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client\X\PJ\Akce 2024\I-ROP II_117 Lipnice - Sp. Poříčí IV.V.úsek\AKTUÁLNÍ ROZPOČTY 2\"/>
    </mc:Choice>
  </mc:AlternateContent>
  <bookViews>
    <workbookView xWindow="0" yWindow="0" windowWidth="28800" windowHeight="12300"/>
  </bookViews>
  <sheets>
    <sheet name="Rekapitulace stavby" sheetId="1" r:id="rId1"/>
    <sheet name="SKA7201 - SO 102  Komunik..." sheetId="2" r:id="rId2"/>
    <sheet name="SKA7202 - SO 301 Kanaliza..." sheetId="3" r:id="rId3"/>
    <sheet name="SKA7203 - Vedlejší a osta..." sheetId="4" r:id="rId4"/>
    <sheet name="SKA7204 - SO 103  Chodník..." sheetId="5" r:id="rId5"/>
    <sheet name="SKA7205 - Vedlejší a osta..." sheetId="6" r:id="rId6"/>
    <sheet name="SKA7206 - SO 104  Komunik..." sheetId="7" r:id="rId7"/>
    <sheet name="SKA7207 - Vedlejší a osta..." sheetId="8" r:id="rId8"/>
    <sheet name="SKA7208 - SO 303 Kanaliza..." sheetId="9" r:id="rId9"/>
    <sheet name="SKA7209 - SO 105  Chodník..." sheetId="10" r:id="rId10"/>
    <sheet name="SKA7210 - Vedlejší a osta..." sheetId="11" r:id="rId11"/>
    <sheet name="SKA7211 - SO 401  Veřejné..." sheetId="12" r:id="rId12"/>
    <sheet name="SKA7212 - SO 801 Sadové ú..." sheetId="13" r:id="rId13"/>
    <sheet name="Pokyny pro vyplnění" sheetId="14" r:id="rId14"/>
  </sheets>
  <definedNames>
    <definedName name="_xlnm._FilterDatabase" localSheetId="1" hidden="1">'SKA7201 - SO 102  Komunik...'!$C$87:$K$395</definedName>
    <definedName name="_xlnm._FilterDatabase" localSheetId="2" hidden="1">'SKA7202 - SO 301 Kanaliza...'!$C$92:$K$522</definedName>
    <definedName name="_xlnm._FilterDatabase" localSheetId="3" hidden="1">'SKA7203 - Vedlejší a osta...'!$C$83:$K$106</definedName>
    <definedName name="_xlnm._FilterDatabase" localSheetId="4" hidden="1">'SKA7204 - SO 103  Chodník...'!$C$89:$K$535</definedName>
    <definedName name="_xlnm._FilterDatabase" localSheetId="5" hidden="1">'SKA7205 - Vedlejší a osta...'!$C$83:$K$104</definedName>
    <definedName name="_xlnm._FilterDatabase" localSheetId="6" hidden="1">'SKA7206 - SO 104  Komunik...'!$C$90:$K$616</definedName>
    <definedName name="_xlnm._FilterDatabase" localSheetId="7" hidden="1">'SKA7207 - Vedlejší a osta...'!$C$83:$K$106</definedName>
    <definedName name="_xlnm._FilterDatabase" localSheetId="8" hidden="1">'SKA7208 - SO 303 Kanaliza...'!$C$93:$K$584</definedName>
    <definedName name="_xlnm._FilterDatabase" localSheetId="9" hidden="1">'SKA7209 - SO 105  Chodník...'!$C$86:$K$502</definedName>
    <definedName name="_xlnm._FilterDatabase" localSheetId="10" hidden="1">'SKA7210 - Vedlejší a osta...'!$C$83:$K$104</definedName>
    <definedName name="_xlnm._FilterDatabase" localSheetId="11" hidden="1">'SKA7211 - SO 401  Veřejné...'!$C$84:$K$160</definedName>
    <definedName name="_xlnm._FilterDatabase" localSheetId="12" hidden="1">'SKA7212 - SO 801 Sadové ú...'!$C$83:$K$202</definedName>
    <definedName name="_xlnm.Print_Titles" localSheetId="0">'Rekapitulace stavby'!$52:$52</definedName>
    <definedName name="_xlnm.Print_Titles" localSheetId="1">'SKA7201 - SO 102  Komunik...'!$87:$87</definedName>
    <definedName name="_xlnm.Print_Titles" localSheetId="2">'SKA7202 - SO 301 Kanaliza...'!$92:$92</definedName>
    <definedName name="_xlnm.Print_Titles" localSheetId="3">'SKA7203 - Vedlejší a osta...'!$83:$83</definedName>
    <definedName name="_xlnm.Print_Titles" localSheetId="4">'SKA7204 - SO 103  Chodník...'!$89:$89</definedName>
    <definedName name="_xlnm.Print_Titles" localSheetId="5">'SKA7205 - Vedlejší a osta...'!$83:$83</definedName>
    <definedName name="_xlnm.Print_Titles" localSheetId="6">'SKA7206 - SO 104  Komunik...'!$90:$90</definedName>
    <definedName name="_xlnm.Print_Titles" localSheetId="7">'SKA7207 - Vedlejší a osta...'!$83:$83</definedName>
    <definedName name="_xlnm.Print_Titles" localSheetId="8">'SKA7208 - SO 303 Kanaliza...'!$93:$93</definedName>
    <definedName name="_xlnm.Print_Titles" localSheetId="9">'SKA7209 - SO 105  Chodník...'!$86:$86</definedName>
    <definedName name="_xlnm.Print_Titles" localSheetId="10">'SKA7210 - Vedlejší a osta...'!$83:$83</definedName>
    <definedName name="_xlnm.Print_Titles" localSheetId="11">'SKA7211 - SO 401  Veřejné...'!$84:$84</definedName>
    <definedName name="_xlnm.Print_Titles" localSheetId="12">'SKA7212 - SO 801 Sadové ú...'!$83:$83</definedName>
    <definedName name="_xlnm.Print_Area" localSheetId="1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stavby'!$C$42:$AQ$67</definedName>
    <definedName name="_xlnm.Print_Area" localSheetId="1">'SKA7201 - SO 102  Komunik...'!$C$4:$J$39,'SKA7201 - SO 102  Komunik...'!$C$45:$J$69,'SKA7201 - SO 102  Komunik...'!$C$75:$K$395</definedName>
    <definedName name="_xlnm.Print_Area" localSheetId="2">'SKA7202 - SO 301 Kanaliza...'!$C$4:$J$39,'SKA7202 - SO 301 Kanaliza...'!$C$45:$J$74,'SKA7202 - SO 301 Kanaliza...'!$C$80:$K$522</definedName>
    <definedName name="_xlnm.Print_Area" localSheetId="3">'SKA7203 - Vedlejší a osta...'!$C$4:$J$39,'SKA7203 - Vedlejší a osta...'!$C$45:$J$65,'SKA7203 - Vedlejší a osta...'!$C$71:$K$106</definedName>
    <definedName name="_xlnm.Print_Area" localSheetId="4">'SKA7204 - SO 103  Chodník...'!$C$4:$J$39,'SKA7204 - SO 103  Chodník...'!$C$45:$J$71,'SKA7204 - SO 103  Chodník...'!$C$77:$K$535</definedName>
    <definedName name="_xlnm.Print_Area" localSheetId="5">'SKA7205 - Vedlejší a osta...'!$C$4:$J$39,'SKA7205 - Vedlejší a osta...'!$C$45:$J$65,'SKA7205 - Vedlejší a osta...'!$C$71:$K$104</definedName>
    <definedName name="_xlnm.Print_Area" localSheetId="6">'SKA7206 - SO 104  Komunik...'!$C$4:$J$39,'SKA7206 - SO 104  Komunik...'!$C$45:$J$72,'SKA7206 - SO 104  Komunik...'!$C$78:$K$616</definedName>
    <definedName name="_xlnm.Print_Area" localSheetId="7">'SKA7207 - Vedlejší a osta...'!$C$4:$J$39,'SKA7207 - Vedlejší a osta...'!$C$45:$J$65,'SKA7207 - Vedlejší a osta...'!$C$71:$K$106</definedName>
    <definedName name="_xlnm.Print_Area" localSheetId="8">'SKA7208 - SO 303 Kanaliza...'!$C$4:$J$39,'SKA7208 - SO 303 Kanaliza...'!$C$45:$J$75,'SKA7208 - SO 303 Kanaliza...'!$C$81:$K$584</definedName>
    <definedName name="_xlnm.Print_Area" localSheetId="9">'SKA7209 - SO 105  Chodník...'!$C$4:$J$39,'SKA7209 - SO 105  Chodník...'!$C$45:$J$68,'SKA7209 - SO 105  Chodník...'!$C$74:$K$502</definedName>
    <definedName name="_xlnm.Print_Area" localSheetId="10">'SKA7210 - Vedlejší a osta...'!$C$4:$J$39,'SKA7210 - Vedlejší a osta...'!$C$45:$J$65,'SKA7210 - Vedlejší a osta...'!$C$71:$K$104</definedName>
    <definedName name="_xlnm.Print_Area" localSheetId="11">'SKA7211 - SO 401  Veřejné...'!$C$4:$J$39,'SKA7211 - SO 401  Veřejné...'!$C$45:$J$66,'SKA7211 - SO 401  Veřejné...'!$C$72:$K$160</definedName>
    <definedName name="_xlnm.Print_Area" localSheetId="12">'SKA7212 - SO 801 Sadové ú...'!$C$4:$J$39,'SKA7212 - SO 801 Sadové ú...'!$C$45:$J$65,'SKA7212 - SO 801 Sadové ú...'!$C$71:$K$202</definedName>
  </definedNames>
  <calcPr calcId="162913"/>
</workbook>
</file>

<file path=xl/calcChain.xml><?xml version="1.0" encoding="utf-8"?>
<calcChain xmlns="http://schemas.openxmlformats.org/spreadsheetml/2006/main">
  <c r="J37" i="13" l="1"/>
  <c r="J36" i="13"/>
  <c r="AY66" i="1"/>
  <c r="J35" i="13"/>
  <c r="AX66" i="1"/>
  <c r="BI198" i="13"/>
  <c r="BH198" i="13"/>
  <c r="BG198" i="13"/>
  <c r="BF198" i="13"/>
  <c r="T198" i="13"/>
  <c r="T197" i="13"/>
  <c r="T196" i="13"/>
  <c r="R198" i="13"/>
  <c r="R197" i="13"/>
  <c r="R196" i="13"/>
  <c r="P198" i="13"/>
  <c r="P197" i="13"/>
  <c r="P196" i="13" s="1"/>
  <c r="BI194" i="13"/>
  <c r="BH194" i="13"/>
  <c r="BG194" i="13"/>
  <c r="BF194" i="13"/>
  <c r="T194" i="13"/>
  <c r="T193" i="13" s="1"/>
  <c r="R194" i="13"/>
  <c r="R193" i="13" s="1"/>
  <c r="P194" i="13"/>
  <c r="P193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79" i="13"/>
  <c r="BH179" i="13"/>
  <c r="BG179" i="13"/>
  <c r="BF179" i="13"/>
  <c r="T179" i="13"/>
  <c r="R179" i="13"/>
  <c r="P179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4" i="13"/>
  <c r="BH154" i="13"/>
  <c r="BG154" i="13"/>
  <c r="BF154" i="13"/>
  <c r="T154" i="13"/>
  <c r="R154" i="13"/>
  <c r="P154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4" i="13"/>
  <c r="BH124" i="13"/>
  <c r="BG124" i="13"/>
  <c r="BF124" i="13"/>
  <c r="T124" i="13"/>
  <c r="R124" i="13"/>
  <c r="P124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18" i="13"/>
  <c r="BH118" i="13"/>
  <c r="BG118" i="13"/>
  <c r="BF118" i="13"/>
  <c r="T118" i="13"/>
  <c r="R118" i="13"/>
  <c r="P118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9" i="13"/>
  <c r="BH109" i="13"/>
  <c r="BG109" i="13"/>
  <c r="BF109" i="13"/>
  <c r="T109" i="13"/>
  <c r="R109" i="13"/>
  <c r="P109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BI101" i="13"/>
  <c r="BH101" i="13"/>
  <c r="BG101" i="13"/>
  <c r="BF101" i="13"/>
  <c r="T101" i="13"/>
  <c r="R101" i="13"/>
  <c r="P101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BI95" i="13"/>
  <c r="BH95" i="13"/>
  <c r="BG95" i="13"/>
  <c r="BF95" i="13"/>
  <c r="T95" i="13"/>
  <c r="R95" i="13"/>
  <c r="P95" i="13"/>
  <c r="BI93" i="13"/>
  <c r="BH93" i="13"/>
  <c r="BG93" i="13"/>
  <c r="BF93" i="13"/>
  <c r="T93" i="13"/>
  <c r="R93" i="13"/>
  <c r="P93" i="13"/>
  <c r="BI91" i="13"/>
  <c r="BH91" i="13"/>
  <c r="BG91" i="13"/>
  <c r="BF91" i="13"/>
  <c r="T91" i="13"/>
  <c r="R91" i="13"/>
  <c r="P91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BI87" i="13"/>
  <c r="BH87" i="13"/>
  <c r="BG87" i="13"/>
  <c r="BF87" i="13"/>
  <c r="T87" i="13"/>
  <c r="R87" i="13"/>
  <c r="P87" i="13"/>
  <c r="J81" i="13"/>
  <c r="J80" i="13"/>
  <c r="F80" i="13"/>
  <c r="F78" i="13"/>
  <c r="E76" i="13"/>
  <c r="J55" i="13"/>
  <c r="J54" i="13"/>
  <c r="F54" i="13"/>
  <c r="F52" i="13"/>
  <c r="E50" i="13"/>
  <c r="J18" i="13"/>
  <c r="E18" i="13"/>
  <c r="F81" i="13"/>
  <c r="J17" i="13"/>
  <c r="J12" i="13"/>
  <c r="J78" i="13"/>
  <c r="E7" i="13"/>
  <c r="E74" i="13" s="1"/>
  <c r="J37" i="12"/>
  <c r="J36" i="12"/>
  <c r="AY65" i="1" s="1"/>
  <c r="J35" i="12"/>
  <c r="AX65" i="1" s="1"/>
  <c r="BI160" i="12"/>
  <c r="BH160" i="12"/>
  <c r="BG160" i="12"/>
  <c r="BF160" i="12"/>
  <c r="T160" i="12"/>
  <c r="T159" i="12"/>
  <c r="R160" i="12"/>
  <c r="R159" i="12" s="1"/>
  <c r="P160" i="12"/>
  <c r="P159" i="12" s="1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0" i="12"/>
  <c r="BH110" i="12"/>
  <c r="BG110" i="12"/>
  <c r="BF110" i="12"/>
  <c r="T110" i="12"/>
  <c r="R110" i="12"/>
  <c r="P110" i="12"/>
  <c r="BI108" i="12"/>
  <c r="BH108" i="12"/>
  <c r="BG108" i="12"/>
  <c r="BF108" i="12"/>
  <c r="T108" i="12"/>
  <c r="R108" i="12"/>
  <c r="P108" i="12"/>
  <c r="BI106" i="12"/>
  <c r="BH106" i="12"/>
  <c r="BG106" i="12"/>
  <c r="BF106" i="12"/>
  <c r="T106" i="12"/>
  <c r="R106" i="12"/>
  <c r="P106" i="12"/>
  <c r="BI104" i="12"/>
  <c r="BH104" i="12"/>
  <c r="BG104" i="12"/>
  <c r="BF104" i="12"/>
  <c r="T104" i="12"/>
  <c r="R104" i="12"/>
  <c r="P104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3" i="12"/>
  <c r="BH93" i="12"/>
  <c r="BG93" i="12"/>
  <c r="BF93" i="12"/>
  <c r="T93" i="12"/>
  <c r="R93" i="12"/>
  <c r="P93" i="12"/>
  <c r="BI92" i="12"/>
  <c r="BH92" i="12"/>
  <c r="BG92" i="12"/>
  <c r="BF92" i="12"/>
  <c r="T92" i="12"/>
  <c r="R92" i="12"/>
  <c r="P92" i="12"/>
  <c r="BI91" i="12"/>
  <c r="BH91" i="12"/>
  <c r="BG91" i="12"/>
  <c r="BF91" i="12"/>
  <c r="T91" i="12"/>
  <c r="R91" i="12"/>
  <c r="P91" i="12"/>
  <c r="BI90" i="12"/>
  <c r="BH90" i="12"/>
  <c r="BG90" i="12"/>
  <c r="BF90" i="12"/>
  <c r="T90" i="12"/>
  <c r="R90" i="12"/>
  <c r="P90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J81" i="12"/>
  <c r="F81" i="12"/>
  <c r="F79" i="12"/>
  <c r="E77" i="12"/>
  <c r="J55" i="12"/>
  <c r="J54" i="12"/>
  <c r="F54" i="12"/>
  <c r="F52" i="12"/>
  <c r="E50" i="12"/>
  <c r="J18" i="12"/>
  <c r="E18" i="12"/>
  <c r="F82" i="12" s="1"/>
  <c r="J17" i="12"/>
  <c r="J12" i="12"/>
  <c r="J52" i="12" s="1"/>
  <c r="E7" i="12"/>
  <c r="E75" i="12" s="1"/>
  <c r="J37" i="11"/>
  <c r="J36" i="11"/>
  <c r="AY64" i="1"/>
  <c r="J35" i="11"/>
  <c r="AX64" i="1"/>
  <c r="BI103" i="11"/>
  <c r="BH103" i="11"/>
  <c r="BG103" i="11"/>
  <c r="BF103" i="11"/>
  <c r="T103" i="11"/>
  <c r="T102" i="11" s="1"/>
  <c r="R103" i="11"/>
  <c r="R102" i="11"/>
  <c r="P103" i="11"/>
  <c r="P102" i="11"/>
  <c r="BI100" i="11"/>
  <c r="BH100" i="11"/>
  <c r="BG100" i="11"/>
  <c r="BF100" i="11"/>
  <c r="T100" i="11"/>
  <c r="T99" i="11"/>
  <c r="R100" i="11"/>
  <c r="R99" i="11"/>
  <c r="P100" i="11"/>
  <c r="P99" i="11" s="1"/>
  <c r="BI97" i="11"/>
  <c r="BH97" i="11"/>
  <c r="BG97" i="11"/>
  <c r="BF97" i="11"/>
  <c r="T97" i="11"/>
  <c r="T96" i="11"/>
  <c r="R97" i="11"/>
  <c r="R96" i="11"/>
  <c r="P97" i="11"/>
  <c r="P96" i="11"/>
  <c r="BI94" i="11"/>
  <c r="BH94" i="11"/>
  <c r="BG94" i="11"/>
  <c r="BF94" i="11"/>
  <c r="T94" i="11"/>
  <c r="R94" i="11"/>
  <c r="P94" i="11"/>
  <c r="BI92" i="11"/>
  <c r="BH92" i="11"/>
  <c r="BG92" i="11"/>
  <c r="BF92" i="11"/>
  <c r="T92" i="11"/>
  <c r="R92" i="11"/>
  <c r="P92" i="1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BI87" i="11"/>
  <c r="BH87" i="11"/>
  <c r="BG87" i="11"/>
  <c r="BF87" i="11"/>
  <c r="T87" i="11"/>
  <c r="R87" i="11"/>
  <c r="P87" i="11"/>
  <c r="J81" i="11"/>
  <c r="J80" i="11"/>
  <c r="F80" i="11"/>
  <c r="F78" i="11"/>
  <c r="E76" i="11"/>
  <c r="J55" i="11"/>
  <c r="J54" i="11"/>
  <c r="F54" i="11"/>
  <c r="F52" i="11"/>
  <c r="E50" i="11"/>
  <c r="J18" i="11"/>
  <c r="E18" i="11"/>
  <c r="F81" i="11"/>
  <c r="J17" i="11"/>
  <c r="J12" i="11"/>
  <c r="J78" i="11" s="1"/>
  <c r="E7" i="11"/>
  <c r="E48" i="11" s="1"/>
  <c r="J37" i="10"/>
  <c r="J36" i="10"/>
  <c r="AY63" i="1"/>
  <c r="J35" i="10"/>
  <c r="AX63" i="1"/>
  <c r="BI501" i="10"/>
  <c r="BH501" i="10"/>
  <c r="BG501" i="10"/>
  <c r="BF501" i="10"/>
  <c r="T501" i="10"/>
  <c r="T500" i="10"/>
  <c r="R501" i="10"/>
  <c r="R500" i="10"/>
  <c r="P501" i="10"/>
  <c r="P500" i="10"/>
  <c r="BI495" i="10"/>
  <c r="BH495" i="10"/>
  <c r="BG495" i="10"/>
  <c r="BF495" i="10"/>
  <c r="T495" i="10"/>
  <c r="R495" i="10"/>
  <c r="P495" i="10"/>
  <c r="BI490" i="10"/>
  <c r="BH490" i="10"/>
  <c r="BG490" i="10"/>
  <c r="BF490" i="10"/>
  <c r="T490" i="10"/>
  <c r="R490" i="10"/>
  <c r="P490" i="10"/>
  <c r="BI483" i="10"/>
  <c r="BH483" i="10"/>
  <c r="BG483" i="10"/>
  <c r="BF483" i="10"/>
  <c r="T483" i="10"/>
  <c r="R483" i="10"/>
  <c r="P483" i="10"/>
  <c r="BI479" i="10"/>
  <c r="BH479" i="10"/>
  <c r="BG479" i="10"/>
  <c r="BF479" i="10"/>
  <c r="T479" i="10"/>
  <c r="R479" i="10"/>
  <c r="P479" i="10"/>
  <c r="BI475" i="10"/>
  <c r="BH475" i="10"/>
  <c r="BG475" i="10"/>
  <c r="BF475" i="10"/>
  <c r="T475" i="10"/>
  <c r="R475" i="10"/>
  <c r="P475" i="10"/>
  <c r="BI471" i="10"/>
  <c r="BH471" i="10"/>
  <c r="BG471" i="10"/>
  <c r="BF471" i="10"/>
  <c r="T471" i="10"/>
  <c r="R471" i="10"/>
  <c r="P471" i="10"/>
  <c r="BI465" i="10"/>
  <c r="BH465" i="10"/>
  <c r="BG465" i="10"/>
  <c r="BF465" i="10"/>
  <c r="T465" i="10"/>
  <c r="R465" i="10"/>
  <c r="P465" i="10"/>
  <c r="BI461" i="10"/>
  <c r="BH461" i="10"/>
  <c r="BG461" i="10"/>
  <c r="BF461" i="10"/>
  <c r="T461" i="10"/>
  <c r="R461" i="10"/>
  <c r="P461" i="10"/>
  <c r="BI456" i="10"/>
  <c r="BH456" i="10"/>
  <c r="BG456" i="10"/>
  <c r="BF456" i="10"/>
  <c r="T456" i="10"/>
  <c r="R456" i="10"/>
  <c r="P456" i="10"/>
  <c r="BI450" i="10"/>
  <c r="BH450" i="10"/>
  <c r="BG450" i="10"/>
  <c r="BF450" i="10"/>
  <c r="T450" i="10"/>
  <c r="R450" i="10"/>
  <c r="P450" i="10"/>
  <c r="BI445" i="10"/>
  <c r="BH445" i="10"/>
  <c r="BG445" i="10"/>
  <c r="BF445" i="10"/>
  <c r="T445" i="10"/>
  <c r="R445" i="10"/>
  <c r="P445" i="10"/>
  <c r="BI440" i="10"/>
  <c r="BH440" i="10"/>
  <c r="BG440" i="10"/>
  <c r="BF440" i="10"/>
  <c r="T440" i="10"/>
  <c r="R440" i="10"/>
  <c r="P440" i="10"/>
  <c r="BI436" i="10"/>
  <c r="BH436" i="10"/>
  <c r="BG436" i="10"/>
  <c r="BF436" i="10"/>
  <c r="T436" i="10"/>
  <c r="R436" i="10"/>
  <c r="P436" i="10"/>
  <c r="BI431" i="10"/>
  <c r="BH431" i="10"/>
  <c r="BG431" i="10"/>
  <c r="BF431" i="10"/>
  <c r="T431" i="10"/>
  <c r="R431" i="10"/>
  <c r="P431" i="10"/>
  <c r="BI427" i="10"/>
  <c r="BH427" i="10"/>
  <c r="BG427" i="10"/>
  <c r="BF427" i="10"/>
  <c r="T427" i="10"/>
  <c r="R427" i="10"/>
  <c r="P427" i="10"/>
  <c r="BI426" i="10"/>
  <c r="BH426" i="10"/>
  <c r="BG426" i="10"/>
  <c r="BF426" i="10"/>
  <c r="T426" i="10"/>
  <c r="R426" i="10"/>
  <c r="P426" i="10"/>
  <c r="BI423" i="10"/>
  <c r="BH423" i="10"/>
  <c r="BG423" i="10"/>
  <c r="BF423" i="10"/>
  <c r="T423" i="10"/>
  <c r="R423" i="10"/>
  <c r="P423" i="10"/>
  <c r="BI418" i="10"/>
  <c r="BH418" i="10"/>
  <c r="BG418" i="10"/>
  <c r="BF418" i="10"/>
  <c r="T418" i="10"/>
  <c r="R418" i="10"/>
  <c r="P418" i="10"/>
  <c r="BI416" i="10"/>
  <c r="BH416" i="10"/>
  <c r="BG416" i="10"/>
  <c r="BF416" i="10"/>
  <c r="T416" i="10"/>
  <c r="R416" i="10"/>
  <c r="P416" i="10"/>
  <c r="BI412" i="10"/>
  <c r="BH412" i="10"/>
  <c r="BG412" i="10"/>
  <c r="BF412" i="10"/>
  <c r="T412" i="10"/>
  <c r="R412" i="10"/>
  <c r="P412" i="10"/>
  <c r="BI409" i="10"/>
  <c r="BH409" i="10"/>
  <c r="BG409" i="10"/>
  <c r="BF409" i="10"/>
  <c r="T409" i="10"/>
  <c r="R409" i="10"/>
  <c r="P409" i="10"/>
  <c r="BI404" i="10"/>
  <c r="BH404" i="10"/>
  <c r="BG404" i="10"/>
  <c r="BF404" i="10"/>
  <c r="T404" i="10"/>
  <c r="R404" i="10"/>
  <c r="P404" i="10"/>
  <c r="BI401" i="10"/>
  <c r="BH401" i="10"/>
  <c r="BG401" i="10"/>
  <c r="BF401" i="10"/>
  <c r="T401" i="10"/>
  <c r="R401" i="10"/>
  <c r="P401" i="10"/>
  <c r="BI396" i="10"/>
  <c r="BH396" i="10"/>
  <c r="BG396" i="10"/>
  <c r="BF396" i="10"/>
  <c r="T396" i="10"/>
  <c r="R396" i="10"/>
  <c r="P396" i="10"/>
  <c r="BI393" i="10"/>
  <c r="BH393" i="10"/>
  <c r="BG393" i="10"/>
  <c r="BF393" i="10"/>
  <c r="T393" i="10"/>
  <c r="R393" i="10"/>
  <c r="P393" i="10"/>
  <c r="BI388" i="10"/>
  <c r="BH388" i="10"/>
  <c r="BG388" i="10"/>
  <c r="BF388" i="10"/>
  <c r="T388" i="10"/>
  <c r="R388" i="10"/>
  <c r="P388" i="10"/>
  <c r="BI385" i="10"/>
  <c r="BH385" i="10"/>
  <c r="BG385" i="10"/>
  <c r="BF385" i="10"/>
  <c r="T385" i="10"/>
  <c r="R385" i="10"/>
  <c r="P385" i="10"/>
  <c r="BI380" i="10"/>
  <c r="BH380" i="10"/>
  <c r="BG380" i="10"/>
  <c r="BF380" i="10"/>
  <c r="T380" i="10"/>
  <c r="R380" i="10"/>
  <c r="P380" i="10"/>
  <c r="BI377" i="10"/>
  <c r="BH377" i="10"/>
  <c r="BG377" i="10"/>
  <c r="BF377" i="10"/>
  <c r="T377" i="10"/>
  <c r="R377" i="10"/>
  <c r="P377" i="10"/>
  <c r="BI372" i="10"/>
  <c r="BH372" i="10"/>
  <c r="BG372" i="10"/>
  <c r="BF372" i="10"/>
  <c r="T372" i="10"/>
  <c r="R372" i="10"/>
  <c r="P372" i="10"/>
  <c r="BI367" i="10"/>
  <c r="BH367" i="10"/>
  <c r="BG367" i="10"/>
  <c r="BF367" i="10"/>
  <c r="T367" i="10"/>
  <c r="R367" i="10"/>
  <c r="P367" i="10"/>
  <c r="BI366" i="10"/>
  <c r="BH366" i="10"/>
  <c r="BG366" i="10"/>
  <c r="BF366" i="10"/>
  <c r="T366" i="10"/>
  <c r="R366" i="10"/>
  <c r="P366" i="10"/>
  <c r="BI365" i="10"/>
  <c r="BH365" i="10"/>
  <c r="BG365" i="10"/>
  <c r="BF365" i="10"/>
  <c r="T365" i="10"/>
  <c r="R365" i="10"/>
  <c r="P365" i="10"/>
  <c r="BI364" i="10"/>
  <c r="BH364" i="10"/>
  <c r="BG364" i="10"/>
  <c r="BF364" i="10"/>
  <c r="T364" i="10"/>
  <c r="R364" i="10"/>
  <c r="P364" i="10"/>
  <c r="BI363" i="10"/>
  <c r="BH363" i="10"/>
  <c r="BG363" i="10"/>
  <c r="BF363" i="10"/>
  <c r="T363" i="10"/>
  <c r="R363" i="10"/>
  <c r="P363" i="10"/>
  <c r="BI358" i="10"/>
  <c r="BH358" i="10"/>
  <c r="BG358" i="10"/>
  <c r="BF358" i="10"/>
  <c r="T358" i="10"/>
  <c r="R358" i="10"/>
  <c r="P358" i="10"/>
  <c r="BI357" i="10"/>
  <c r="BH357" i="10"/>
  <c r="BG357" i="10"/>
  <c r="BF357" i="10"/>
  <c r="T357" i="10"/>
  <c r="R357" i="10"/>
  <c r="P357" i="10"/>
  <c r="BI356" i="10"/>
  <c r="BH356" i="10"/>
  <c r="BG356" i="10"/>
  <c r="BF356" i="10"/>
  <c r="T356" i="10"/>
  <c r="R356" i="10"/>
  <c r="P356" i="10"/>
  <c r="BI351" i="10"/>
  <c r="BH351" i="10"/>
  <c r="BG351" i="10"/>
  <c r="BF351" i="10"/>
  <c r="T351" i="10"/>
  <c r="R351" i="10"/>
  <c r="P351" i="10"/>
  <c r="BI349" i="10"/>
  <c r="BH349" i="10"/>
  <c r="BG349" i="10"/>
  <c r="BF349" i="10"/>
  <c r="T349" i="10"/>
  <c r="R349" i="10"/>
  <c r="P349" i="10"/>
  <c r="BI348" i="10"/>
  <c r="BH348" i="10"/>
  <c r="BG348" i="10"/>
  <c r="BF348" i="10"/>
  <c r="T348" i="10"/>
  <c r="R348" i="10"/>
  <c r="P348" i="10"/>
  <c r="BI344" i="10"/>
  <c r="BH344" i="10"/>
  <c r="BG344" i="10"/>
  <c r="BF344" i="10"/>
  <c r="T344" i="10"/>
  <c r="R344" i="10"/>
  <c r="P344" i="10"/>
  <c r="BI343" i="10"/>
  <c r="BH343" i="10"/>
  <c r="BG343" i="10"/>
  <c r="BF343" i="10"/>
  <c r="T343" i="10"/>
  <c r="R343" i="10"/>
  <c r="P343" i="10"/>
  <c r="BI338" i="10"/>
  <c r="BH338" i="10"/>
  <c r="BG338" i="10"/>
  <c r="BF338" i="10"/>
  <c r="T338" i="10"/>
  <c r="R338" i="10"/>
  <c r="P338" i="10"/>
  <c r="BI334" i="10"/>
  <c r="BH334" i="10"/>
  <c r="BG334" i="10"/>
  <c r="BF334" i="10"/>
  <c r="T334" i="10"/>
  <c r="R334" i="10"/>
  <c r="P334" i="10"/>
  <c r="BI330" i="10"/>
  <c r="BH330" i="10"/>
  <c r="BG330" i="10"/>
  <c r="BF330" i="10"/>
  <c r="T330" i="10"/>
  <c r="R330" i="10"/>
  <c r="P330" i="10"/>
  <c r="BI325" i="10"/>
  <c r="BH325" i="10"/>
  <c r="BG325" i="10"/>
  <c r="BF325" i="10"/>
  <c r="T325" i="10"/>
  <c r="R325" i="10"/>
  <c r="P325" i="10"/>
  <c r="BI322" i="10"/>
  <c r="BH322" i="10"/>
  <c r="BG322" i="10"/>
  <c r="BF322" i="10"/>
  <c r="T322" i="10"/>
  <c r="R322" i="10"/>
  <c r="P322" i="10"/>
  <c r="BI317" i="10"/>
  <c r="BH317" i="10"/>
  <c r="BG317" i="10"/>
  <c r="BF317" i="10"/>
  <c r="T317" i="10"/>
  <c r="R317" i="10"/>
  <c r="P317" i="10"/>
  <c r="BI314" i="10"/>
  <c r="BH314" i="10"/>
  <c r="BG314" i="10"/>
  <c r="BF314" i="10"/>
  <c r="T314" i="10"/>
  <c r="R314" i="10"/>
  <c r="P314" i="10"/>
  <c r="BI309" i="10"/>
  <c r="BH309" i="10"/>
  <c r="BG309" i="10"/>
  <c r="BF309" i="10"/>
  <c r="T309" i="10"/>
  <c r="R309" i="10"/>
  <c r="P309" i="10"/>
  <c r="BI306" i="10"/>
  <c r="BH306" i="10"/>
  <c r="BG306" i="10"/>
  <c r="BF306" i="10"/>
  <c r="T306" i="10"/>
  <c r="R306" i="10"/>
  <c r="P306" i="10"/>
  <c r="BI301" i="10"/>
  <c r="BH301" i="10"/>
  <c r="BG301" i="10"/>
  <c r="BF301" i="10"/>
  <c r="T301" i="10"/>
  <c r="R301" i="10"/>
  <c r="P301" i="10"/>
  <c r="BI298" i="10"/>
  <c r="BH298" i="10"/>
  <c r="BG298" i="10"/>
  <c r="BF298" i="10"/>
  <c r="T298" i="10"/>
  <c r="R298" i="10"/>
  <c r="P298" i="10"/>
  <c r="BI293" i="10"/>
  <c r="BH293" i="10"/>
  <c r="BG293" i="10"/>
  <c r="BF293" i="10"/>
  <c r="T293" i="10"/>
  <c r="R293" i="10"/>
  <c r="P293" i="10"/>
  <c r="BI290" i="10"/>
  <c r="BH290" i="10"/>
  <c r="BG290" i="10"/>
  <c r="BF290" i="10"/>
  <c r="T290" i="10"/>
  <c r="R290" i="10"/>
  <c r="P290" i="10"/>
  <c r="BI285" i="10"/>
  <c r="BH285" i="10"/>
  <c r="BG285" i="10"/>
  <c r="BF285" i="10"/>
  <c r="T285" i="10"/>
  <c r="R285" i="10"/>
  <c r="P285" i="10"/>
  <c r="BI282" i="10"/>
  <c r="BH282" i="10"/>
  <c r="BG282" i="10"/>
  <c r="BF282" i="10"/>
  <c r="T282" i="10"/>
  <c r="R282" i="10"/>
  <c r="P282" i="10"/>
  <c r="BI277" i="10"/>
  <c r="BH277" i="10"/>
  <c r="BG277" i="10"/>
  <c r="BF277" i="10"/>
  <c r="T277" i="10"/>
  <c r="R277" i="10"/>
  <c r="P277" i="10"/>
  <c r="BI274" i="10"/>
  <c r="BH274" i="10"/>
  <c r="BG274" i="10"/>
  <c r="BF274" i="10"/>
  <c r="T274" i="10"/>
  <c r="R274" i="10"/>
  <c r="P274" i="10"/>
  <c r="BI268" i="10"/>
  <c r="BH268" i="10"/>
  <c r="BG268" i="10"/>
  <c r="BF268" i="10"/>
  <c r="T268" i="10"/>
  <c r="R268" i="10"/>
  <c r="P268" i="10"/>
  <c r="BI264" i="10"/>
  <c r="BH264" i="10"/>
  <c r="BG264" i="10"/>
  <c r="BF264" i="10"/>
  <c r="T264" i="10"/>
  <c r="R264" i="10"/>
  <c r="P264" i="10"/>
  <c r="BI260" i="10"/>
  <c r="BH260" i="10"/>
  <c r="BG260" i="10"/>
  <c r="BF260" i="10"/>
  <c r="T260" i="10"/>
  <c r="R260" i="10"/>
  <c r="P260" i="10"/>
  <c r="BI256" i="10"/>
  <c r="BH256" i="10"/>
  <c r="BG256" i="10"/>
  <c r="BF256" i="10"/>
  <c r="T256" i="10"/>
  <c r="R256" i="10"/>
  <c r="P256" i="10"/>
  <c r="BI252" i="10"/>
  <c r="BH252" i="10"/>
  <c r="BG252" i="10"/>
  <c r="BF252" i="10"/>
  <c r="T252" i="10"/>
  <c r="R252" i="10"/>
  <c r="P252" i="10"/>
  <c r="BI248" i="10"/>
  <c r="BH248" i="10"/>
  <c r="BG248" i="10"/>
  <c r="BF248" i="10"/>
  <c r="T248" i="10"/>
  <c r="R248" i="10"/>
  <c r="P248" i="10"/>
  <c r="BI243" i="10"/>
  <c r="BH243" i="10"/>
  <c r="BG243" i="10"/>
  <c r="BF243" i="10"/>
  <c r="T243" i="10"/>
  <c r="R243" i="10"/>
  <c r="P243" i="10"/>
  <c r="BI238" i="10"/>
  <c r="BH238" i="10"/>
  <c r="BG238" i="10"/>
  <c r="BF238" i="10"/>
  <c r="T238" i="10"/>
  <c r="R238" i="10"/>
  <c r="P238" i="10"/>
  <c r="BI234" i="10"/>
  <c r="BH234" i="10"/>
  <c r="BG234" i="10"/>
  <c r="BF234" i="10"/>
  <c r="T234" i="10"/>
  <c r="R234" i="10"/>
  <c r="P234" i="10"/>
  <c r="BI230" i="10"/>
  <c r="BH230" i="10"/>
  <c r="BG230" i="10"/>
  <c r="BF230" i="10"/>
  <c r="T230" i="10"/>
  <c r="R230" i="10"/>
  <c r="P230" i="10"/>
  <c r="BI225" i="10"/>
  <c r="BH225" i="10"/>
  <c r="BG225" i="10"/>
  <c r="BF225" i="10"/>
  <c r="T225" i="10"/>
  <c r="R225" i="10"/>
  <c r="P225" i="10"/>
  <c r="BI221" i="10"/>
  <c r="BH221" i="10"/>
  <c r="BG221" i="10"/>
  <c r="BF221" i="10"/>
  <c r="T221" i="10"/>
  <c r="R221" i="10"/>
  <c r="P221" i="10"/>
  <c r="BI216" i="10"/>
  <c r="BH216" i="10"/>
  <c r="BG216" i="10"/>
  <c r="BF216" i="10"/>
  <c r="T216" i="10"/>
  <c r="R216" i="10"/>
  <c r="P216" i="10"/>
  <c r="BI211" i="10"/>
  <c r="BH211" i="10"/>
  <c r="BG211" i="10"/>
  <c r="BF211" i="10"/>
  <c r="T211" i="10"/>
  <c r="R211" i="10"/>
  <c r="P211" i="10"/>
  <c r="BI203" i="10"/>
  <c r="BH203" i="10"/>
  <c r="BG203" i="10"/>
  <c r="BF203" i="10"/>
  <c r="T203" i="10"/>
  <c r="R203" i="10"/>
  <c r="P203" i="10"/>
  <c r="BI198" i="10"/>
  <c r="BH198" i="10"/>
  <c r="BG198" i="10"/>
  <c r="BF198" i="10"/>
  <c r="T198" i="10"/>
  <c r="R198" i="10"/>
  <c r="P198" i="10"/>
  <c r="BI190" i="10"/>
  <c r="BH190" i="10"/>
  <c r="BG190" i="10"/>
  <c r="BF190" i="10"/>
  <c r="T190" i="10"/>
  <c r="R190" i="10"/>
  <c r="P190" i="10"/>
  <c r="BI186" i="10"/>
  <c r="BH186" i="10"/>
  <c r="BG186" i="10"/>
  <c r="BF186" i="10"/>
  <c r="T186" i="10"/>
  <c r="R186" i="10"/>
  <c r="P186" i="10"/>
  <c r="BI181" i="10"/>
  <c r="BH181" i="10"/>
  <c r="BG181" i="10"/>
  <c r="BF181" i="10"/>
  <c r="T181" i="10"/>
  <c r="T180" i="10"/>
  <c r="R181" i="10"/>
  <c r="R180" i="10"/>
  <c r="P181" i="10"/>
  <c r="P180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69" i="10"/>
  <c r="BH169" i="10"/>
  <c r="BG169" i="10"/>
  <c r="BF169" i="10"/>
  <c r="T169" i="10"/>
  <c r="R169" i="10"/>
  <c r="P169" i="10"/>
  <c r="BI164" i="10"/>
  <c r="BH164" i="10"/>
  <c r="BG164" i="10"/>
  <c r="BF164" i="10"/>
  <c r="T164" i="10"/>
  <c r="R164" i="10"/>
  <c r="P164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1" i="10"/>
  <c r="BH141" i="10"/>
  <c r="BG141" i="10"/>
  <c r="BF141" i="10"/>
  <c r="T141" i="10"/>
  <c r="R141" i="10"/>
  <c r="P141" i="10"/>
  <c r="BI136" i="10"/>
  <c r="BH136" i="10"/>
  <c r="BG136" i="10"/>
  <c r="BF136" i="10"/>
  <c r="T136" i="10"/>
  <c r="R136" i="10"/>
  <c r="P136" i="10"/>
  <c r="BI132" i="10"/>
  <c r="BH132" i="10"/>
  <c r="BG132" i="10"/>
  <c r="BF132" i="10"/>
  <c r="T132" i="10"/>
  <c r="R132" i="10"/>
  <c r="P132" i="10"/>
  <c r="BI126" i="10"/>
  <c r="BH126" i="10"/>
  <c r="BG126" i="10"/>
  <c r="BF126" i="10"/>
  <c r="T126" i="10"/>
  <c r="R126" i="10"/>
  <c r="P126" i="10"/>
  <c r="BI121" i="10"/>
  <c r="BH121" i="10"/>
  <c r="BG121" i="10"/>
  <c r="BF121" i="10"/>
  <c r="T121" i="10"/>
  <c r="R121" i="10"/>
  <c r="P121" i="10"/>
  <c r="BI111" i="10"/>
  <c r="BH111" i="10"/>
  <c r="BG111" i="10"/>
  <c r="BF111" i="10"/>
  <c r="T111" i="10"/>
  <c r="R111" i="10"/>
  <c r="P111" i="10"/>
  <c r="BI104" i="10"/>
  <c r="BH104" i="10"/>
  <c r="BG104" i="10"/>
  <c r="BF104" i="10"/>
  <c r="T104" i="10"/>
  <c r="R104" i="10"/>
  <c r="P104" i="10"/>
  <c r="BI99" i="10"/>
  <c r="BH99" i="10"/>
  <c r="BG99" i="10"/>
  <c r="BF99" i="10"/>
  <c r="T99" i="10"/>
  <c r="R99" i="10"/>
  <c r="P99" i="10"/>
  <c r="BI95" i="10"/>
  <c r="BH95" i="10"/>
  <c r="BG95" i="10"/>
  <c r="BF95" i="10"/>
  <c r="T95" i="10"/>
  <c r="R95" i="10"/>
  <c r="P95" i="10"/>
  <c r="BI90" i="10"/>
  <c r="BH90" i="10"/>
  <c r="BG90" i="10"/>
  <c r="BF90" i="10"/>
  <c r="T90" i="10"/>
  <c r="R90" i="10"/>
  <c r="P90" i="10"/>
  <c r="J84" i="10"/>
  <c r="J83" i="10"/>
  <c r="F83" i="10"/>
  <c r="F81" i="10"/>
  <c r="E79" i="10"/>
  <c r="J55" i="10"/>
  <c r="J54" i="10"/>
  <c r="F54" i="10"/>
  <c r="F52" i="10"/>
  <c r="E50" i="10"/>
  <c r="J18" i="10"/>
  <c r="E18" i="10"/>
  <c r="F55" i="10" s="1"/>
  <c r="J17" i="10"/>
  <c r="J12" i="10"/>
  <c r="J81" i="10"/>
  <c r="E7" i="10"/>
  <c r="E48" i="10"/>
  <c r="J37" i="9"/>
  <c r="J36" i="9"/>
  <c r="AY62" i="1" s="1"/>
  <c r="J35" i="9"/>
  <c r="AX62" i="1" s="1"/>
  <c r="BI582" i="9"/>
  <c r="BH582" i="9"/>
  <c r="BG582" i="9"/>
  <c r="BF582" i="9"/>
  <c r="T582" i="9"/>
  <c r="R582" i="9"/>
  <c r="P582" i="9"/>
  <c r="BI581" i="9"/>
  <c r="BH581" i="9"/>
  <c r="BG581" i="9"/>
  <c r="BF581" i="9"/>
  <c r="T581" i="9"/>
  <c r="R581" i="9"/>
  <c r="P581" i="9"/>
  <c r="BI577" i="9"/>
  <c r="BH577" i="9"/>
  <c r="BG577" i="9"/>
  <c r="BF577" i="9"/>
  <c r="T577" i="9"/>
  <c r="R577" i="9"/>
  <c r="P577" i="9"/>
  <c r="BI576" i="9"/>
  <c r="BH576" i="9"/>
  <c r="BG576" i="9"/>
  <c r="BF576" i="9"/>
  <c r="T576" i="9"/>
  <c r="R576" i="9"/>
  <c r="P576" i="9"/>
  <c r="BI572" i="9"/>
  <c r="BH572" i="9"/>
  <c r="BG572" i="9"/>
  <c r="BF572" i="9"/>
  <c r="T572" i="9"/>
  <c r="R572" i="9"/>
  <c r="P572" i="9"/>
  <c r="BI571" i="9"/>
  <c r="BH571" i="9"/>
  <c r="BG571" i="9"/>
  <c r="BF571" i="9"/>
  <c r="T571" i="9"/>
  <c r="R571" i="9"/>
  <c r="P571" i="9"/>
  <c r="BI567" i="9"/>
  <c r="BH567" i="9"/>
  <c r="BG567" i="9"/>
  <c r="BF567" i="9"/>
  <c r="T567" i="9"/>
  <c r="R567" i="9"/>
  <c r="P567" i="9"/>
  <c r="BI565" i="9"/>
  <c r="BH565" i="9"/>
  <c r="BG565" i="9"/>
  <c r="BF565" i="9"/>
  <c r="T565" i="9"/>
  <c r="R565" i="9"/>
  <c r="P565" i="9"/>
  <c r="BI560" i="9"/>
  <c r="BH560" i="9"/>
  <c r="BG560" i="9"/>
  <c r="BF560" i="9"/>
  <c r="T560" i="9"/>
  <c r="R560" i="9"/>
  <c r="P560" i="9"/>
  <c r="BI556" i="9"/>
  <c r="BH556" i="9"/>
  <c r="BG556" i="9"/>
  <c r="BF556" i="9"/>
  <c r="T556" i="9"/>
  <c r="R556" i="9"/>
  <c r="P556" i="9"/>
  <c r="BI554" i="9"/>
  <c r="BH554" i="9"/>
  <c r="BG554" i="9"/>
  <c r="BF554" i="9"/>
  <c r="T554" i="9"/>
  <c r="R554" i="9"/>
  <c r="P554" i="9"/>
  <c r="BI549" i="9"/>
  <c r="BH549" i="9"/>
  <c r="BG549" i="9"/>
  <c r="BF549" i="9"/>
  <c r="T549" i="9"/>
  <c r="R549" i="9"/>
  <c r="P549" i="9"/>
  <c r="BI545" i="9"/>
  <c r="BH545" i="9"/>
  <c r="BG545" i="9"/>
  <c r="BF545" i="9"/>
  <c r="T545" i="9"/>
  <c r="R545" i="9"/>
  <c r="P545" i="9"/>
  <c r="BI543" i="9"/>
  <c r="BH543" i="9"/>
  <c r="BG543" i="9"/>
  <c r="BF543" i="9"/>
  <c r="T543" i="9"/>
  <c r="R543" i="9"/>
  <c r="P543" i="9"/>
  <c r="BI539" i="9"/>
  <c r="BH539" i="9"/>
  <c r="BG539" i="9"/>
  <c r="BF539" i="9"/>
  <c r="T539" i="9"/>
  <c r="R539" i="9"/>
  <c r="P539" i="9"/>
  <c r="BI537" i="9"/>
  <c r="BH537" i="9"/>
  <c r="BG537" i="9"/>
  <c r="BF537" i="9"/>
  <c r="T537" i="9"/>
  <c r="R537" i="9"/>
  <c r="P537" i="9"/>
  <c r="BI531" i="9"/>
  <c r="BH531" i="9"/>
  <c r="BG531" i="9"/>
  <c r="BF531" i="9"/>
  <c r="T531" i="9"/>
  <c r="R531" i="9"/>
  <c r="P531" i="9"/>
  <c r="BI528" i="9"/>
  <c r="BH528" i="9"/>
  <c r="BG528" i="9"/>
  <c r="BF528" i="9"/>
  <c r="T528" i="9"/>
  <c r="R528" i="9"/>
  <c r="P528" i="9"/>
  <c r="BI524" i="9"/>
  <c r="BH524" i="9"/>
  <c r="BG524" i="9"/>
  <c r="BF524" i="9"/>
  <c r="T524" i="9"/>
  <c r="R524" i="9"/>
  <c r="P524" i="9"/>
  <c r="BI520" i="9"/>
  <c r="BH520" i="9"/>
  <c r="BG520" i="9"/>
  <c r="BF520" i="9"/>
  <c r="T520" i="9"/>
  <c r="R520" i="9"/>
  <c r="P520" i="9"/>
  <c r="BI516" i="9"/>
  <c r="BH516" i="9"/>
  <c r="BG516" i="9"/>
  <c r="BF516" i="9"/>
  <c r="T516" i="9"/>
  <c r="R516" i="9"/>
  <c r="P516" i="9"/>
  <c r="BI511" i="9"/>
  <c r="BH511" i="9"/>
  <c r="BG511" i="9"/>
  <c r="BF511" i="9"/>
  <c r="T511" i="9"/>
  <c r="R511" i="9"/>
  <c r="P511" i="9"/>
  <c r="BI505" i="9"/>
  <c r="BH505" i="9"/>
  <c r="BG505" i="9"/>
  <c r="BF505" i="9"/>
  <c r="T505" i="9"/>
  <c r="R505" i="9"/>
  <c r="P505" i="9"/>
  <c r="BI504" i="9"/>
  <c r="BH504" i="9"/>
  <c r="BG504" i="9"/>
  <c r="BF504" i="9"/>
  <c r="T504" i="9"/>
  <c r="R504" i="9"/>
  <c r="P504" i="9"/>
  <c r="BI503" i="9"/>
  <c r="BH503" i="9"/>
  <c r="BG503" i="9"/>
  <c r="BF503" i="9"/>
  <c r="T503" i="9"/>
  <c r="R503" i="9"/>
  <c r="P503" i="9"/>
  <c r="BI502" i="9"/>
  <c r="BH502" i="9"/>
  <c r="BG502" i="9"/>
  <c r="BF502" i="9"/>
  <c r="T502" i="9"/>
  <c r="R502" i="9"/>
  <c r="P502" i="9"/>
  <c r="BI501" i="9"/>
  <c r="BH501" i="9"/>
  <c r="BG501" i="9"/>
  <c r="BF501" i="9"/>
  <c r="T501" i="9"/>
  <c r="R501" i="9"/>
  <c r="P501" i="9"/>
  <c r="BI497" i="9"/>
  <c r="BH497" i="9"/>
  <c r="BG497" i="9"/>
  <c r="BF497" i="9"/>
  <c r="T497" i="9"/>
  <c r="R497" i="9"/>
  <c r="P497" i="9"/>
  <c r="BI495" i="9"/>
  <c r="BH495" i="9"/>
  <c r="BG495" i="9"/>
  <c r="BF495" i="9"/>
  <c r="T495" i="9"/>
  <c r="R495" i="9"/>
  <c r="P495" i="9"/>
  <c r="BI491" i="9"/>
  <c r="BH491" i="9"/>
  <c r="BG491" i="9"/>
  <c r="BF491" i="9"/>
  <c r="T491" i="9"/>
  <c r="R491" i="9"/>
  <c r="P491" i="9"/>
  <c r="BI489" i="9"/>
  <c r="BH489" i="9"/>
  <c r="BG489" i="9"/>
  <c r="BF489" i="9"/>
  <c r="T489" i="9"/>
  <c r="R489" i="9"/>
  <c r="P489" i="9"/>
  <c r="BI484" i="9"/>
  <c r="BH484" i="9"/>
  <c r="BG484" i="9"/>
  <c r="BF484" i="9"/>
  <c r="T484" i="9"/>
  <c r="R484" i="9"/>
  <c r="P484" i="9"/>
  <c r="BI483" i="9"/>
  <c r="BH483" i="9"/>
  <c r="BG483" i="9"/>
  <c r="BF483" i="9"/>
  <c r="T483" i="9"/>
  <c r="R483" i="9"/>
  <c r="P483" i="9"/>
  <c r="BI482" i="9"/>
  <c r="BH482" i="9"/>
  <c r="BG482" i="9"/>
  <c r="BF482" i="9"/>
  <c r="T482" i="9"/>
  <c r="R482" i="9"/>
  <c r="P482" i="9"/>
  <c r="BI481" i="9"/>
  <c r="BH481" i="9"/>
  <c r="BG481" i="9"/>
  <c r="BF481" i="9"/>
  <c r="T481" i="9"/>
  <c r="R481" i="9"/>
  <c r="P481" i="9"/>
  <c r="BI480" i="9"/>
  <c r="BH480" i="9"/>
  <c r="BG480" i="9"/>
  <c r="BF480" i="9"/>
  <c r="T480" i="9"/>
  <c r="R480" i="9"/>
  <c r="P480" i="9"/>
  <c r="BI479" i="9"/>
  <c r="BH479" i="9"/>
  <c r="BG479" i="9"/>
  <c r="BF479" i="9"/>
  <c r="T479" i="9"/>
  <c r="R479" i="9"/>
  <c r="P479" i="9"/>
  <c r="BI478" i="9"/>
  <c r="BH478" i="9"/>
  <c r="BG478" i="9"/>
  <c r="BF478" i="9"/>
  <c r="T478" i="9"/>
  <c r="R478" i="9"/>
  <c r="P478" i="9"/>
  <c r="BI475" i="9"/>
  <c r="BH475" i="9"/>
  <c r="BG475" i="9"/>
  <c r="BF475" i="9"/>
  <c r="T475" i="9"/>
  <c r="R475" i="9"/>
  <c r="P475" i="9"/>
  <c r="BI471" i="9"/>
  <c r="BH471" i="9"/>
  <c r="BG471" i="9"/>
  <c r="BF471" i="9"/>
  <c r="T471" i="9"/>
  <c r="R471" i="9"/>
  <c r="P471" i="9"/>
  <c r="BI467" i="9"/>
  <c r="BH467" i="9"/>
  <c r="BG467" i="9"/>
  <c r="BF467" i="9"/>
  <c r="T467" i="9"/>
  <c r="R467" i="9"/>
  <c r="P467" i="9"/>
  <c r="BI460" i="9"/>
  <c r="BH460" i="9"/>
  <c r="BG460" i="9"/>
  <c r="BF460" i="9"/>
  <c r="T460" i="9"/>
  <c r="R460" i="9"/>
  <c r="P460" i="9"/>
  <c r="BI456" i="9"/>
  <c r="BH456" i="9"/>
  <c r="BG456" i="9"/>
  <c r="BF456" i="9"/>
  <c r="T456" i="9"/>
  <c r="R456" i="9"/>
  <c r="P456" i="9"/>
  <c r="BI452" i="9"/>
  <c r="BH452" i="9"/>
  <c r="BG452" i="9"/>
  <c r="BF452" i="9"/>
  <c r="T452" i="9"/>
  <c r="R452" i="9"/>
  <c r="P452" i="9"/>
  <c r="BI448" i="9"/>
  <c r="BH448" i="9"/>
  <c r="BG448" i="9"/>
  <c r="BF448" i="9"/>
  <c r="T448" i="9"/>
  <c r="R448" i="9"/>
  <c r="P448" i="9"/>
  <c r="BI446" i="9"/>
  <c r="BH446" i="9"/>
  <c r="BG446" i="9"/>
  <c r="BF446" i="9"/>
  <c r="T446" i="9"/>
  <c r="R446" i="9"/>
  <c r="P446" i="9"/>
  <c r="BI444" i="9"/>
  <c r="BH444" i="9"/>
  <c r="BG444" i="9"/>
  <c r="BF444" i="9"/>
  <c r="T444" i="9"/>
  <c r="R444" i="9"/>
  <c r="P444" i="9"/>
  <c r="BI443" i="9"/>
  <c r="BH443" i="9"/>
  <c r="BG443" i="9"/>
  <c r="BF443" i="9"/>
  <c r="T443" i="9"/>
  <c r="R443" i="9"/>
  <c r="P443" i="9"/>
  <c r="BI439" i="9"/>
  <c r="BH439" i="9"/>
  <c r="BG439" i="9"/>
  <c r="BF439" i="9"/>
  <c r="T439" i="9"/>
  <c r="R439" i="9"/>
  <c r="P439" i="9"/>
  <c r="BI438" i="9"/>
  <c r="BH438" i="9"/>
  <c r="BG438" i="9"/>
  <c r="BF438" i="9"/>
  <c r="T438" i="9"/>
  <c r="R438" i="9"/>
  <c r="P438" i="9"/>
  <c r="BI434" i="9"/>
  <c r="BH434" i="9"/>
  <c r="BG434" i="9"/>
  <c r="BF434" i="9"/>
  <c r="T434" i="9"/>
  <c r="R434" i="9"/>
  <c r="P434" i="9"/>
  <c r="BI433" i="9"/>
  <c r="BH433" i="9"/>
  <c r="BG433" i="9"/>
  <c r="BF433" i="9"/>
  <c r="T433" i="9"/>
  <c r="R433" i="9"/>
  <c r="P433" i="9"/>
  <c r="BI429" i="9"/>
  <c r="BH429" i="9"/>
  <c r="BG429" i="9"/>
  <c r="BF429" i="9"/>
  <c r="T429" i="9"/>
  <c r="R429" i="9"/>
  <c r="P429" i="9"/>
  <c r="BI428" i="9"/>
  <c r="BH428" i="9"/>
  <c r="BG428" i="9"/>
  <c r="BF428" i="9"/>
  <c r="T428" i="9"/>
  <c r="R428" i="9"/>
  <c r="P428" i="9"/>
  <c r="BI426" i="9"/>
  <c r="BH426" i="9"/>
  <c r="BG426" i="9"/>
  <c r="BF426" i="9"/>
  <c r="T426" i="9"/>
  <c r="R426" i="9"/>
  <c r="P426" i="9"/>
  <c r="BI425" i="9"/>
  <c r="BH425" i="9"/>
  <c r="BG425" i="9"/>
  <c r="BF425" i="9"/>
  <c r="T425" i="9"/>
  <c r="R425" i="9"/>
  <c r="P425" i="9"/>
  <c r="BI421" i="9"/>
  <c r="BH421" i="9"/>
  <c r="BG421" i="9"/>
  <c r="BF421" i="9"/>
  <c r="T421" i="9"/>
  <c r="R421" i="9"/>
  <c r="P421" i="9"/>
  <c r="BI418" i="9"/>
  <c r="BH418" i="9"/>
  <c r="BG418" i="9"/>
  <c r="BF418" i="9"/>
  <c r="T418" i="9"/>
  <c r="R418" i="9"/>
  <c r="P418" i="9"/>
  <c r="BI413" i="9"/>
  <c r="BH413" i="9"/>
  <c r="BG413" i="9"/>
  <c r="BF413" i="9"/>
  <c r="T413" i="9"/>
  <c r="R413" i="9"/>
  <c r="P413" i="9"/>
  <c r="BI410" i="9"/>
  <c r="BH410" i="9"/>
  <c r="BG410" i="9"/>
  <c r="BF410" i="9"/>
  <c r="T410" i="9"/>
  <c r="R410" i="9"/>
  <c r="P410" i="9"/>
  <c r="BI405" i="9"/>
  <c r="BH405" i="9"/>
  <c r="BG405" i="9"/>
  <c r="BF405" i="9"/>
  <c r="T405" i="9"/>
  <c r="R405" i="9"/>
  <c r="P405" i="9"/>
  <c r="BI402" i="9"/>
  <c r="BH402" i="9"/>
  <c r="BG402" i="9"/>
  <c r="BF402" i="9"/>
  <c r="T402" i="9"/>
  <c r="R402" i="9"/>
  <c r="P402" i="9"/>
  <c r="BI397" i="9"/>
  <c r="BH397" i="9"/>
  <c r="BG397" i="9"/>
  <c r="BF397" i="9"/>
  <c r="T397" i="9"/>
  <c r="R397" i="9"/>
  <c r="P397" i="9"/>
  <c r="BI394" i="9"/>
  <c r="BH394" i="9"/>
  <c r="BG394" i="9"/>
  <c r="BF394" i="9"/>
  <c r="T394" i="9"/>
  <c r="R394" i="9"/>
  <c r="P394" i="9"/>
  <c r="BI389" i="9"/>
  <c r="BH389" i="9"/>
  <c r="BG389" i="9"/>
  <c r="BF389" i="9"/>
  <c r="T389" i="9"/>
  <c r="R389" i="9"/>
  <c r="P389" i="9"/>
  <c r="BI386" i="9"/>
  <c r="BH386" i="9"/>
  <c r="BG386" i="9"/>
  <c r="BF386" i="9"/>
  <c r="T386" i="9"/>
  <c r="R386" i="9"/>
  <c r="P386" i="9"/>
  <c r="BI381" i="9"/>
  <c r="BH381" i="9"/>
  <c r="BG381" i="9"/>
  <c r="BF381" i="9"/>
  <c r="T381" i="9"/>
  <c r="R381" i="9"/>
  <c r="P381" i="9"/>
  <c r="BI371" i="9"/>
  <c r="BH371" i="9"/>
  <c r="BG371" i="9"/>
  <c r="BF371" i="9"/>
  <c r="T371" i="9"/>
  <c r="R371" i="9"/>
  <c r="P371" i="9"/>
  <c r="BI366" i="9"/>
  <c r="BH366" i="9"/>
  <c r="BG366" i="9"/>
  <c r="BF366" i="9"/>
  <c r="T366" i="9"/>
  <c r="R366" i="9"/>
  <c r="P366" i="9"/>
  <c r="BI363" i="9"/>
  <c r="BH363" i="9"/>
  <c r="BG363" i="9"/>
  <c r="BF363" i="9"/>
  <c r="T363" i="9"/>
  <c r="R363" i="9"/>
  <c r="P363" i="9"/>
  <c r="BI362" i="9"/>
  <c r="BH362" i="9"/>
  <c r="BG362" i="9"/>
  <c r="BF362" i="9"/>
  <c r="T362" i="9"/>
  <c r="R362" i="9"/>
  <c r="P362" i="9"/>
  <c r="BI356" i="9"/>
  <c r="BH356" i="9"/>
  <c r="BG356" i="9"/>
  <c r="BF356" i="9"/>
  <c r="T356" i="9"/>
  <c r="R356" i="9"/>
  <c r="P356" i="9"/>
  <c r="BI353" i="9"/>
  <c r="BH353" i="9"/>
  <c r="BG353" i="9"/>
  <c r="BF353" i="9"/>
  <c r="T353" i="9"/>
  <c r="R353" i="9"/>
  <c r="P353" i="9"/>
  <c r="BI348" i="9"/>
  <c r="BH348" i="9"/>
  <c r="BG348" i="9"/>
  <c r="BF348" i="9"/>
  <c r="T348" i="9"/>
  <c r="R348" i="9"/>
  <c r="P348" i="9"/>
  <c r="BI338" i="9"/>
  <c r="BH338" i="9"/>
  <c r="BG338" i="9"/>
  <c r="BF338" i="9"/>
  <c r="T338" i="9"/>
  <c r="R338" i="9"/>
  <c r="P338" i="9"/>
  <c r="BI333" i="9"/>
  <c r="BH333" i="9"/>
  <c r="BG333" i="9"/>
  <c r="BF333" i="9"/>
  <c r="T333" i="9"/>
  <c r="R333" i="9"/>
  <c r="P333" i="9"/>
  <c r="BI328" i="9"/>
  <c r="BH328" i="9"/>
  <c r="BG328" i="9"/>
  <c r="BF328" i="9"/>
  <c r="T328" i="9"/>
  <c r="R328" i="9"/>
  <c r="P328" i="9"/>
  <c r="BI323" i="9"/>
  <c r="BH323" i="9"/>
  <c r="BG323" i="9"/>
  <c r="BF323" i="9"/>
  <c r="T323" i="9"/>
  <c r="R323" i="9"/>
  <c r="P323" i="9"/>
  <c r="BI317" i="9"/>
  <c r="BH317" i="9"/>
  <c r="BG317" i="9"/>
  <c r="BF317" i="9"/>
  <c r="T317" i="9"/>
  <c r="R317" i="9"/>
  <c r="P317" i="9"/>
  <c r="BI311" i="9"/>
  <c r="BH311" i="9"/>
  <c r="BG311" i="9"/>
  <c r="BF311" i="9"/>
  <c r="T311" i="9"/>
  <c r="R311" i="9"/>
  <c r="P311" i="9"/>
  <c r="BI306" i="9"/>
  <c r="BH306" i="9"/>
  <c r="BG306" i="9"/>
  <c r="BF306" i="9"/>
  <c r="T306" i="9"/>
  <c r="R306" i="9"/>
  <c r="P306" i="9"/>
  <c r="BI305" i="9"/>
  <c r="BH305" i="9"/>
  <c r="BG305" i="9"/>
  <c r="BF305" i="9"/>
  <c r="T305" i="9"/>
  <c r="R305" i="9"/>
  <c r="P305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297" i="9"/>
  <c r="BH297" i="9"/>
  <c r="BG297" i="9"/>
  <c r="BF297" i="9"/>
  <c r="T297" i="9"/>
  <c r="R297" i="9"/>
  <c r="P297" i="9"/>
  <c r="BI291" i="9"/>
  <c r="BH291" i="9"/>
  <c r="BG291" i="9"/>
  <c r="BF291" i="9"/>
  <c r="T291" i="9"/>
  <c r="R291" i="9"/>
  <c r="P291" i="9"/>
  <c r="BI287" i="9"/>
  <c r="BH287" i="9"/>
  <c r="BG287" i="9"/>
  <c r="BF287" i="9"/>
  <c r="T287" i="9"/>
  <c r="R287" i="9"/>
  <c r="P287" i="9"/>
  <c r="BI280" i="9"/>
  <c r="BH280" i="9"/>
  <c r="BG280" i="9"/>
  <c r="BF280" i="9"/>
  <c r="T280" i="9"/>
  <c r="R280" i="9"/>
  <c r="P280" i="9"/>
  <c r="BI275" i="9"/>
  <c r="BH275" i="9"/>
  <c r="BG275" i="9"/>
  <c r="BF275" i="9"/>
  <c r="T275" i="9"/>
  <c r="R275" i="9"/>
  <c r="P275" i="9"/>
  <c r="BI270" i="9"/>
  <c r="BH270" i="9"/>
  <c r="BG270" i="9"/>
  <c r="BF270" i="9"/>
  <c r="T270" i="9"/>
  <c r="T269" i="9" s="1"/>
  <c r="R270" i="9"/>
  <c r="R269" i="9"/>
  <c r="P270" i="9"/>
  <c r="P269" i="9"/>
  <c r="BI260" i="9"/>
  <c r="BH260" i="9"/>
  <c r="BG260" i="9"/>
  <c r="BF260" i="9"/>
  <c r="T260" i="9"/>
  <c r="T253" i="9"/>
  <c r="R260" i="9"/>
  <c r="R253" i="9"/>
  <c r="P260" i="9"/>
  <c r="P253" i="9"/>
  <c r="BI254" i="9"/>
  <c r="BH254" i="9"/>
  <c r="BG254" i="9"/>
  <c r="BF254" i="9"/>
  <c r="T254" i="9"/>
  <c r="R254" i="9"/>
  <c r="P254" i="9"/>
  <c r="BI249" i="9"/>
  <c r="BH249" i="9"/>
  <c r="BG249" i="9"/>
  <c r="BF249" i="9"/>
  <c r="T249" i="9"/>
  <c r="R249" i="9"/>
  <c r="P249" i="9"/>
  <c r="BI245" i="9"/>
  <c r="BH245" i="9"/>
  <c r="BG245" i="9"/>
  <c r="BF245" i="9"/>
  <c r="T245" i="9"/>
  <c r="R245" i="9"/>
  <c r="P245" i="9"/>
  <c r="BI242" i="9"/>
  <c r="BH242" i="9"/>
  <c r="BG242" i="9"/>
  <c r="BF242" i="9"/>
  <c r="T242" i="9"/>
  <c r="R242" i="9"/>
  <c r="P242" i="9"/>
  <c r="BI238" i="9"/>
  <c r="BH238" i="9"/>
  <c r="BG238" i="9"/>
  <c r="BF238" i="9"/>
  <c r="T238" i="9"/>
  <c r="R238" i="9"/>
  <c r="P238" i="9"/>
  <c r="BI233" i="9"/>
  <c r="BH233" i="9"/>
  <c r="BG233" i="9"/>
  <c r="BF233" i="9"/>
  <c r="T233" i="9"/>
  <c r="R233" i="9"/>
  <c r="P233" i="9"/>
  <c r="BI230" i="9"/>
  <c r="BH230" i="9"/>
  <c r="BG230" i="9"/>
  <c r="BF230" i="9"/>
  <c r="T230" i="9"/>
  <c r="R230" i="9"/>
  <c r="P230" i="9"/>
  <c r="BI223" i="9"/>
  <c r="BH223" i="9"/>
  <c r="BG223" i="9"/>
  <c r="BF223" i="9"/>
  <c r="T223" i="9"/>
  <c r="R223" i="9"/>
  <c r="P223" i="9"/>
  <c r="BI220" i="9"/>
  <c r="BH220" i="9"/>
  <c r="BG220" i="9"/>
  <c r="BF220" i="9"/>
  <c r="T220" i="9"/>
  <c r="R220" i="9"/>
  <c r="P220" i="9"/>
  <c r="BI215" i="9"/>
  <c r="BH215" i="9"/>
  <c r="BG215" i="9"/>
  <c r="BF215" i="9"/>
  <c r="T215" i="9"/>
  <c r="R215" i="9"/>
  <c r="P215" i="9"/>
  <c r="BI211" i="9"/>
  <c r="BH211" i="9"/>
  <c r="BG211" i="9"/>
  <c r="BF211" i="9"/>
  <c r="T211" i="9"/>
  <c r="R211" i="9"/>
  <c r="P211" i="9"/>
  <c r="BI207" i="9"/>
  <c r="BH207" i="9"/>
  <c r="BG207" i="9"/>
  <c r="BF207" i="9"/>
  <c r="T207" i="9"/>
  <c r="R207" i="9"/>
  <c r="P207" i="9"/>
  <c r="BI203" i="9"/>
  <c r="BH203" i="9"/>
  <c r="BG203" i="9"/>
  <c r="BF203" i="9"/>
  <c r="T203" i="9"/>
  <c r="R203" i="9"/>
  <c r="P203" i="9"/>
  <c r="BI198" i="9"/>
  <c r="BH198" i="9"/>
  <c r="BG198" i="9"/>
  <c r="BF198" i="9"/>
  <c r="T198" i="9"/>
  <c r="R198" i="9"/>
  <c r="P198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85" i="9"/>
  <c r="BH185" i="9"/>
  <c r="BG185" i="9"/>
  <c r="BF185" i="9"/>
  <c r="T185" i="9"/>
  <c r="R185" i="9"/>
  <c r="P185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56" i="9"/>
  <c r="BH156" i="9"/>
  <c r="BG156" i="9"/>
  <c r="BF156" i="9"/>
  <c r="T156" i="9"/>
  <c r="R156" i="9"/>
  <c r="P156" i="9"/>
  <c r="BI148" i="9"/>
  <c r="BH148" i="9"/>
  <c r="BG148" i="9"/>
  <c r="BF148" i="9"/>
  <c r="T148" i="9"/>
  <c r="R148" i="9"/>
  <c r="P148" i="9"/>
  <c r="BI143" i="9"/>
  <c r="BH143" i="9"/>
  <c r="BG143" i="9"/>
  <c r="BF143" i="9"/>
  <c r="T143" i="9"/>
  <c r="R143" i="9"/>
  <c r="P143" i="9"/>
  <c r="BI138" i="9"/>
  <c r="BH138" i="9"/>
  <c r="BG138" i="9"/>
  <c r="BF138" i="9"/>
  <c r="T138" i="9"/>
  <c r="R138" i="9"/>
  <c r="P138" i="9"/>
  <c r="BI133" i="9"/>
  <c r="BH133" i="9"/>
  <c r="BG133" i="9"/>
  <c r="BF133" i="9"/>
  <c r="T133" i="9"/>
  <c r="R133" i="9"/>
  <c r="P133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2" i="9"/>
  <c r="BH122" i="9"/>
  <c r="BG122" i="9"/>
  <c r="BF122" i="9"/>
  <c r="T122" i="9"/>
  <c r="R122" i="9"/>
  <c r="P122" i="9"/>
  <c r="BI117" i="9"/>
  <c r="BH117" i="9"/>
  <c r="BG117" i="9"/>
  <c r="BF117" i="9"/>
  <c r="T117" i="9"/>
  <c r="R117" i="9"/>
  <c r="P117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2" i="9"/>
  <c r="BH102" i="9"/>
  <c r="BG102" i="9"/>
  <c r="BF102" i="9"/>
  <c r="T102" i="9"/>
  <c r="R102" i="9"/>
  <c r="P102" i="9"/>
  <c r="BI97" i="9"/>
  <c r="BH97" i="9"/>
  <c r="BG97" i="9"/>
  <c r="BF97" i="9"/>
  <c r="T97" i="9"/>
  <c r="R97" i="9"/>
  <c r="P97" i="9"/>
  <c r="J91" i="9"/>
  <c r="J90" i="9"/>
  <c r="F90" i="9"/>
  <c r="F88" i="9"/>
  <c r="E86" i="9"/>
  <c r="J55" i="9"/>
  <c r="J54" i="9"/>
  <c r="F54" i="9"/>
  <c r="F52" i="9"/>
  <c r="E50" i="9"/>
  <c r="J18" i="9"/>
  <c r="E18" i="9"/>
  <c r="F91" i="9"/>
  <c r="J17" i="9"/>
  <c r="J12" i="9"/>
  <c r="J88" i="9" s="1"/>
  <c r="E7" i="9"/>
  <c r="E84" i="9"/>
  <c r="J37" i="8"/>
  <c r="J36" i="8"/>
  <c r="AY61" i="1"/>
  <c r="J35" i="8"/>
  <c r="AX61" i="1"/>
  <c r="BI105" i="8"/>
  <c r="BH105" i="8"/>
  <c r="BG105" i="8"/>
  <c r="BF105" i="8"/>
  <c r="T105" i="8"/>
  <c r="T104" i="8"/>
  <c r="R105" i="8"/>
  <c r="R104" i="8"/>
  <c r="P105" i="8"/>
  <c r="P104" i="8"/>
  <c r="BI102" i="8"/>
  <c r="BH102" i="8"/>
  <c r="BG102" i="8"/>
  <c r="BF102" i="8"/>
  <c r="T102" i="8"/>
  <c r="T101" i="8"/>
  <c r="R102" i="8"/>
  <c r="R101" i="8" s="1"/>
  <c r="P102" i="8"/>
  <c r="P101" i="8" s="1"/>
  <c r="BI99" i="8"/>
  <c r="BH99" i="8"/>
  <c r="BG99" i="8"/>
  <c r="BF99" i="8"/>
  <c r="T99" i="8"/>
  <c r="T98" i="8"/>
  <c r="R99" i="8"/>
  <c r="R98" i="8"/>
  <c r="P99" i="8"/>
  <c r="P98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7" i="8"/>
  <c r="BH87" i="8"/>
  <c r="BG87" i="8"/>
  <c r="BF87" i="8"/>
  <c r="T87" i="8"/>
  <c r="R87" i="8"/>
  <c r="P87" i="8"/>
  <c r="J81" i="8"/>
  <c r="J80" i="8"/>
  <c r="F80" i="8"/>
  <c r="F78" i="8"/>
  <c r="E76" i="8"/>
  <c r="J55" i="8"/>
  <c r="J54" i="8"/>
  <c r="F54" i="8"/>
  <c r="F52" i="8"/>
  <c r="E50" i="8"/>
  <c r="J18" i="8"/>
  <c r="E18" i="8"/>
  <c r="F55" i="8" s="1"/>
  <c r="J17" i="8"/>
  <c r="J12" i="8"/>
  <c r="J52" i="8"/>
  <c r="E7" i="8"/>
  <c r="E48" i="8"/>
  <c r="J37" i="7"/>
  <c r="J36" i="7"/>
  <c r="AY60" i="1"/>
  <c r="J35" i="7"/>
  <c r="AX60" i="1" s="1"/>
  <c r="BI612" i="7"/>
  <c r="BH612" i="7"/>
  <c r="BG612" i="7"/>
  <c r="BF612" i="7"/>
  <c r="T612" i="7"/>
  <c r="R612" i="7"/>
  <c r="R606" i="7"/>
  <c r="R605" i="7" s="1"/>
  <c r="P612" i="7"/>
  <c r="P606" i="7"/>
  <c r="P605" i="7"/>
  <c r="BI607" i="7"/>
  <c r="BH607" i="7"/>
  <c r="BG607" i="7"/>
  <c r="BF607" i="7"/>
  <c r="T607" i="7"/>
  <c r="T606" i="7" s="1"/>
  <c r="T605" i="7" s="1"/>
  <c r="R607" i="7"/>
  <c r="P607" i="7"/>
  <c r="BI603" i="7"/>
  <c r="BH603" i="7"/>
  <c r="BG603" i="7"/>
  <c r="BF603" i="7"/>
  <c r="T603" i="7"/>
  <c r="T602" i="7" s="1"/>
  <c r="R603" i="7"/>
  <c r="R602" i="7"/>
  <c r="P603" i="7"/>
  <c r="P602" i="7"/>
  <c r="BI596" i="7"/>
  <c r="BH596" i="7"/>
  <c r="BG596" i="7"/>
  <c r="BF596" i="7"/>
  <c r="T596" i="7"/>
  <c r="R596" i="7"/>
  <c r="P596" i="7"/>
  <c r="BI592" i="7"/>
  <c r="BH592" i="7"/>
  <c r="BG592" i="7"/>
  <c r="BF592" i="7"/>
  <c r="T592" i="7"/>
  <c r="R592" i="7"/>
  <c r="P592" i="7"/>
  <c r="BI588" i="7"/>
  <c r="BH588" i="7"/>
  <c r="BG588" i="7"/>
  <c r="BF588" i="7"/>
  <c r="T588" i="7"/>
  <c r="R588" i="7"/>
  <c r="P588" i="7"/>
  <c r="BI584" i="7"/>
  <c r="BH584" i="7"/>
  <c r="BG584" i="7"/>
  <c r="BF584" i="7"/>
  <c r="T584" i="7"/>
  <c r="R584" i="7"/>
  <c r="P584" i="7"/>
  <c r="BI580" i="7"/>
  <c r="BH580" i="7"/>
  <c r="BG580" i="7"/>
  <c r="BF580" i="7"/>
  <c r="T580" i="7"/>
  <c r="R580" i="7"/>
  <c r="P580" i="7"/>
  <c r="BI576" i="7"/>
  <c r="BH576" i="7"/>
  <c r="BG576" i="7"/>
  <c r="BF576" i="7"/>
  <c r="T576" i="7"/>
  <c r="R576" i="7"/>
  <c r="P576" i="7"/>
  <c r="BI571" i="7"/>
  <c r="BH571" i="7"/>
  <c r="BG571" i="7"/>
  <c r="BF571" i="7"/>
  <c r="T571" i="7"/>
  <c r="R571" i="7"/>
  <c r="P571" i="7"/>
  <c r="BI567" i="7"/>
  <c r="BH567" i="7"/>
  <c r="BG567" i="7"/>
  <c r="BF567" i="7"/>
  <c r="T567" i="7"/>
  <c r="R567" i="7"/>
  <c r="P567" i="7"/>
  <c r="BI558" i="7"/>
  <c r="BH558" i="7"/>
  <c r="BG558" i="7"/>
  <c r="BF558" i="7"/>
  <c r="T558" i="7"/>
  <c r="R558" i="7"/>
  <c r="P558" i="7"/>
  <c r="BI552" i="7"/>
  <c r="BH552" i="7"/>
  <c r="BG552" i="7"/>
  <c r="BF552" i="7"/>
  <c r="T552" i="7"/>
  <c r="R552" i="7"/>
  <c r="P552" i="7"/>
  <c r="BI547" i="7"/>
  <c r="BH547" i="7"/>
  <c r="BG547" i="7"/>
  <c r="BF547" i="7"/>
  <c r="T547" i="7"/>
  <c r="R547" i="7"/>
  <c r="P547" i="7"/>
  <c r="BI542" i="7"/>
  <c r="BH542" i="7"/>
  <c r="BG542" i="7"/>
  <c r="BF542" i="7"/>
  <c r="T542" i="7"/>
  <c r="R542" i="7"/>
  <c r="P542" i="7"/>
  <c r="BI537" i="7"/>
  <c r="BH537" i="7"/>
  <c r="BG537" i="7"/>
  <c r="BF537" i="7"/>
  <c r="T537" i="7"/>
  <c r="R537" i="7"/>
  <c r="P537" i="7"/>
  <c r="BI533" i="7"/>
  <c r="BH533" i="7"/>
  <c r="BG533" i="7"/>
  <c r="BF533" i="7"/>
  <c r="T533" i="7"/>
  <c r="R533" i="7"/>
  <c r="P533" i="7"/>
  <c r="BI530" i="7"/>
  <c r="BH530" i="7"/>
  <c r="BG530" i="7"/>
  <c r="BF530" i="7"/>
  <c r="T530" i="7"/>
  <c r="R530" i="7"/>
  <c r="P530" i="7"/>
  <c r="BI528" i="7"/>
  <c r="BH528" i="7"/>
  <c r="BG528" i="7"/>
  <c r="BF528" i="7"/>
  <c r="T528" i="7"/>
  <c r="R528" i="7"/>
  <c r="P528" i="7"/>
  <c r="BI523" i="7"/>
  <c r="BH523" i="7"/>
  <c r="BG523" i="7"/>
  <c r="BF523" i="7"/>
  <c r="T523" i="7"/>
  <c r="R523" i="7"/>
  <c r="P523" i="7"/>
  <c r="BI519" i="7"/>
  <c r="BH519" i="7"/>
  <c r="BG519" i="7"/>
  <c r="BF519" i="7"/>
  <c r="T519" i="7"/>
  <c r="R519" i="7"/>
  <c r="P519" i="7"/>
  <c r="BI514" i="7"/>
  <c r="BH514" i="7"/>
  <c r="BG514" i="7"/>
  <c r="BF514" i="7"/>
  <c r="T514" i="7"/>
  <c r="R514" i="7"/>
  <c r="P514" i="7"/>
  <c r="BI510" i="7"/>
  <c r="BH510" i="7"/>
  <c r="BG510" i="7"/>
  <c r="BF510" i="7"/>
  <c r="T510" i="7"/>
  <c r="R510" i="7"/>
  <c r="P510" i="7"/>
  <c r="BI507" i="7"/>
  <c r="BH507" i="7"/>
  <c r="BG507" i="7"/>
  <c r="BF507" i="7"/>
  <c r="T507" i="7"/>
  <c r="R507" i="7"/>
  <c r="P507" i="7"/>
  <c r="BI502" i="7"/>
  <c r="BH502" i="7"/>
  <c r="BG502" i="7"/>
  <c r="BF502" i="7"/>
  <c r="T502" i="7"/>
  <c r="R502" i="7"/>
  <c r="P502" i="7"/>
  <c r="BI499" i="7"/>
  <c r="BH499" i="7"/>
  <c r="BG499" i="7"/>
  <c r="BF499" i="7"/>
  <c r="T499" i="7"/>
  <c r="R499" i="7"/>
  <c r="P499" i="7"/>
  <c r="BI494" i="7"/>
  <c r="BH494" i="7"/>
  <c r="BG494" i="7"/>
  <c r="BF494" i="7"/>
  <c r="T494" i="7"/>
  <c r="R494" i="7"/>
  <c r="P494" i="7"/>
  <c r="BI491" i="7"/>
  <c r="BH491" i="7"/>
  <c r="BG491" i="7"/>
  <c r="BF491" i="7"/>
  <c r="T491" i="7"/>
  <c r="R491" i="7"/>
  <c r="P491" i="7"/>
  <c r="BI486" i="7"/>
  <c r="BH486" i="7"/>
  <c r="BG486" i="7"/>
  <c r="BF486" i="7"/>
  <c r="T486" i="7"/>
  <c r="R486" i="7"/>
  <c r="P486" i="7"/>
  <c r="BI483" i="7"/>
  <c r="BH483" i="7"/>
  <c r="BG483" i="7"/>
  <c r="BF483" i="7"/>
  <c r="T483" i="7"/>
  <c r="R483" i="7"/>
  <c r="P483" i="7"/>
  <c r="BI478" i="7"/>
  <c r="BH478" i="7"/>
  <c r="BG478" i="7"/>
  <c r="BF478" i="7"/>
  <c r="T478" i="7"/>
  <c r="R478" i="7"/>
  <c r="P478" i="7"/>
  <c r="BI475" i="7"/>
  <c r="BH475" i="7"/>
  <c r="BG475" i="7"/>
  <c r="BF475" i="7"/>
  <c r="T475" i="7"/>
  <c r="R475" i="7"/>
  <c r="P475" i="7"/>
  <c r="BI470" i="7"/>
  <c r="BH470" i="7"/>
  <c r="BG470" i="7"/>
  <c r="BF470" i="7"/>
  <c r="T470" i="7"/>
  <c r="R470" i="7"/>
  <c r="P470" i="7"/>
  <c r="BI465" i="7"/>
  <c r="BH465" i="7"/>
  <c r="BG465" i="7"/>
  <c r="BF465" i="7"/>
  <c r="T465" i="7"/>
  <c r="R465" i="7"/>
  <c r="P465" i="7"/>
  <c r="BI460" i="7"/>
  <c r="BH460" i="7"/>
  <c r="BG460" i="7"/>
  <c r="BF460" i="7"/>
  <c r="T460" i="7"/>
  <c r="R460" i="7"/>
  <c r="P460" i="7"/>
  <c r="BI455" i="7"/>
  <c r="BH455" i="7"/>
  <c r="BG455" i="7"/>
  <c r="BF455" i="7"/>
  <c r="T455" i="7"/>
  <c r="R455" i="7"/>
  <c r="P455" i="7"/>
  <c r="BI450" i="7"/>
  <c r="BH450" i="7"/>
  <c r="BG450" i="7"/>
  <c r="BF450" i="7"/>
  <c r="T450" i="7"/>
  <c r="R450" i="7"/>
  <c r="P450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3" i="7"/>
  <c r="BH443" i="7"/>
  <c r="BG443" i="7"/>
  <c r="BF443" i="7"/>
  <c r="T443" i="7"/>
  <c r="R443" i="7"/>
  <c r="P443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36" i="7"/>
  <c r="BH436" i="7"/>
  <c r="BG436" i="7"/>
  <c r="BF436" i="7"/>
  <c r="T436" i="7"/>
  <c r="R436" i="7"/>
  <c r="P436" i="7"/>
  <c r="BI435" i="7"/>
  <c r="BH435" i="7"/>
  <c r="BG435" i="7"/>
  <c r="BF435" i="7"/>
  <c r="T435" i="7"/>
  <c r="R435" i="7"/>
  <c r="P435" i="7"/>
  <c r="BI434" i="7"/>
  <c r="BH434" i="7"/>
  <c r="BG434" i="7"/>
  <c r="BF434" i="7"/>
  <c r="T434" i="7"/>
  <c r="R434" i="7"/>
  <c r="P434" i="7"/>
  <c r="BI433" i="7"/>
  <c r="BH433" i="7"/>
  <c r="BG433" i="7"/>
  <c r="BF433" i="7"/>
  <c r="T433" i="7"/>
  <c r="R433" i="7"/>
  <c r="P433" i="7"/>
  <c r="BI428" i="7"/>
  <c r="BH428" i="7"/>
  <c r="BG428" i="7"/>
  <c r="BF428" i="7"/>
  <c r="T428" i="7"/>
  <c r="R428" i="7"/>
  <c r="P428" i="7"/>
  <c r="BI427" i="7"/>
  <c r="BH427" i="7"/>
  <c r="BG427" i="7"/>
  <c r="BF427" i="7"/>
  <c r="T427" i="7"/>
  <c r="R427" i="7"/>
  <c r="P427" i="7"/>
  <c r="BI426" i="7"/>
  <c r="BH426" i="7"/>
  <c r="BG426" i="7"/>
  <c r="BF426" i="7"/>
  <c r="T426" i="7"/>
  <c r="R426" i="7"/>
  <c r="P426" i="7"/>
  <c r="BI425" i="7"/>
  <c r="BH425" i="7"/>
  <c r="BG425" i="7"/>
  <c r="BF425" i="7"/>
  <c r="T425" i="7"/>
  <c r="R425" i="7"/>
  <c r="P425" i="7"/>
  <c r="BI424" i="7"/>
  <c r="BH424" i="7"/>
  <c r="BG424" i="7"/>
  <c r="BF424" i="7"/>
  <c r="T424" i="7"/>
  <c r="R424" i="7"/>
  <c r="P424" i="7"/>
  <c r="BI423" i="7"/>
  <c r="BH423" i="7"/>
  <c r="BG423" i="7"/>
  <c r="BF423" i="7"/>
  <c r="T423" i="7"/>
  <c r="R423" i="7"/>
  <c r="P423" i="7"/>
  <c r="BI419" i="7"/>
  <c r="BH419" i="7"/>
  <c r="BG419" i="7"/>
  <c r="BF419" i="7"/>
  <c r="T419" i="7"/>
  <c r="R419" i="7"/>
  <c r="P419" i="7"/>
  <c r="BI418" i="7"/>
  <c r="BH418" i="7"/>
  <c r="BG418" i="7"/>
  <c r="BF418" i="7"/>
  <c r="T418" i="7"/>
  <c r="R418" i="7"/>
  <c r="P418" i="7"/>
  <c r="BI417" i="7"/>
  <c r="BH417" i="7"/>
  <c r="BG417" i="7"/>
  <c r="BF417" i="7"/>
  <c r="T417" i="7"/>
  <c r="R417" i="7"/>
  <c r="P417" i="7"/>
  <c r="BI416" i="7"/>
  <c r="BH416" i="7"/>
  <c r="BG416" i="7"/>
  <c r="BF416" i="7"/>
  <c r="T416" i="7"/>
  <c r="R416" i="7"/>
  <c r="P416" i="7"/>
  <c r="BI415" i="7"/>
  <c r="BH415" i="7"/>
  <c r="BG415" i="7"/>
  <c r="BF415" i="7"/>
  <c r="T415" i="7"/>
  <c r="R415" i="7"/>
  <c r="P415" i="7"/>
  <c r="BI414" i="7"/>
  <c r="BH414" i="7"/>
  <c r="BG414" i="7"/>
  <c r="BF414" i="7"/>
  <c r="T414" i="7"/>
  <c r="R414" i="7"/>
  <c r="P414" i="7"/>
  <c r="BI413" i="7"/>
  <c r="BH413" i="7"/>
  <c r="BG413" i="7"/>
  <c r="BF413" i="7"/>
  <c r="T413" i="7"/>
  <c r="R413" i="7"/>
  <c r="P413" i="7"/>
  <c r="BI412" i="7"/>
  <c r="BH412" i="7"/>
  <c r="BG412" i="7"/>
  <c r="BF412" i="7"/>
  <c r="T412" i="7"/>
  <c r="R412" i="7"/>
  <c r="P412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399" i="7"/>
  <c r="BH399" i="7"/>
  <c r="BG399" i="7"/>
  <c r="BF399" i="7"/>
  <c r="T399" i="7"/>
  <c r="R399" i="7"/>
  <c r="P399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1" i="7"/>
  <c r="BH391" i="7"/>
  <c r="BG391" i="7"/>
  <c r="BF391" i="7"/>
  <c r="T391" i="7"/>
  <c r="R391" i="7"/>
  <c r="P391" i="7"/>
  <c r="BI387" i="7"/>
  <c r="BH387" i="7"/>
  <c r="BG387" i="7"/>
  <c r="BF387" i="7"/>
  <c r="T387" i="7"/>
  <c r="R387" i="7"/>
  <c r="P387" i="7"/>
  <c r="BI386" i="7"/>
  <c r="BH386" i="7"/>
  <c r="BG386" i="7"/>
  <c r="BF386" i="7"/>
  <c r="T386" i="7"/>
  <c r="R386" i="7"/>
  <c r="P386" i="7"/>
  <c r="BI382" i="7"/>
  <c r="BH382" i="7"/>
  <c r="BG382" i="7"/>
  <c r="BF382" i="7"/>
  <c r="T382" i="7"/>
  <c r="R382" i="7"/>
  <c r="P382" i="7"/>
  <c r="BI381" i="7"/>
  <c r="BH381" i="7"/>
  <c r="BG381" i="7"/>
  <c r="BF381" i="7"/>
  <c r="T381" i="7"/>
  <c r="R381" i="7"/>
  <c r="P381" i="7"/>
  <c r="BI380" i="7"/>
  <c r="BH380" i="7"/>
  <c r="BG380" i="7"/>
  <c r="BF380" i="7"/>
  <c r="T380" i="7"/>
  <c r="R380" i="7"/>
  <c r="P380" i="7"/>
  <c r="BI379" i="7"/>
  <c r="BH379" i="7"/>
  <c r="BG379" i="7"/>
  <c r="BF379" i="7"/>
  <c r="T379" i="7"/>
  <c r="R379" i="7"/>
  <c r="P379" i="7"/>
  <c r="BI377" i="7"/>
  <c r="BH377" i="7"/>
  <c r="BG377" i="7"/>
  <c r="BF377" i="7"/>
  <c r="T377" i="7"/>
  <c r="R377" i="7"/>
  <c r="P377" i="7"/>
  <c r="BI376" i="7"/>
  <c r="BH376" i="7"/>
  <c r="BG376" i="7"/>
  <c r="BF376" i="7"/>
  <c r="T376" i="7"/>
  <c r="R376" i="7"/>
  <c r="P376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3" i="7"/>
  <c r="BH363" i="7"/>
  <c r="BG363" i="7"/>
  <c r="BF363" i="7"/>
  <c r="T363" i="7"/>
  <c r="R363" i="7"/>
  <c r="P363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49" i="7"/>
  <c r="BH349" i="7"/>
  <c r="BG349" i="7"/>
  <c r="BF349" i="7"/>
  <c r="T349" i="7"/>
  <c r="R349" i="7"/>
  <c r="P349" i="7"/>
  <c r="BI344" i="7"/>
  <c r="BH344" i="7"/>
  <c r="BG344" i="7"/>
  <c r="BF344" i="7"/>
  <c r="T344" i="7"/>
  <c r="R344" i="7"/>
  <c r="P344" i="7"/>
  <c r="BI340" i="7"/>
  <c r="BH340" i="7"/>
  <c r="BG340" i="7"/>
  <c r="BF340" i="7"/>
  <c r="T340" i="7"/>
  <c r="R340" i="7"/>
  <c r="P340" i="7"/>
  <c r="BI336" i="7"/>
  <c r="BH336" i="7"/>
  <c r="BG336" i="7"/>
  <c r="BF336" i="7"/>
  <c r="T336" i="7"/>
  <c r="R336" i="7"/>
  <c r="P336" i="7"/>
  <c r="BI332" i="7"/>
  <c r="BH332" i="7"/>
  <c r="BG332" i="7"/>
  <c r="BF332" i="7"/>
  <c r="T332" i="7"/>
  <c r="R332" i="7"/>
  <c r="P332" i="7"/>
  <c r="BI328" i="7"/>
  <c r="BH328" i="7"/>
  <c r="BG328" i="7"/>
  <c r="BF328" i="7"/>
  <c r="T328" i="7"/>
  <c r="R328" i="7"/>
  <c r="P328" i="7"/>
  <c r="BI324" i="7"/>
  <c r="BH324" i="7"/>
  <c r="BG324" i="7"/>
  <c r="BF324" i="7"/>
  <c r="T324" i="7"/>
  <c r="R324" i="7"/>
  <c r="P324" i="7"/>
  <c r="BI320" i="7"/>
  <c r="BH320" i="7"/>
  <c r="BG320" i="7"/>
  <c r="BF320" i="7"/>
  <c r="T320" i="7"/>
  <c r="R320" i="7"/>
  <c r="P320" i="7"/>
  <c r="BI315" i="7"/>
  <c r="BH315" i="7"/>
  <c r="BG315" i="7"/>
  <c r="BF315" i="7"/>
  <c r="T315" i="7"/>
  <c r="R315" i="7"/>
  <c r="P315" i="7"/>
  <c r="BI310" i="7"/>
  <c r="BH310" i="7"/>
  <c r="BG310" i="7"/>
  <c r="BF310" i="7"/>
  <c r="T310" i="7"/>
  <c r="R310" i="7"/>
  <c r="P310" i="7"/>
  <c r="BI305" i="7"/>
  <c r="BH305" i="7"/>
  <c r="BG305" i="7"/>
  <c r="BF305" i="7"/>
  <c r="T305" i="7"/>
  <c r="R305" i="7"/>
  <c r="P305" i="7"/>
  <c r="BI301" i="7"/>
  <c r="BH301" i="7"/>
  <c r="BG301" i="7"/>
  <c r="BF301" i="7"/>
  <c r="T301" i="7"/>
  <c r="R301" i="7"/>
  <c r="P301" i="7"/>
  <c r="BI297" i="7"/>
  <c r="BH297" i="7"/>
  <c r="BG297" i="7"/>
  <c r="BF297" i="7"/>
  <c r="T297" i="7"/>
  <c r="R297" i="7"/>
  <c r="P297" i="7"/>
  <c r="BI293" i="7"/>
  <c r="BH293" i="7"/>
  <c r="BG293" i="7"/>
  <c r="BF293" i="7"/>
  <c r="T293" i="7"/>
  <c r="R293" i="7"/>
  <c r="P293" i="7"/>
  <c r="BI288" i="7"/>
  <c r="BH288" i="7"/>
  <c r="BG288" i="7"/>
  <c r="BF288" i="7"/>
  <c r="T288" i="7"/>
  <c r="R288" i="7"/>
  <c r="P288" i="7"/>
  <c r="BI284" i="7"/>
  <c r="BH284" i="7"/>
  <c r="BG284" i="7"/>
  <c r="BF284" i="7"/>
  <c r="T284" i="7"/>
  <c r="R284" i="7"/>
  <c r="P284" i="7"/>
  <c r="BI280" i="7"/>
  <c r="BH280" i="7"/>
  <c r="BG280" i="7"/>
  <c r="BF280" i="7"/>
  <c r="T280" i="7"/>
  <c r="R280" i="7"/>
  <c r="P280" i="7"/>
  <c r="BI276" i="7"/>
  <c r="BH276" i="7"/>
  <c r="BG276" i="7"/>
  <c r="BF276" i="7"/>
  <c r="T276" i="7"/>
  <c r="R276" i="7"/>
  <c r="P276" i="7"/>
  <c r="BI271" i="7"/>
  <c r="BH271" i="7"/>
  <c r="BG271" i="7"/>
  <c r="BF271" i="7"/>
  <c r="T271" i="7"/>
  <c r="T270" i="7" s="1"/>
  <c r="R271" i="7"/>
  <c r="R270" i="7" s="1"/>
  <c r="P271" i="7"/>
  <c r="P270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63" i="7"/>
  <c r="BH263" i="7"/>
  <c r="BG263" i="7"/>
  <c r="BF263" i="7"/>
  <c r="T263" i="7"/>
  <c r="R263" i="7"/>
  <c r="P263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48" i="7"/>
  <c r="BH248" i="7"/>
  <c r="BG248" i="7"/>
  <c r="BF248" i="7"/>
  <c r="T248" i="7"/>
  <c r="R248" i="7"/>
  <c r="P248" i="7"/>
  <c r="BI245" i="7"/>
  <c r="BH245" i="7"/>
  <c r="BG245" i="7"/>
  <c r="BF245" i="7"/>
  <c r="T245" i="7"/>
  <c r="R245" i="7"/>
  <c r="P245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27" i="7"/>
  <c r="BH227" i="7"/>
  <c r="BG227" i="7"/>
  <c r="BF227" i="7"/>
  <c r="T227" i="7"/>
  <c r="R227" i="7"/>
  <c r="P227" i="7"/>
  <c r="BI222" i="7"/>
  <c r="BH222" i="7"/>
  <c r="BG222" i="7"/>
  <c r="BF222" i="7"/>
  <c r="T222" i="7"/>
  <c r="R222" i="7"/>
  <c r="P222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10" i="7"/>
  <c r="BH210" i="7"/>
  <c r="BG210" i="7"/>
  <c r="BF210" i="7"/>
  <c r="T210" i="7"/>
  <c r="R210" i="7"/>
  <c r="P210" i="7"/>
  <c r="BI205" i="7"/>
  <c r="BH205" i="7"/>
  <c r="BG205" i="7"/>
  <c r="BF205" i="7"/>
  <c r="T205" i="7"/>
  <c r="R205" i="7"/>
  <c r="P205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80" i="7"/>
  <c r="BH180" i="7"/>
  <c r="BG180" i="7"/>
  <c r="BF180" i="7"/>
  <c r="T180" i="7"/>
  <c r="R180" i="7"/>
  <c r="P180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R171" i="7"/>
  <c r="P171" i="7"/>
  <c r="BI168" i="7"/>
  <c r="BH168" i="7"/>
  <c r="BG168" i="7"/>
  <c r="BF168" i="7"/>
  <c r="T168" i="7"/>
  <c r="R168" i="7"/>
  <c r="P168" i="7"/>
  <c r="BI162" i="7"/>
  <c r="BH162" i="7"/>
  <c r="BG162" i="7"/>
  <c r="BF162" i="7"/>
  <c r="T162" i="7"/>
  <c r="R162" i="7"/>
  <c r="P162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47" i="7"/>
  <c r="BH147" i="7"/>
  <c r="BG147" i="7"/>
  <c r="BF147" i="7"/>
  <c r="T147" i="7"/>
  <c r="R147" i="7"/>
  <c r="P147" i="7"/>
  <c r="BI142" i="7"/>
  <c r="BH142" i="7"/>
  <c r="BG142" i="7"/>
  <c r="BF142" i="7"/>
  <c r="T142" i="7"/>
  <c r="R142" i="7"/>
  <c r="P142" i="7"/>
  <c r="BI132" i="7"/>
  <c r="BH132" i="7"/>
  <c r="BG132" i="7"/>
  <c r="BF132" i="7"/>
  <c r="T132" i="7"/>
  <c r="R132" i="7"/>
  <c r="P132" i="7"/>
  <c r="BI127" i="7"/>
  <c r="BH127" i="7"/>
  <c r="BG127" i="7"/>
  <c r="BF127" i="7"/>
  <c r="T127" i="7"/>
  <c r="R127" i="7"/>
  <c r="P127" i="7"/>
  <c r="BI119" i="7"/>
  <c r="BH119" i="7"/>
  <c r="BG119" i="7"/>
  <c r="BF119" i="7"/>
  <c r="T119" i="7"/>
  <c r="R119" i="7"/>
  <c r="P119" i="7"/>
  <c r="BI114" i="7"/>
  <c r="BH114" i="7"/>
  <c r="BG114" i="7"/>
  <c r="BF114" i="7"/>
  <c r="T114" i="7"/>
  <c r="R114" i="7"/>
  <c r="P114" i="7"/>
  <c r="BI109" i="7"/>
  <c r="BH109" i="7"/>
  <c r="BG109" i="7"/>
  <c r="BF109" i="7"/>
  <c r="T109" i="7"/>
  <c r="R109" i="7"/>
  <c r="P109" i="7"/>
  <c r="BI104" i="7"/>
  <c r="BH104" i="7"/>
  <c r="BG104" i="7"/>
  <c r="BF104" i="7"/>
  <c r="T104" i="7"/>
  <c r="R104" i="7"/>
  <c r="P104" i="7"/>
  <c r="BI99" i="7"/>
  <c r="BH99" i="7"/>
  <c r="BG99" i="7"/>
  <c r="BF99" i="7"/>
  <c r="T99" i="7"/>
  <c r="R99" i="7"/>
  <c r="P99" i="7"/>
  <c r="BI94" i="7"/>
  <c r="BH94" i="7"/>
  <c r="BG94" i="7"/>
  <c r="BF94" i="7"/>
  <c r="T94" i="7"/>
  <c r="R94" i="7"/>
  <c r="P94" i="7"/>
  <c r="J88" i="7"/>
  <c r="J87" i="7"/>
  <c r="F87" i="7"/>
  <c r="F85" i="7"/>
  <c r="E83" i="7"/>
  <c r="J55" i="7"/>
  <c r="J54" i="7"/>
  <c r="F54" i="7"/>
  <c r="F52" i="7"/>
  <c r="E50" i="7"/>
  <c r="J18" i="7"/>
  <c r="E18" i="7"/>
  <c r="F88" i="7" s="1"/>
  <c r="J17" i="7"/>
  <c r="J12" i="7"/>
  <c r="J85" i="7"/>
  <c r="E7" i="7"/>
  <c r="E48" i="7" s="1"/>
  <c r="J37" i="6"/>
  <c r="J36" i="6"/>
  <c r="AY59" i="1"/>
  <c r="J35" i="6"/>
  <c r="AX59" i="1" s="1"/>
  <c r="BI103" i="6"/>
  <c r="BH103" i="6"/>
  <c r="BG103" i="6"/>
  <c r="BF103" i="6"/>
  <c r="T103" i="6"/>
  <c r="T102" i="6" s="1"/>
  <c r="R103" i="6"/>
  <c r="R102" i="6" s="1"/>
  <c r="P103" i="6"/>
  <c r="P102" i="6" s="1"/>
  <c r="BI100" i="6"/>
  <c r="BH100" i="6"/>
  <c r="BG100" i="6"/>
  <c r="BF100" i="6"/>
  <c r="T100" i="6"/>
  <c r="T99" i="6" s="1"/>
  <c r="R100" i="6"/>
  <c r="R99" i="6"/>
  <c r="P100" i="6"/>
  <c r="P99" i="6"/>
  <c r="BI97" i="6"/>
  <c r="BH97" i="6"/>
  <c r="BG97" i="6"/>
  <c r="BF97" i="6"/>
  <c r="T97" i="6"/>
  <c r="T96" i="6" s="1"/>
  <c r="R97" i="6"/>
  <c r="R96" i="6"/>
  <c r="P97" i="6"/>
  <c r="P96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7" i="6"/>
  <c r="BH87" i="6"/>
  <c r="BG87" i="6"/>
  <c r="BF87" i="6"/>
  <c r="T87" i="6"/>
  <c r="R87" i="6"/>
  <c r="P87" i="6"/>
  <c r="J81" i="6"/>
  <c r="J80" i="6"/>
  <c r="F80" i="6"/>
  <c r="F78" i="6"/>
  <c r="E76" i="6"/>
  <c r="J55" i="6"/>
  <c r="J54" i="6"/>
  <c r="F54" i="6"/>
  <c r="F52" i="6"/>
  <c r="E50" i="6"/>
  <c r="J18" i="6"/>
  <c r="E18" i="6"/>
  <c r="F81" i="6"/>
  <c r="J17" i="6"/>
  <c r="J12" i="6"/>
  <c r="J78" i="6" s="1"/>
  <c r="E7" i="6"/>
  <c r="E74" i="6" s="1"/>
  <c r="J37" i="5"/>
  <c r="J36" i="5"/>
  <c r="AY58" i="1"/>
  <c r="J35" i="5"/>
  <c r="AX58" i="1" s="1"/>
  <c r="BI533" i="5"/>
  <c r="BH533" i="5"/>
  <c r="BG533" i="5"/>
  <c r="BF533" i="5"/>
  <c r="T533" i="5"/>
  <c r="R533" i="5"/>
  <c r="P533" i="5"/>
  <c r="BI528" i="5"/>
  <c r="BH528" i="5"/>
  <c r="BG528" i="5"/>
  <c r="BF528" i="5"/>
  <c r="T528" i="5"/>
  <c r="R528" i="5"/>
  <c r="P528" i="5"/>
  <c r="BI525" i="5"/>
  <c r="BH525" i="5"/>
  <c r="BG525" i="5"/>
  <c r="BF525" i="5"/>
  <c r="T525" i="5"/>
  <c r="R525" i="5"/>
  <c r="P525" i="5"/>
  <c r="BI520" i="5"/>
  <c r="BH520" i="5"/>
  <c r="BG520" i="5"/>
  <c r="BF520" i="5"/>
  <c r="T520" i="5"/>
  <c r="R520" i="5"/>
  <c r="P520" i="5"/>
  <c r="BI516" i="5"/>
  <c r="BH516" i="5"/>
  <c r="BG516" i="5"/>
  <c r="BF516" i="5"/>
  <c r="T516" i="5"/>
  <c r="T515" i="5" s="1"/>
  <c r="R516" i="5"/>
  <c r="R515" i="5"/>
  <c r="P516" i="5"/>
  <c r="P515" i="5"/>
  <c r="BI511" i="5"/>
  <c r="BH511" i="5"/>
  <c r="BG511" i="5"/>
  <c r="BF511" i="5"/>
  <c r="T511" i="5"/>
  <c r="R511" i="5"/>
  <c r="P511" i="5"/>
  <c r="BI509" i="5"/>
  <c r="BH509" i="5"/>
  <c r="BG509" i="5"/>
  <c r="BF509" i="5"/>
  <c r="T509" i="5"/>
  <c r="R509" i="5"/>
  <c r="P509" i="5"/>
  <c r="BI505" i="5"/>
  <c r="BH505" i="5"/>
  <c r="BG505" i="5"/>
  <c r="BF505" i="5"/>
  <c r="T505" i="5"/>
  <c r="R505" i="5"/>
  <c r="P505" i="5"/>
  <c r="BI501" i="5"/>
  <c r="BH501" i="5"/>
  <c r="BG501" i="5"/>
  <c r="BF501" i="5"/>
  <c r="T501" i="5"/>
  <c r="R501" i="5"/>
  <c r="P501" i="5"/>
  <c r="BI497" i="5"/>
  <c r="BH497" i="5"/>
  <c r="BG497" i="5"/>
  <c r="BF497" i="5"/>
  <c r="T497" i="5"/>
  <c r="R497" i="5"/>
  <c r="P497" i="5"/>
  <c r="BI492" i="5"/>
  <c r="BH492" i="5"/>
  <c r="BG492" i="5"/>
  <c r="BF492" i="5"/>
  <c r="T492" i="5"/>
  <c r="R492" i="5"/>
  <c r="P492" i="5"/>
  <c r="BI488" i="5"/>
  <c r="BH488" i="5"/>
  <c r="BG488" i="5"/>
  <c r="BF488" i="5"/>
  <c r="T488" i="5"/>
  <c r="R488" i="5"/>
  <c r="P488" i="5"/>
  <c r="BI483" i="5"/>
  <c r="BH483" i="5"/>
  <c r="BG483" i="5"/>
  <c r="BF483" i="5"/>
  <c r="T483" i="5"/>
  <c r="R483" i="5"/>
  <c r="P483" i="5"/>
  <c r="BI477" i="5"/>
  <c r="BH477" i="5"/>
  <c r="BG477" i="5"/>
  <c r="BF477" i="5"/>
  <c r="T477" i="5"/>
  <c r="R477" i="5"/>
  <c r="P477" i="5"/>
  <c r="BI472" i="5"/>
  <c r="BH472" i="5"/>
  <c r="BG472" i="5"/>
  <c r="BF472" i="5"/>
  <c r="T472" i="5"/>
  <c r="R472" i="5"/>
  <c r="P472" i="5"/>
  <c r="BI467" i="5"/>
  <c r="BH467" i="5"/>
  <c r="BG467" i="5"/>
  <c r="BF467" i="5"/>
  <c r="T467" i="5"/>
  <c r="R467" i="5"/>
  <c r="P467" i="5"/>
  <c r="BI462" i="5"/>
  <c r="BH462" i="5"/>
  <c r="BG462" i="5"/>
  <c r="BF462" i="5"/>
  <c r="T462" i="5"/>
  <c r="R462" i="5"/>
  <c r="P462" i="5"/>
  <c r="BI457" i="5"/>
  <c r="BH457" i="5"/>
  <c r="BG457" i="5"/>
  <c r="BF457" i="5"/>
  <c r="T457" i="5"/>
  <c r="R457" i="5"/>
  <c r="P457" i="5"/>
  <c r="BI452" i="5"/>
  <c r="BH452" i="5"/>
  <c r="BG452" i="5"/>
  <c r="BF452" i="5"/>
  <c r="T452" i="5"/>
  <c r="R452" i="5"/>
  <c r="P452" i="5"/>
  <c r="BI450" i="5"/>
  <c r="BH450" i="5"/>
  <c r="BG450" i="5"/>
  <c r="BF450" i="5"/>
  <c r="T450" i="5"/>
  <c r="R450" i="5"/>
  <c r="P450" i="5"/>
  <c r="BI445" i="5"/>
  <c r="BH445" i="5"/>
  <c r="BG445" i="5"/>
  <c r="BF445" i="5"/>
  <c r="T445" i="5"/>
  <c r="R445" i="5"/>
  <c r="P445" i="5"/>
  <c r="BI441" i="5"/>
  <c r="BH441" i="5"/>
  <c r="BG441" i="5"/>
  <c r="BF441" i="5"/>
  <c r="T441" i="5"/>
  <c r="R441" i="5"/>
  <c r="P441" i="5"/>
  <c r="BI438" i="5"/>
  <c r="BH438" i="5"/>
  <c r="BG438" i="5"/>
  <c r="BF438" i="5"/>
  <c r="T438" i="5"/>
  <c r="R438" i="5"/>
  <c r="P438" i="5"/>
  <c r="BI433" i="5"/>
  <c r="BH433" i="5"/>
  <c r="BG433" i="5"/>
  <c r="BF433" i="5"/>
  <c r="T433" i="5"/>
  <c r="R433" i="5"/>
  <c r="P433" i="5"/>
  <c r="BI430" i="5"/>
  <c r="BH430" i="5"/>
  <c r="BG430" i="5"/>
  <c r="BF430" i="5"/>
  <c r="T430" i="5"/>
  <c r="R430" i="5"/>
  <c r="P430" i="5"/>
  <c r="BI425" i="5"/>
  <c r="BH425" i="5"/>
  <c r="BG425" i="5"/>
  <c r="BF425" i="5"/>
  <c r="T425" i="5"/>
  <c r="R425" i="5"/>
  <c r="P425" i="5"/>
  <c r="BI422" i="5"/>
  <c r="BH422" i="5"/>
  <c r="BG422" i="5"/>
  <c r="BF422" i="5"/>
  <c r="T422" i="5"/>
  <c r="R422" i="5"/>
  <c r="P422" i="5"/>
  <c r="BI417" i="5"/>
  <c r="BH417" i="5"/>
  <c r="BG417" i="5"/>
  <c r="BF417" i="5"/>
  <c r="T417" i="5"/>
  <c r="R417" i="5"/>
  <c r="P417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8" i="5"/>
  <c r="BH408" i="5"/>
  <c r="BG408" i="5"/>
  <c r="BF408" i="5"/>
  <c r="T408" i="5"/>
  <c r="R408" i="5"/>
  <c r="P408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5" i="5"/>
  <c r="BH395" i="5"/>
  <c r="BG395" i="5"/>
  <c r="BF395" i="5"/>
  <c r="T395" i="5"/>
  <c r="R395" i="5"/>
  <c r="P395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87" i="5"/>
  <c r="BH387" i="5"/>
  <c r="BG387" i="5"/>
  <c r="BF387" i="5"/>
  <c r="T387" i="5"/>
  <c r="R387" i="5"/>
  <c r="P387" i="5"/>
  <c r="BI386" i="5"/>
  <c r="BH386" i="5"/>
  <c r="BG386" i="5"/>
  <c r="BF386" i="5"/>
  <c r="T386" i="5"/>
  <c r="R386" i="5"/>
  <c r="P386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68" i="5"/>
  <c r="BH368" i="5"/>
  <c r="BG368" i="5"/>
  <c r="BF368" i="5"/>
  <c r="T368" i="5"/>
  <c r="R368" i="5"/>
  <c r="P368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58" i="5"/>
  <c r="BH358" i="5"/>
  <c r="BG358" i="5"/>
  <c r="BF358" i="5"/>
  <c r="T358" i="5"/>
  <c r="R358" i="5"/>
  <c r="P358" i="5"/>
  <c r="BI354" i="5"/>
  <c r="BH354" i="5"/>
  <c r="BG354" i="5"/>
  <c r="BF354" i="5"/>
  <c r="T354" i="5"/>
  <c r="R354" i="5"/>
  <c r="P354" i="5"/>
  <c r="BI350" i="5"/>
  <c r="BH350" i="5"/>
  <c r="BG350" i="5"/>
  <c r="BF350" i="5"/>
  <c r="T350" i="5"/>
  <c r="R350" i="5"/>
  <c r="P350" i="5"/>
  <c r="BI345" i="5"/>
  <c r="BH345" i="5"/>
  <c r="BG345" i="5"/>
  <c r="BF345" i="5"/>
  <c r="T345" i="5"/>
  <c r="R345" i="5"/>
  <c r="P345" i="5"/>
  <c r="BI342" i="5"/>
  <c r="BH342" i="5"/>
  <c r="BG342" i="5"/>
  <c r="BF342" i="5"/>
  <c r="T342" i="5"/>
  <c r="R342" i="5"/>
  <c r="P342" i="5"/>
  <c r="BI337" i="5"/>
  <c r="BH337" i="5"/>
  <c r="BG337" i="5"/>
  <c r="BF337" i="5"/>
  <c r="T337" i="5"/>
  <c r="R337" i="5"/>
  <c r="P337" i="5"/>
  <c r="BI334" i="5"/>
  <c r="BH334" i="5"/>
  <c r="BG334" i="5"/>
  <c r="BF334" i="5"/>
  <c r="T334" i="5"/>
  <c r="R334" i="5"/>
  <c r="P334" i="5"/>
  <c r="BI329" i="5"/>
  <c r="BH329" i="5"/>
  <c r="BG329" i="5"/>
  <c r="BF329" i="5"/>
  <c r="T329" i="5"/>
  <c r="R329" i="5"/>
  <c r="P329" i="5"/>
  <c r="BI326" i="5"/>
  <c r="BH326" i="5"/>
  <c r="BG326" i="5"/>
  <c r="BF326" i="5"/>
  <c r="T326" i="5"/>
  <c r="R326" i="5"/>
  <c r="P326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3" i="5"/>
  <c r="BH303" i="5"/>
  <c r="BG303" i="5"/>
  <c r="BF303" i="5"/>
  <c r="T303" i="5"/>
  <c r="R303" i="5"/>
  <c r="P303" i="5"/>
  <c r="BI299" i="5"/>
  <c r="BH299" i="5"/>
  <c r="BG299" i="5"/>
  <c r="BF299" i="5"/>
  <c r="T299" i="5"/>
  <c r="R299" i="5"/>
  <c r="P299" i="5"/>
  <c r="BI295" i="5"/>
  <c r="BH295" i="5"/>
  <c r="BG295" i="5"/>
  <c r="BF295" i="5"/>
  <c r="T295" i="5"/>
  <c r="R295" i="5"/>
  <c r="P295" i="5"/>
  <c r="BI291" i="5"/>
  <c r="BH291" i="5"/>
  <c r="BG291" i="5"/>
  <c r="BF291" i="5"/>
  <c r="T291" i="5"/>
  <c r="R291" i="5"/>
  <c r="P291" i="5"/>
  <c r="BI287" i="5"/>
  <c r="BH287" i="5"/>
  <c r="BG287" i="5"/>
  <c r="BF287" i="5"/>
  <c r="T287" i="5"/>
  <c r="R287" i="5"/>
  <c r="P287" i="5"/>
  <c r="BI283" i="5"/>
  <c r="BH283" i="5"/>
  <c r="BG283" i="5"/>
  <c r="BF283" i="5"/>
  <c r="T283" i="5"/>
  <c r="R283" i="5"/>
  <c r="P283" i="5"/>
  <c r="BI278" i="5"/>
  <c r="BH278" i="5"/>
  <c r="BG278" i="5"/>
  <c r="BF278" i="5"/>
  <c r="T278" i="5"/>
  <c r="R278" i="5"/>
  <c r="P278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5" i="5"/>
  <c r="BH265" i="5"/>
  <c r="BG265" i="5"/>
  <c r="BF265" i="5"/>
  <c r="T265" i="5"/>
  <c r="R265" i="5"/>
  <c r="P265" i="5"/>
  <c r="BI261" i="5"/>
  <c r="BH261" i="5"/>
  <c r="BG261" i="5"/>
  <c r="BF261" i="5"/>
  <c r="T261" i="5"/>
  <c r="R261" i="5"/>
  <c r="P261" i="5"/>
  <c r="BI256" i="5"/>
  <c r="BH256" i="5"/>
  <c r="BG256" i="5"/>
  <c r="BF256" i="5"/>
  <c r="T256" i="5"/>
  <c r="R256" i="5"/>
  <c r="P256" i="5"/>
  <c r="BI251" i="5"/>
  <c r="BH251" i="5"/>
  <c r="BG251" i="5"/>
  <c r="BF251" i="5"/>
  <c r="T251" i="5"/>
  <c r="R251" i="5"/>
  <c r="P251" i="5"/>
  <c r="BI246" i="5"/>
  <c r="BH246" i="5"/>
  <c r="BG246" i="5"/>
  <c r="BF246" i="5"/>
  <c r="T246" i="5"/>
  <c r="R246" i="5"/>
  <c r="P246" i="5"/>
  <c r="BI241" i="5"/>
  <c r="BH241" i="5"/>
  <c r="BG241" i="5"/>
  <c r="BF241" i="5"/>
  <c r="T241" i="5"/>
  <c r="R241" i="5"/>
  <c r="P241" i="5"/>
  <c r="BI236" i="5"/>
  <c r="BH236" i="5"/>
  <c r="BG236" i="5"/>
  <c r="BF236" i="5"/>
  <c r="T236" i="5"/>
  <c r="R236" i="5"/>
  <c r="P236" i="5"/>
  <c r="BI231" i="5"/>
  <c r="BH231" i="5"/>
  <c r="BG231" i="5"/>
  <c r="BF231" i="5"/>
  <c r="T231" i="5"/>
  <c r="R231" i="5"/>
  <c r="P231" i="5"/>
  <c r="BI227" i="5"/>
  <c r="BH227" i="5"/>
  <c r="BG227" i="5"/>
  <c r="BF227" i="5"/>
  <c r="T227" i="5"/>
  <c r="R227" i="5"/>
  <c r="P227" i="5"/>
  <c r="BI222" i="5"/>
  <c r="BH222" i="5"/>
  <c r="BG222" i="5"/>
  <c r="BF222" i="5"/>
  <c r="T222" i="5"/>
  <c r="T221" i="5" s="1"/>
  <c r="R222" i="5"/>
  <c r="R221" i="5"/>
  <c r="P222" i="5"/>
  <c r="P221" i="5" s="1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0" i="5"/>
  <c r="BH210" i="5"/>
  <c r="BG210" i="5"/>
  <c r="BF210" i="5"/>
  <c r="T210" i="5"/>
  <c r="R210" i="5"/>
  <c r="P210" i="5"/>
  <c r="BI205" i="5"/>
  <c r="BH205" i="5"/>
  <c r="BG205" i="5"/>
  <c r="BF205" i="5"/>
  <c r="T205" i="5"/>
  <c r="R205" i="5"/>
  <c r="P205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0" i="5"/>
  <c r="BH140" i="5"/>
  <c r="BG140" i="5"/>
  <c r="BF140" i="5"/>
  <c r="T140" i="5"/>
  <c r="R140" i="5"/>
  <c r="P140" i="5"/>
  <c r="BI133" i="5"/>
  <c r="BH133" i="5"/>
  <c r="BG133" i="5"/>
  <c r="BF133" i="5"/>
  <c r="T133" i="5"/>
  <c r="R133" i="5"/>
  <c r="P133" i="5"/>
  <c r="BI128" i="5"/>
  <c r="BH128" i="5"/>
  <c r="BG128" i="5"/>
  <c r="BF128" i="5"/>
  <c r="T128" i="5"/>
  <c r="R128" i="5"/>
  <c r="P128" i="5"/>
  <c r="BI123" i="5"/>
  <c r="BH123" i="5"/>
  <c r="BG123" i="5"/>
  <c r="BF123" i="5"/>
  <c r="T123" i="5"/>
  <c r="R123" i="5"/>
  <c r="P123" i="5"/>
  <c r="BI118" i="5"/>
  <c r="BH118" i="5"/>
  <c r="BG118" i="5"/>
  <c r="BF118" i="5"/>
  <c r="T118" i="5"/>
  <c r="R118" i="5"/>
  <c r="P118" i="5"/>
  <c r="BI113" i="5"/>
  <c r="BH113" i="5"/>
  <c r="BG113" i="5"/>
  <c r="BF113" i="5"/>
  <c r="T113" i="5"/>
  <c r="R113" i="5"/>
  <c r="P113" i="5"/>
  <c r="BI108" i="5"/>
  <c r="BH108" i="5"/>
  <c r="BG108" i="5"/>
  <c r="BF108" i="5"/>
  <c r="T108" i="5"/>
  <c r="R108" i="5"/>
  <c r="P108" i="5"/>
  <c r="BI103" i="5"/>
  <c r="BH103" i="5"/>
  <c r="BG103" i="5"/>
  <c r="BF103" i="5"/>
  <c r="T103" i="5"/>
  <c r="R103" i="5"/>
  <c r="P103" i="5"/>
  <c r="BI98" i="5"/>
  <c r="BH98" i="5"/>
  <c r="BG98" i="5"/>
  <c r="BF98" i="5"/>
  <c r="T98" i="5"/>
  <c r="R98" i="5"/>
  <c r="P98" i="5"/>
  <c r="BI93" i="5"/>
  <c r="BH93" i="5"/>
  <c r="BG93" i="5"/>
  <c r="BF93" i="5"/>
  <c r="T93" i="5"/>
  <c r="R93" i="5"/>
  <c r="P93" i="5"/>
  <c r="J87" i="5"/>
  <c r="J86" i="5"/>
  <c r="F86" i="5"/>
  <c r="F84" i="5"/>
  <c r="E82" i="5"/>
  <c r="J55" i="5"/>
  <c r="J54" i="5"/>
  <c r="F54" i="5"/>
  <c r="F52" i="5"/>
  <c r="E50" i="5"/>
  <c r="J18" i="5"/>
  <c r="E18" i="5"/>
  <c r="F55" i="5" s="1"/>
  <c r="J17" i="5"/>
  <c r="J12" i="5"/>
  <c r="J52" i="5"/>
  <c r="E7" i="5"/>
  <c r="E48" i="5" s="1"/>
  <c r="J37" i="4"/>
  <c r="J36" i="4"/>
  <c r="AY57" i="1"/>
  <c r="J35" i="4"/>
  <c r="AX57" i="1" s="1"/>
  <c r="BI105" i="4"/>
  <c r="BH105" i="4"/>
  <c r="BG105" i="4"/>
  <c r="BF105" i="4"/>
  <c r="T105" i="4"/>
  <c r="T104" i="4" s="1"/>
  <c r="R105" i="4"/>
  <c r="R104" i="4" s="1"/>
  <c r="P105" i="4"/>
  <c r="P104" i="4"/>
  <c r="BI102" i="4"/>
  <c r="BH102" i="4"/>
  <c r="BG102" i="4"/>
  <c r="BF102" i="4"/>
  <c r="T102" i="4"/>
  <c r="T101" i="4" s="1"/>
  <c r="R102" i="4"/>
  <c r="R101" i="4"/>
  <c r="P102" i="4"/>
  <c r="P101" i="4"/>
  <c r="BI99" i="4"/>
  <c r="BH99" i="4"/>
  <c r="BG99" i="4"/>
  <c r="BF99" i="4"/>
  <c r="T99" i="4"/>
  <c r="T98" i="4"/>
  <c r="R99" i="4"/>
  <c r="R98" i="4" s="1"/>
  <c r="P99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7" i="4"/>
  <c r="BH87" i="4"/>
  <c r="BG87" i="4"/>
  <c r="BF87" i="4"/>
  <c r="T87" i="4"/>
  <c r="R87" i="4"/>
  <c r="P87" i="4"/>
  <c r="J81" i="4"/>
  <c r="J80" i="4"/>
  <c r="F80" i="4"/>
  <c r="F78" i="4"/>
  <c r="E76" i="4"/>
  <c r="J55" i="4"/>
  <c r="J54" i="4"/>
  <c r="F54" i="4"/>
  <c r="F52" i="4"/>
  <c r="E50" i="4"/>
  <c r="J18" i="4"/>
  <c r="E18" i="4"/>
  <c r="F81" i="4" s="1"/>
  <c r="J17" i="4"/>
  <c r="J12" i="4"/>
  <c r="J78" i="4" s="1"/>
  <c r="E7" i="4"/>
  <c r="E74" i="4"/>
  <c r="J37" i="3"/>
  <c r="J36" i="3"/>
  <c r="AY56" i="1"/>
  <c r="J35" i="3"/>
  <c r="AX56" i="1"/>
  <c r="BI522" i="3"/>
  <c r="BH522" i="3"/>
  <c r="BG522" i="3"/>
  <c r="BF522" i="3"/>
  <c r="T522" i="3"/>
  <c r="R522" i="3"/>
  <c r="P522" i="3"/>
  <c r="BI521" i="3"/>
  <c r="BH521" i="3"/>
  <c r="BG521" i="3"/>
  <c r="BF521" i="3"/>
  <c r="T521" i="3"/>
  <c r="R521" i="3"/>
  <c r="P521" i="3"/>
  <c r="BI517" i="3"/>
  <c r="BH517" i="3"/>
  <c r="BG517" i="3"/>
  <c r="BF517" i="3"/>
  <c r="T517" i="3"/>
  <c r="R517" i="3"/>
  <c r="P517" i="3"/>
  <c r="BI516" i="3"/>
  <c r="BH516" i="3"/>
  <c r="BG516" i="3"/>
  <c r="BF516" i="3"/>
  <c r="T516" i="3"/>
  <c r="R516" i="3"/>
  <c r="P516" i="3"/>
  <c r="BI512" i="3"/>
  <c r="BH512" i="3"/>
  <c r="BG512" i="3"/>
  <c r="BF512" i="3"/>
  <c r="T512" i="3"/>
  <c r="R512" i="3"/>
  <c r="P512" i="3"/>
  <c r="BI508" i="3"/>
  <c r="BH508" i="3"/>
  <c r="BG508" i="3"/>
  <c r="BF508" i="3"/>
  <c r="T508" i="3"/>
  <c r="R508" i="3"/>
  <c r="P508" i="3"/>
  <c r="BI506" i="3"/>
  <c r="BH506" i="3"/>
  <c r="BG506" i="3"/>
  <c r="BF506" i="3"/>
  <c r="T506" i="3"/>
  <c r="R506" i="3"/>
  <c r="P506" i="3"/>
  <c r="BI501" i="3"/>
  <c r="BH501" i="3"/>
  <c r="BG501" i="3"/>
  <c r="BF501" i="3"/>
  <c r="T501" i="3"/>
  <c r="R501" i="3"/>
  <c r="P501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6" i="3"/>
  <c r="BH486" i="3"/>
  <c r="BG486" i="3"/>
  <c r="BF486" i="3"/>
  <c r="T486" i="3"/>
  <c r="R486" i="3"/>
  <c r="P486" i="3"/>
  <c r="BI482" i="3"/>
  <c r="BH482" i="3"/>
  <c r="BG482" i="3"/>
  <c r="BF482" i="3"/>
  <c r="T482" i="3"/>
  <c r="R482" i="3"/>
  <c r="P482" i="3"/>
  <c r="BI476" i="3"/>
  <c r="BH476" i="3"/>
  <c r="BG476" i="3"/>
  <c r="BF476" i="3"/>
  <c r="T476" i="3"/>
  <c r="R476" i="3"/>
  <c r="P476" i="3"/>
  <c r="BI473" i="3"/>
  <c r="BH473" i="3"/>
  <c r="BG473" i="3"/>
  <c r="BF473" i="3"/>
  <c r="T473" i="3"/>
  <c r="R473" i="3"/>
  <c r="P473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3" i="3"/>
  <c r="BH463" i="3"/>
  <c r="BG463" i="3"/>
  <c r="BF463" i="3"/>
  <c r="T463" i="3"/>
  <c r="R463" i="3"/>
  <c r="P463" i="3"/>
  <c r="BI458" i="3"/>
  <c r="BH458" i="3"/>
  <c r="BG458" i="3"/>
  <c r="BF458" i="3"/>
  <c r="T458" i="3"/>
  <c r="R458" i="3"/>
  <c r="P458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4" i="3"/>
  <c r="BH444" i="3"/>
  <c r="BG444" i="3"/>
  <c r="BF444" i="3"/>
  <c r="T444" i="3"/>
  <c r="R444" i="3"/>
  <c r="P444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40" i="3"/>
  <c r="BH440" i="3"/>
  <c r="BG440" i="3"/>
  <c r="BF440" i="3"/>
  <c r="T440" i="3"/>
  <c r="R440" i="3"/>
  <c r="P440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6" i="3"/>
  <c r="BH416" i="3"/>
  <c r="BG416" i="3"/>
  <c r="BF416" i="3"/>
  <c r="T416" i="3"/>
  <c r="R416" i="3"/>
  <c r="P416" i="3"/>
  <c r="BI415" i="3"/>
  <c r="BH415" i="3"/>
  <c r="BG415" i="3"/>
  <c r="BF415" i="3"/>
  <c r="T415" i="3"/>
  <c r="R415" i="3"/>
  <c r="P415" i="3"/>
  <c r="BI411" i="3"/>
  <c r="BH411" i="3"/>
  <c r="BG411" i="3"/>
  <c r="BF411" i="3"/>
  <c r="T411" i="3"/>
  <c r="R411" i="3"/>
  <c r="P411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6" i="3"/>
  <c r="BH366" i="3"/>
  <c r="BG366" i="3"/>
  <c r="BF366" i="3"/>
  <c r="T366" i="3"/>
  <c r="R366" i="3"/>
  <c r="P366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41" i="3"/>
  <c r="BH341" i="3"/>
  <c r="BG341" i="3"/>
  <c r="BF341" i="3"/>
  <c r="T341" i="3"/>
  <c r="R341" i="3"/>
  <c r="P341" i="3"/>
  <c r="BI336" i="3"/>
  <c r="BH336" i="3"/>
  <c r="BG336" i="3"/>
  <c r="BF336" i="3"/>
  <c r="T336" i="3"/>
  <c r="R336" i="3"/>
  <c r="P336" i="3"/>
  <c r="BI331" i="3"/>
  <c r="BH331" i="3"/>
  <c r="BG331" i="3"/>
  <c r="BF331" i="3"/>
  <c r="T331" i="3"/>
  <c r="R331" i="3"/>
  <c r="P331" i="3"/>
  <c r="BI324" i="3"/>
  <c r="BH324" i="3"/>
  <c r="BG324" i="3"/>
  <c r="BF324" i="3"/>
  <c r="T324" i="3"/>
  <c r="R324" i="3"/>
  <c r="P324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1" i="3"/>
  <c r="BH311" i="3"/>
  <c r="BG311" i="3"/>
  <c r="BF311" i="3"/>
  <c r="T311" i="3"/>
  <c r="R311" i="3"/>
  <c r="P311" i="3"/>
  <c r="BI305" i="3"/>
  <c r="BH305" i="3"/>
  <c r="BG305" i="3"/>
  <c r="BF305" i="3"/>
  <c r="T305" i="3"/>
  <c r="R305" i="3"/>
  <c r="P305" i="3"/>
  <c r="BI300" i="3"/>
  <c r="BH300" i="3"/>
  <c r="BG300" i="3"/>
  <c r="BF300" i="3"/>
  <c r="T300" i="3"/>
  <c r="R300" i="3"/>
  <c r="P300" i="3"/>
  <c r="BI293" i="3"/>
  <c r="BH293" i="3"/>
  <c r="BG293" i="3"/>
  <c r="BF293" i="3"/>
  <c r="T293" i="3"/>
  <c r="R293" i="3"/>
  <c r="P293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198" i="3"/>
  <c r="BH198" i="3"/>
  <c r="BG198" i="3"/>
  <c r="BF198" i="3"/>
  <c r="T198" i="3"/>
  <c r="R198" i="3"/>
  <c r="P198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64" i="3"/>
  <c r="BH164" i="3"/>
  <c r="BG164" i="3"/>
  <c r="BF164" i="3"/>
  <c r="T164" i="3"/>
  <c r="R164" i="3"/>
  <c r="P164" i="3"/>
  <c r="BI155" i="3"/>
  <c r="BH155" i="3"/>
  <c r="BG155" i="3"/>
  <c r="BF155" i="3"/>
  <c r="T155" i="3"/>
  <c r="R155" i="3"/>
  <c r="P155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6" i="3"/>
  <c r="BH96" i="3"/>
  <c r="BG96" i="3"/>
  <c r="BF96" i="3"/>
  <c r="T96" i="3"/>
  <c r="R96" i="3"/>
  <c r="P96" i="3"/>
  <c r="J90" i="3"/>
  <c r="J89" i="3"/>
  <c r="F89" i="3"/>
  <c r="F87" i="3"/>
  <c r="E85" i="3"/>
  <c r="J55" i="3"/>
  <c r="J54" i="3"/>
  <c r="F54" i="3"/>
  <c r="F52" i="3"/>
  <c r="E50" i="3"/>
  <c r="J18" i="3"/>
  <c r="E18" i="3"/>
  <c r="F55" i="3"/>
  <c r="J17" i="3"/>
  <c r="J12" i="3"/>
  <c r="J52" i="3" s="1"/>
  <c r="E7" i="3"/>
  <c r="E48" i="3" s="1"/>
  <c r="J37" i="2"/>
  <c r="J36" i="2"/>
  <c r="AY55" i="1"/>
  <c r="J35" i="2"/>
  <c r="AX55" i="1"/>
  <c r="BI394" i="2"/>
  <c r="BH394" i="2"/>
  <c r="BG394" i="2"/>
  <c r="BF394" i="2"/>
  <c r="T394" i="2"/>
  <c r="T393" i="2"/>
  <c r="R394" i="2"/>
  <c r="R393" i="2"/>
  <c r="P394" i="2"/>
  <c r="P393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3" i="2"/>
  <c r="BH373" i="2"/>
  <c r="BG373" i="2"/>
  <c r="BF373" i="2"/>
  <c r="T373" i="2"/>
  <c r="R373" i="2"/>
  <c r="P373" i="2"/>
  <c r="BI368" i="2"/>
  <c r="BH368" i="2"/>
  <c r="BG368" i="2"/>
  <c r="BF368" i="2"/>
  <c r="T368" i="2"/>
  <c r="R368" i="2"/>
  <c r="P368" i="2"/>
  <c r="BI363" i="2"/>
  <c r="BH363" i="2"/>
  <c r="BG363" i="2"/>
  <c r="BF363" i="2"/>
  <c r="T363" i="2"/>
  <c r="R363" i="2"/>
  <c r="P363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6" i="2"/>
  <c r="BH326" i="2"/>
  <c r="BG326" i="2"/>
  <c r="BF326" i="2"/>
  <c r="T326" i="2"/>
  <c r="R326" i="2"/>
  <c r="P326" i="2"/>
  <c r="BI321" i="2"/>
  <c r="BH321" i="2"/>
  <c r="BG321" i="2"/>
  <c r="BF321" i="2"/>
  <c r="T321" i="2"/>
  <c r="R321" i="2"/>
  <c r="P321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T190" i="2" s="1"/>
  <c r="R191" i="2"/>
  <c r="R190" i="2" s="1"/>
  <c r="P191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6" i="2"/>
  <c r="F37" i="2" s="1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6" i="2"/>
  <c r="BH156" i="2"/>
  <c r="BG156" i="2"/>
  <c r="F35" i="2" s="1"/>
  <c r="BF156" i="2"/>
  <c r="T156" i="2"/>
  <c r="R156" i="2"/>
  <c r="P156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2" i="2"/>
  <c r="BH122" i="2"/>
  <c r="F36" i="2" s="1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07" i="2"/>
  <c r="BH107" i="2"/>
  <c r="BG107" i="2"/>
  <c r="BF107" i="2"/>
  <c r="J34" i="2" s="1"/>
  <c r="T107" i="2"/>
  <c r="R107" i="2"/>
  <c r="P107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55" i="2" s="1"/>
  <c r="J17" i="2"/>
  <c r="J12" i="2"/>
  <c r="J82" i="2" s="1"/>
  <c r="E7" i="2"/>
  <c r="E48" i="2" s="1"/>
  <c r="L50" i="1"/>
  <c r="AM50" i="1"/>
  <c r="AM49" i="1"/>
  <c r="L49" i="1"/>
  <c r="AM47" i="1"/>
  <c r="L47" i="1"/>
  <c r="L45" i="1"/>
  <c r="L44" i="1"/>
  <c r="J351" i="2"/>
  <c r="J200" i="2"/>
  <c r="J508" i="3"/>
  <c r="J425" i="3"/>
  <c r="J254" i="3"/>
  <c r="BK267" i="3"/>
  <c r="J444" i="3"/>
  <c r="BK223" i="3"/>
  <c r="BK192" i="3"/>
  <c r="J402" i="3"/>
  <c r="BK316" i="3"/>
  <c r="J99" i="4"/>
  <c r="BK401" i="5"/>
  <c r="BK505" i="5"/>
  <c r="J205" i="5"/>
  <c r="BK358" i="5"/>
  <c r="BK509" i="5"/>
  <c r="BK261" i="5"/>
  <c r="BK417" i="5"/>
  <c r="BK318" i="5"/>
  <c r="J411" i="5"/>
  <c r="J97" i="6"/>
  <c r="BK379" i="7"/>
  <c r="BK612" i="7"/>
  <c r="BK142" i="7"/>
  <c r="J381" i="7"/>
  <c r="J200" i="7"/>
  <c r="J435" i="7"/>
  <c r="J332" i="7"/>
  <c r="J433" i="7"/>
  <c r="BK413" i="7"/>
  <c r="BK460" i="7"/>
  <c r="J240" i="7"/>
  <c r="J396" i="7"/>
  <c r="J413" i="7"/>
  <c r="J556" i="9"/>
  <c r="J425" i="9"/>
  <c r="BK410" i="9"/>
  <c r="BK198" i="9"/>
  <c r="J581" i="9"/>
  <c r="J549" i="9"/>
  <c r="BK537" i="9"/>
  <c r="BK504" i="9"/>
  <c r="BK460" i="9"/>
  <c r="BK425" i="9"/>
  <c r="BK362" i="9"/>
  <c r="J448" i="9"/>
  <c r="J215" i="9"/>
  <c r="J147" i="13"/>
  <c r="J107" i="13"/>
  <c r="J183" i="2"/>
  <c r="BK251" i="2"/>
  <c r="BK356" i="2"/>
  <c r="BK312" i="2"/>
  <c r="J291" i="2"/>
  <c r="BK277" i="3"/>
  <c r="J497" i="3"/>
  <c r="BK317" i="3"/>
  <c r="BK189" i="3"/>
  <c r="BK416" i="3"/>
  <c r="BK405" i="3"/>
  <c r="J404" i="3"/>
  <c r="BK391" i="3"/>
  <c r="BK128" i="3"/>
  <c r="BK404" i="3"/>
  <c r="BK276" i="3"/>
  <c r="J182" i="5"/>
  <c r="J342" i="5"/>
  <c r="J299" i="5"/>
  <c r="BK533" i="5"/>
  <c r="BK364" i="5"/>
  <c r="BK188" i="5"/>
  <c r="J528" i="7"/>
  <c r="J340" i="7"/>
  <c r="BK412" i="7"/>
  <c r="BK418" i="7"/>
  <c r="J584" i="7"/>
  <c r="BK576" i="7"/>
  <c r="BK237" i="7"/>
  <c r="BK267" i="7"/>
  <c r="BK175" i="7"/>
  <c r="J531" i="9"/>
  <c r="J456" i="9"/>
  <c r="J524" i="9"/>
  <c r="BK456" i="9"/>
  <c r="J148" i="9"/>
  <c r="J280" i="9"/>
  <c r="BK297" i="9"/>
  <c r="BK291" i="9"/>
  <c r="J99" i="10"/>
  <c r="BK230" i="10"/>
  <c r="BK322" i="10"/>
  <c r="BK164" i="10"/>
  <c r="BK99" i="10"/>
  <c r="J160" i="12"/>
  <c r="J339" i="2"/>
  <c r="J96" i="2"/>
  <c r="BK495" i="3"/>
  <c r="BK421" i="3"/>
  <c r="J206" i="3"/>
  <c r="J179" i="3"/>
  <c r="J417" i="3"/>
  <c r="J455" i="3"/>
  <c r="J432" i="3"/>
  <c r="J208" i="3"/>
  <c r="J259" i="3"/>
  <c r="J102" i="4"/>
  <c r="J433" i="5"/>
  <c r="BK472" i="5"/>
  <c r="J163" i="5"/>
  <c r="BK354" i="5"/>
  <c r="BK433" i="5"/>
  <c r="BK231" i="5"/>
  <c r="BK140" i="5"/>
  <c r="BK93" i="5"/>
  <c r="BK97" i="6"/>
  <c r="J494" i="7"/>
  <c r="J344" i="7"/>
  <c r="BK433" i="7"/>
  <c r="J442" i="7"/>
  <c r="BK127" i="7"/>
  <c r="BK528" i="7"/>
  <c r="J486" i="7"/>
  <c r="J114" i="7"/>
  <c r="BK293" i="7"/>
  <c r="BK324" i="7"/>
  <c r="BK210" i="7"/>
  <c r="J105" i="8"/>
  <c r="BK386" i="9"/>
  <c r="BK302" i="9"/>
  <c r="BK549" i="9"/>
  <c r="J156" i="9"/>
  <c r="BK581" i="9"/>
  <c r="J567" i="9"/>
  <c r="BK511" i="9"/>
  <c r="BK495" i="9"/>
  <c r="J439" i="9"/>
  <c r="J421" i="9"/>
  <c r="BK502" i="9"/>
  <c r="BK402" i="9"/>
  <c r="BK203" i="9"/>
  <c r="BK572" i="9"/>
  <c r="J402" i="9"/>
  <c r="J571" i="9"/>
  <c r="J446" i="9"/>
  <c r="BK433" i="9"/>
  <c r="BK348" i="9"/>
  <c r="J174" i="9"/>
  <c r="J102" i="9"/>
  <c r="BK305" i="9"/>
  <c r="BK405" i="9"/>
  <c r="BK141" i="10"/>
  <c r="BK401" i="10"/>
  <c r="J148" i="12"/>
  <c r="J138" i="12"/>
  <c r="J126" i="12"/>
  <c r="BK188" i="13"/>
  <c r="J130" i="13"/>
  <c r="BK154" i="13"/>
  <c r="J128" i="13"/>
  <c r="J196" i="2"/>
  <c r="BK379" i="2"/>
  <c r="BK344" i="2"/>
  <c r="BK314" i="2"/>
  <c r="J294" i="2"/>
  <c r="J270" i="2"/>
  <c r="J249" i="2"/>
  <c r="J214" i="2"/>
  <c r="J122" i="2"/>
  <c r="J467" i="3"/>
  <c r="BK521" i="3"/>
  <c r="BK228" i="3"/>
  <c r="BK476" i="3"/>
  <c r="J331" i="3"/>
  <c r="J391" i="3"/>
  <c r="J371" i="3"/>
  <c r="BK87" i="4"/>
  <c r="BK402" i="5"/>
  <c r="J152" i="5"/>
  <c r="J373" i="5"/>
  <c r="J161" i="5"/>
  <c r="BK373" i="5"/>
  <c r="J227" i="5"/>
  <c r="J393" i="5"/>
  <c r="J368" i="5"/>
  <c r="J118" i="5"/>
  <c r="BK393" i="5"/>
  <c r="J441" i="5"/>
  <c r="J401" i="5"/>
  <c r="BK94" i="6"/>
  <c r="J537" i="7"/>
  <c r="BK607" i="7"/>
  <c r="BK265" i="7"/>
  <c r="J377" i="7"/>
  <c r="BK428" i="7"/>
  <c r="BK258" i="7"/>
  <c r="J288" i="7"/>
  <c r="BK533" i="7"/>
  <c r="BK288" i="7"/>
  <c r="BK248" i="7"/>
  <c r="J284" i="7"/>
  <c r="BK92" i="8"/>
  <c r="BK113" i="9"/>
  <c r="J270" i="9"/>
  <c r="J539" i="9"/>
  <c r="J495" i="10"/>
  <c r="BK363" i="10"/>
  <c r="J393" i="10"/>
  <c r="J277" i="10"/>
  <c r="J423" i="10"/>
  <c r="J325" i="10"/>
  <c r="J158" i="12"/>
  <c r="BK146" i="12"/>
  <c r="J120" i="12"/>
  <c r="J121" i="12"/>
  <c r="BK101" i="12"/>
  <c r="BK170" i="13"/>
  <c r="J280" i="2"/>
  <c r="J268" i="2"/>
  <c r="J210" i="2"/>
  <c r="BK497" i="3"/>
  <c r="J341" i="3"/>
  <c r="J399" i="3"/>
  <c r="J242" i="3"/>
  <c r="BK432" i="3"/>
  <c r="BK408" i="3"/>
  <c r="BK90" i="4"/>
  <c r="BK173" i="5"/>
  <c r="BK477" i="5"/>
  <c r="J409" i="5"/>
  <c r="BK350" i="5"/>
  <c r="BK334" i="5"/>
  <c r="BK374" i="5"/>
  <c r="BK274" i="5"/>
  <c r="J278" i="5"/>
  <c r="BK210" i="5"/>
  <c r="J98" i="5"/>
  <c r="BK246" i="5"/>
  <c r="J382" i="5"/>
  <c r="J261" i="5"/>
  <c r="BK92" i="6"/>
  <c r="J363" i="7"/>
  <c r="J612" i="7"/>
  <c r="J483" i="7"/>
  <c r="J387" i="7"/>
  <c r="BK94" i="7"/>
  <c r="BK189" i="7"/>
  <c r="BK185" i="7"/>
  <c r="BK301" i="7"/>
  <c r="BK104" i="7"/>
  <c r="BK516" i="9"/>
  <c r="BK443" i="9"/>
  <c r="BK317" i="9"/>
  <c r="BK394" i="9"/>
  <c r="J133" i="9"/>
  <c r="J577" i="9"/>
  <c r="BK211" i="9"/>
  <c r="BK467" i="9"/>
  <c r="J117" i="9"/>
  <c r="BK303" i="9"/>
  <c r="J397" i="9"/>
  <c r="BK501" i="10"/>
  <c r="BK282" i="10"/>
  <c r="J95" i="10"/>
  <c r="BK176" i="10"/>
  <c r="J147" i="10"/>
  <c r="BK252" i="10"/>
  <c r="J169" i="10"/>
  <c r="J298" i="10"/>
  <c r="BK248" i="10"/>
  <c r="BK103" i="11"/>
  <c r="BK153" i="12"/>
  <c r="BK140" i="12"/>
  <c r="J135" i="12"/>
  <c r="BK117" i="12"/>
  <c r="J110" i="12"/>
  <c r="J90" i="12"/>
  <c r="BK198" i="13"/>
  <c r="J137" i="13"/>
  <c r="BK87" i="13"/>
  <c r="BK149" i="13"/>
  <c r="J103" i="13"/>
  <c r="BK173" i="2"/>
  <c r="BK132" i="2"/>
  <c r="J373" i="2"/>
  <c r="J344" i="2"/>
  <c r="J306" i="2"/>
  <c r="BK294" i="2"/>
  <c r="BK263" i="2"/>
  <c r="J436" i="3"/>
  <c r="BK183" i="3"/>
  <c r="J118" i="3"/>
  <c r="BK489" i="3"/>
  <c r="J458" i="3"/>
  <c r="J440" i="3"/>
  <c r="J445" i="3"/>
  <c r="J416" i="3"/>
  <c r="J438" i="3"/>
  <c r="J434" i="3"/>
  <c r="BK415" i="3"/>
  <c r="BK99" i="4"/>
  <c r="J457" i="5"/>
  <c r="J488" i="5"/>
  <c r="J188" i="5"/>
  <c r="J450" i="5"/>
  <c r="J210" i="5"/>
  <c r="BK373" i="7"/>
  <c r="BK596" i="7"/>
  <c r="J253" i="7"/>
  <c r="BK424" i="7"/>
  <c r="J127" i="7"/>
  <c r="BK434" i="7"/>
  <c r="J523" i="7"/>
  <c r="BK241" i="7"/>
  <c r="J310" i="7"/>
  <c r="J320" i="7"/>
  <c r="J280" i="7"/>
  <c r="BK168" i="7"/>
  <c r="BK171" i="7"/>
  <c r="BK305" i="7"/>
  <c r="BK238" i="9"/>
  <c r="J338" i="9"/>
  <c r="J501" i="9"/>
  <c r="BK242" i="9"/>
  <c r="BK489" i="9"/>
  <c r="BK428" i="9"/>
  <c r="BK185" i="9"/>
  <c r="BK356" i="9"/>
  <c r="BK290" i="10"/>
  <c r="J203" i="10"/>
  <c r="J104" i="10"/>
  <c r="BK256" i="10"/>
  <c r="J282" i="10"/>
  <c r="J338" i="10"/>
  <c r="J100" i="11"/>
  <c r="J154" i="12"/>
  <c r="J143" i="12"/>
  <c r="BK133" i="12"/>
  <c r="BK137" i="12"/>
  <c r="BK108" i="12"/>
  <c r="BK113" i="12"/>
  <c r="BK185" i="13"/>
  <c r="BK138" i="13"/>
  <c r="BK97" i="13"/>
  <c r="J185" i="13"/>
  <c r="BK122" i="13"/>
  <c r="J139" i="13"/>
  <c r="J191" i="2"/>
  <c r="J173" i="2"/>
  <c r="BK137" i="2"/>
  <c r="J381" i="2"/>
  <c r="BK363" i="2"/>
  <c r="J326" i="2"/>
  <c r="BK302" i="2"/>
  <c r="J286" i="2"/>
  <c r="BK270" i="2"/>
  <c r="BK256" i="2"/>
  <c r="J218" i="2"/>
  <c r="J137" i="2"/>
  <c r="BK506" i="3"/>
  <c r="BK463" i="3"/>
  <c r="J407" i="3"/>
  <c r="J360" i="3"/>
  <c r="BK346" i="3"/>
  <c r="BK133" i="3"/>
  <c r="J457" i="3"/>
  <c r="BK208" i="3"/>
  <c r="J354" i="3"/>
  <c r="J293" i="3"/>
  <c r="BK174" i="3"/>
  <c r="J143" i="3"/>
  <c r="J221" i="3"/>
  <c r="BK114" i="3"/>
  <c r="J177" i="5"/>
  <c r="J509" i="5"/>
  <c r="J283" i="5"/>
  <c r="J377" i="5"/>
  <c r="BK162" i="7"/>
  <c r="J405" i="7"/>
  <c r="J218" i="7"/>
  <c r="BK359" i="7"/>
  <c r="J434" i="7"/>
  <c r="BK180" i="7"/>
  <c r="BK96" i="8"/>
  <c r="BK528" i="9"/>
  <c r="J481" i="9"/>
  <c r="J405" i="9"/>
  <c r="J356" i="9"/>
  <c r="J138" i="9"/>
  <c r="BK465" i="10"/>
  <c r="BK445" i="10"/>
  <c r="BK475" i="10"/>
  <c r="J351" i="10"/>
  <c r="J141" i="10"/>
  <c r="J401" i="10"/>
  <c r="BK132" i="10"/>
  <c r="J348" i="10"/>
  <c r="BK173" i="10"/>
  <c r="BK348" i="10"/>
  <c r="J114" i="12"/>
  <c r="BK106" i="12"/>
  <c r="J188" i="13"/>
  <c r="BK111" i="13"/>
  <c r="J187" i="13"/>
  <c r="J118" i="13"/>
  <c r="BK130" i="13"/>
  <c r="BK387" i="2"/>
  <c r="BK279" i="2"/>
  <c r="BK244" i="2"/>
  <c r="J205" i="2"/>
  <c r="J100" i="2"/>
  <c r="J476" i="3"/>
  <c r="J512" i="3"/>
  <c r="J381" i="3"/>
  <c r="J410" i="3"/>
  <c r="J138" i="3"/>
  <c r="BK236" i="3"/>
  <c r="BK315" i="3"/>
  <c r="J228" i="3"/>
  <c r="J186" i="3"/>
  <c r="BK305" i="3"/>
  <c r="J217" i="3"/>
  <c r="BK92" i="4"/>
  <c r="J492" i="5"/>
  <c r="J287" i="5"/>
  <c r="J196" i="5"/>
  <c r="J483" i="5"/>
  <c r="BK98" i="5"/>
  <c r="J337" i="5"/>
  <c r="BK177" i="5"/>
  <c r="J241" i="5"/>
  <c r="J291" i="5"/>
  <c r="J533" i="7"/>
  <c r="J414" i="7"/>
  <c r="J455" i="7"/>
  <c r="J305" i="7"/>
  <c r="J592" i="7"/>
  <c r="BK271" i="7"/>
  <c r="J407" i="7"/>
  <c r="J470" i="7"/>
  <c r="BK109" i="7"/>
  <c r="BK320" i="7"/>
  <c r="BK386" i="7"/>
  <c r="J367" i="7"/>
  <c r="BK89" i="8"/>
  <c r="BK524" i="9"/>
  <c r="J504" i="9"/>
  <c r="BK439" i="9"/>
  <c r="J128" i="9"/>
  <c r="J317" i="9"/>
  <c r="BK306" i="9"/>
  <c r="J109" i="9"/>
  <c r="J220" i="9"/>
  <c r="BK490" i="10"/>
  <c r="J436" i="10"/>
  <c r="J450" i="10"/>
  <c r="BK190" i="10"/>
  <c r="BK456" i="10"/>
  <c r="BK412" i="10"/>
  <c r="BK343" i="10"/>
  <c r="J94" i="11"/>
  <c r="J144" i="12"/>
  <c r="BK99" i="12"/>
  <c r="BK104" i="12"/>
  <c r="J177" i="13"/>
  <c r="J113" i="13"/>
  <c r="J135" i="13"/>
  <c r="BK135" i="13"/>
  <c r="J385" i="2"/>
  <c r="BK316" i="2"/>
  <c r="J293" i="2"/>
  <c r="BK227" i="2"/>
  <c r="BK425" i="3"/>
  <c r="BK384" i="3"/>
  <c r="BK419" i="3"/>
  <c r="BK105" i="4"/>
  <c r="J467" i="5"/>
  <c r="J462" i="5"/>
  <c r="BK329" i="5"/>
  <c r="J452" i="5"/>
  <c r="BK87" i="6"/>
  <c r="J519" i="7"/>
  <c r="BK214" i="7"/>
  <c r="J132" i="7"/>
  <c r="BK192" i="7"/>
  <c r="J428" i="7"/>
  <c r="BK465" i="7"/>
  <c r="BK280" i="7"/>
  <c r="BK234" i="7"/>
  <c r="BK94" i="8"/>
  <c r="BK571" i="9"/>
  <c r="J365" i="10"/>
  <c r="J290" i="10"/>
  <c r="BK416" i="10"/>
  <c r="J330" i="10"/>
  <c r="J490" i="10"/>
  <c r="BK221" i="10"/>
  <c r="J349" i="10"/>
  <c r="BK306" i="10"/>
  <c r="BK198" i="10"/>
  <c r="J132" i="10"/>
  <c r="J317" i="10"/>
  <c r="J156" i="12"/>
  <c r="J147" i="12"/>
  <c r="J164" i="13"/>
  <c r="BK158" i="13"/>
  <c r="BK145" i="13"/>
  <c r="BK178" i="2"/>
  <c r="J143" i="2"/>
  <c r="J347" i="2"/>
  <c r="BK315" i="2"/>
  <c r="J305" i="2"/>
  <c r="BK293" i="2"/>
  <c r="J269" i="2"/>
  <c r="J262" i="2"/>
  <c r="BK231" i="2"/>
  <c r="BK146" i="2"/>
  <c r="J245" i="3"/>
  <c r="BK351" i="3"/>
  <c r="J267" i="3"/>
  <c r="J276" i="3"/>
  <c r="BK381" i="3"/>
  <c r="BK179" i="3"/>
  <c r="BK442" i="3"/>
  <c r="J443" i="3"/>
  <c r="BK164" i="3"/>
  <c r="J400" i="5"/>
  <c r="BK381" i="5"/>
  <c r="J295" i="5"/>
  <c r="BK379" i="5"/>
  <c r="BK214" i="5"/>
  <c r="J313" i="5"/>
  <c r="BK265" i="5"/>
  <c r="BK270" i="5"/>
  <c r="BK182" i="5"/>
  <c r="BK103" i="6"/>
  <c r="BK592" i="7"/>
  <c r="BK491" i="7"/>
  <c r="BK376" i="7"/>
  <c r="J175" i="7"/>
  <c r="BK403" i="7"/>
  <c r="BK253" i="7"/>
  <c r="J441" i="7"/>
  <c r="BK381" i="7"/>
  <c r="J157" i="7"/>
  <c r="BK99" i="8"/>
  <c r="J230" i="9"/>
  <c r="J528" i="9"/>
  <c r="J452" i="9"/>
  <c r="J443" i="9"/>
  <c r="BK448" i="9"/>
  <c r="BK482" i="9"/>
  <c r="J362" i="9"/>
  <c r="BK495" i="10"/>
  <c r="J181" i="10"/>
  <c r="BK366" i="10"/>
  <c r="J309" i="10"/>
  <c r="BK150" i="10"/>
  <c r="BK95" i="10"/>
  <c r="J87" i="11"/>
  <c r="BK152" i="12"/>
  <c r="BK141" i="12"/>
  <c r="BK129" i="12"/>
  <c r="BK124" i="12"/>
  <c r="J108" i="12"/>
  <c r="J184" i="13"/>
  <c r="J105" i="13"/>
  <c r="BK137" i="13"/>
  <c r="BK177" i="13"/>
  <c r="J93" i="13"/>
  <c r="BK326" i="2"/>
  <c r="BK128" i="2"/>
  <c r="J453" i="3"/>
  <c r="BK371" i="3"/>
  <c r="BK434" i="3"/>
  <c r="J491" i="3"/>
  <c r="BK501" i="3"/>
  <c r="J516" i="3"/>
  <c r="J346" i="3"/>
  <c r="BK254" i="3"/>
  <c r="BK324" i="3"/>
  <c r="J87" i="4"/>
  <c r="BK501" i="5"/>
  <c r="J334" i="5"/>
  <c r="J274" i="5"/>
  <c r="BK516" i="5"/>
  <c r="J350" i="5"/>
  <c r="BK163" i="5"/>
  <c r="J321" i="5"/>
  <c r="J113" i="5"/>
  <c r="J445" i="5"/>
  <c r="J374" i="5"/>
  <c r="BK256" i="5"/>
  <c r="J100" i="6"/>
  <c r="BK507" i="7"/>
  <c r="J416" i="7"/>
  <c r="J404" i="7"/>
  <c r="J324" i="7"/>
  <c r="J265" i="7"/>
  <c r="BK486" i="7"/>
  <c r="J552" i="7"/>
  <c r="J234" i="7"/>
  <c r="J248" i="7"/>
  <c r="BK132" i="7"/>
  <c r="BK377" i="7"/>
  <c r="J210" i="7"/>
  <c r="J520" i="9"/>
  <c r="BK452" i="9"/>
  <c r="BK117" i="9"/>
  <c r="J301" i="9"/>
  <c r="J582" i="9"/>
  <c r="BK576" i="9"/>
  <c r="BK545" i="9"/>
  <c r="J467" i="9"/>
  <c r="BK426" i="9"/>
  <c r="J381" i="9"/>
  <c r="J491" i="9"/>
  <c r="J249" i="9"/>
  <c r="J185" i="9"/>
  <c r="J565" i="9"/>
  <c r="BK389" i="9"/>
  <c r="BK554" i="9"/>
  <c r="J480" i="9"/>
  <c r="J460" i="9"/>
  <c r="J434" i="9"/>
  <c r="BK366" i="9"/>
  <c r="J198" i="9"/>
  <c r="J127" i="9"/>
  <c r="J545" i="9"/>
  <c r="BK156" i="9"/>
  <c r="J366" i="9"/>
  <c r="J274" i="10"/>
  <c r="BK158" i="12"/>
  <c r="J145" i="12"/>
  <c r="BK132" i="12"/>
  <c r="J102" i="12"/>
  <c r="J165" i="13"/>
  <c r="J116" i="13"/>
  <c r="BK147" i="13"/>
  <c r="BK95" i="13"/>
  <c r="BK122" i="2"/>
  <c r="J368" i="2"/>
  <c r="BK351" i="2"/>
  <c r="J321" i="2"/>
  <c r="J312" i="2"/>
  <c r="BK303" i="2"/>
  <c r="BK280" i="2"/>
  <c r="J266" i="2"/>
  <c r="BK235" i="2"/>
  <c r="BK96" i="2"/>
  <c r="J489" i="3"/>
  <c r="BK336" i="3"/>
  <c r="J463" i="3"/>
  <c r="BK438" i="3"/>
  <c r="BK399" i="3"/>
  <c r="BK446" i="3"/>
  <c r="J473" i="3"/>
  <c r="BK217" i="3"/>
  <c r="BK89" i="4"/>
  <c r="J303" i="5"/>
  <c r="J516" i="5"/>
  <c r="J270" i="5"/>
  <c r="J395" i="5"/>
  <c r="BK251" i="5"/>
  <c r="BK492" i="5"/>
  <c r="J318" i="5"/>
  <c r="BK303" i="5"/>
  <c r="BK411" i="5"/>
  <c r="BK412" i="5"/>
  <c r="BK410" i="5"/>
  <c r="J103" i="6"/>
  <c r="J499" i="7"/>
  <c r="BK332" i="7"/>
  <c r="J222" i="7"/>
  <c r="J502" i="7"/>
  <c r="BK404" i="7"/>
  <c r="BK417" i="7"/>
  <c r="BK232" i="7"/>
  <c r="J542" i="7"/>
  <c r="BK450" i="7"/>
  <c r="J379" i="7"/>
  <c r="BK153" i="7"/>
  <c r="BK381" i="9"/>
  <c r="BK429" i="9"/>
  <c r="BK471" i="9"/>
  <c r="BK223" i="9"/>
  <c r="BK358" i="10"/>
  <c r="BK483" i="10"/>
  <c r="J440" i="10"/>
  <c r="BK104" i="10"/>
  <c r="J301" i="10"/>
  <c r="BK87" i="11"/>
  <c r="BK149" i="12"/>
  <c r="BK136" i="12"/>
  <c r="BK93" i="12"/>
  <c r="J92" i="12"/>
  <c r="J93" i="12"/>
  <c r="J198" i="13"/>
  <c r="J145" i="13"/>
  <c r="J273" i="2"/>
  <c r="BK249" i="2"/>
  <c r="J128" i="2"/>
  <c r="BK106" i="3"/>
  <c r="BK407" i="3"/>
  <c r="BK186" i="3"/>
  <c r="BK143" i="3"/>
  <c r="BK110" i="3"/>
  <c r="J94" i="4"/>
  <c r="J410" i="5"/>
  <c r="BK400" i="5"/>
  <c r="J525" i="5"/>
  <c r="J379" i="5"/>
  <c r="BK345" i="5"/>
  <c r="J380" i="5"/>
  <c r="BK321" i="5"/>
  <c r="J329" i="5"/>
  <c r="BK128" i="5"/>
  <c r="BK363" i="5"/>
  <c r="J217" i="5"/>
  <c r="BK313" i="5"/>
  <c r="J167" i="5"/>
  <c r="J596" i="7"/>
  <c r="BK603" i="7"/>
  <c r="J444" i="7"/>
  <c r="J315" i="7"/>
  <c r="J603" i="7"/>
  <c r="BK328" i="7"/>
  <c r="BK502" i="7"/>
  <c r="BK530" i="7"/>
  <c r="J354" i="7"/>
  <c r="J92" i="8"/>
  <c r="J179" i="9"/>
  <c r="BK397" i="9"/>
  <c r="BK560" i="9"/>
  <c r="BK501" i="9"/>
  <c r="J245" i="9"/>
  <c r="J484" i="9"/>
  <c r="J489" i="9"/>
  <c r="BK491" i="9"/>
  <c r="J233" i="9"/>
  <c r="J297" i="9"/>
  <c r="J471" i="10"/>
  <c r="J367" i="10"/>
  <c r="BK334" i="10"/>
  <c r="BK377" i="10"/>
  <c r="J248" i="10"/>
  <c r="J243" i="10"/>
  <c r="J216" i="10"/>
  <c r="J256" i="10"/>
  <c r="J90" i="11"/>
  <c r="J149" i="12"/>
  <c r="J137" i="12"/>
  <c r="BK110" i="12"/>
  <c r="BK121" i="12"/>
  <c r="J91" i="12"/>
  <c r="J99" i="12"/>
  <c r="BK187" i="13"/>
  <c r="J115" i="13"/>
  <c r="BK175" i="13"/>
  <c r="BK109" i="13"/>
  <c r="BK188" i="2"/>
  <c r="J151" i="2"/>
  <c r="BK381" i="2"/>
  <c r="J363" i="2"/>
  <c r="J316" i="2"/>
  <c r="J297" i="2"/>
  <c r="BK269" i="2"/>
  <c r="BK250" i="3"/>
  <c r="J110" i="3"/>
  <c r="BK443" i="3"/>
  <c r="J319" i="3"/>
  <c r="BK288" i="3"/>
  <c r="BK293" i="3"/>
  <c r="J183" i="3"/>
  <c r="J361" i="3"/>
  <c r="BK331" i="3"/>
  <c r="BK213" i="3"/>
  <c r="BK441" i="5"/>
  <c r="BK488" i="5"/>
  <c r="BK467" i="5"/>
  <c r="BK123" i="5"/>
  <c r="J140" i="5"/>
  <c r="BK89" i="6"/>
  <c r="J567" i="7"/>
  <c r="J450" i="7"/>
  <c r="BK315" i="7"/>
  <c r="BK380" i="7"/>
  <c r="J376" i="7"/>
  <c r="BK119" i="7"/>
  <c r="J530" i="7"/>
  <c r="BK427" i="7"/>
  <c r="BK414" i="7"/>
  <c r="J147" i="7"/>
  <c r="J94" i="7"/>
  <c r="J99" i="7"/>
  <c r="J358" i="7"/>
  <c r="J94" i="8"/>
  <c r="BK371" i="9"/>
  <c r="BK245" i="9"/>
  <c r="J275" i="9"/>
  <c r="BK338" i="9"/>
  <c r="BK304" i="9"/>
  <c r="BK102" i="9"/>
  <c r="BK275" i="9"/>
  <c r="J380" i="10"/>
  <c r="BK309" i="10"/>
  <c r="J126" i="10"/>
  <c r="BK211" i="10"/>
  <c r="BK216" i="10"/>
  <c r="J225" i="10"/>
  <c r="BK90" i="11"/>
  <c r="J150" i="12"/>
  <c r="J139" i="12"/>
  <c r="J106" i="12"/>
  <c r="BK120" i="12"/>
  <c r="BK115" i="12"/>
  <c r="BK92" i="12"/>
  <c r="J158" i="13"/>
  <c r="BK89" i="13"/>
  <c r="BK140" i="13"/>
  <c r="BK174" i="13"/>
  <c r="J101" i="13"/>
  <c r="BK166" i="2"/>
  <c r="J91" i="2"/>
  <c r="BK373" i="2"/>
  <c r="J358" i="2"/>
  <c r="BK336" i="2"/>
  <c r="BK313" i="2"/>
  <c r="BK304" i="2"/>
  <c r="BK291" i="2"/>
  <c r="BK271" i="2"/>
  <c r="J387" i="2"/>
  <c r="BK239" i="2"/>
  <c r="BK205" i="2"/>
  <c r="J166" i="2"/>
  <c r="J482" i="3"/>
  <c r="J423" i="3"/>
  <c r="BK272" i="3"/>
  <c r="BK262" i="3"/>
  <c r="BK444" i="3"/>
  <c r="J351" i="3"/>
  <c r="J456" i="3"/>
  <c r="BK439" i="3"/>
  <c r="J192" i="3"/>
  <c r="J408" i="3"/>
  <c r="BK221" i="3"/>
  <c r="J305" i="3"/>
  <c r="BK410" i="3"/>
  <c r="J90" i="4"/>
  <c r="BK528" i="5"/>
  <c r="J511" i="5"/>
  <c r="BK326" i="5"/>
  <c r="J417" i="5"/>
  <c r="BK399" i="7"/>
  <c r="J301" i="7"/>
  <c r="J214" i="7"/>
  <c r="BK435" i="7"/>
  <c r="J241" i="7"/>
  <c r="J185" i="7"/>
  <c r="J238" i="9"/>
  <c r="BK446" i="9"/>
  <c r="J543" i="9"/>
  <c r="BK174" i="9"/>
  <c r="J389" i="9"/>
  <c r="J479" i="9"/>
  <c r="BK427" i="10"/>
  <c r="J358" i="10"/>
  <c r="BK436" i="10"/>
  <c r="BK418" i="10"/>
  <c r="BK409" i="10"/>
  <c r="J264" i="10"/>
  <c r="BK314" i="10"/>
  <c r="J260" i="10"/>
  <c r="BK155" i="10"/>
  <c r="J132" i="12"/>
  <c r="J118" i="12"/>
  <c r="J104" i="12"/>
  <c r="J149" i="13"/>
  <c r="BK91" i="13"/>
  <c r="J136" i="13"/>
  <c r="BK107" i="13"/>
  <c r="J292" i="2"/>
  <c r="J256" i="2"/>
  <c r="BK117" i="2"/>
  <c r="J411" i="3"/>
  <c r="BK453" i="3"/>
  <c r="J405" i="3"/>
  <c r="BK96" i="3"/>
  <c r="BK123" i="3"/>
  <c r="J114" i="3"/>
  <c r="J421" i="3"/>
  <c r="BK511" i="5"/>
  <c r="J156" i="5"/>
  <c r="J128" i="5"/>
  <c r="J528" i="5"/>
  <c r="J246" i="5"/>
  <c r="J376" i="5"/>
  <c r="BK291" i="5"/>
  <c r="BK380" i="5"/>
  <c r="J364" i="5"/>
  <c r="J90" i="6"/>
  <c r="BK441" i="7"/>
  <c r="BK445" i="7"/>
  <c r="BK423" i="7"/>
  <c r="J425" i="7"/>
  <c r="BK114" i="7"/>
  <c r="BK519" i="7"/>
  <c r="BK387" i="7"/>
  <c r="J180" i="7"/>
  <c r="J197" i="7"/>
  <c r="BK284" i="7"/>
  <c r="BK200" i="7"/>
  <c r="BK245" i="7"/>
  <c r="BK87" i="8"/>
  <c r="BK207" i="9"/>
  <c r="J554" i="9"/>
  <c r="J516" i="9"/>
  <c r="BK109" i="9"/>
  <c r="J394" i="9"/>
  <c r="J495" i="9"/>
  <c r="BK413" i="9"/>
  <c r="J426" i="9"/>
  <c r="BK107" i="9"/>
  <c r="BK385" i="10"/>
  <c r="BK426" i="10"/>
  <c r="BK440" i="10"/>
  <c r="BK364" i="10"/>
  <c r="J501" i="10"/>
  <c r="BK351" i="10"/>
  <c r="J90" i="10"/>
  <c r="BK154" i="12"/>
  <c r="J140" i="12"/>
  <c r="BK126" i="12"/>
  <c r="J115" i="12"/>
  <c r="BK90" i="12"/>
  <c r="BK136" i="13"/>
  <c r="BK164" i="13"/>
  <c r="J159" i="13"/>
  <c r="J111" i="13"/>
  <c r="J178" i="2"/>
  <c r="J356" i="2"/>
  <c r="BK306" i="2"/>
  <c r="J265" i="2"/>
  <c r="BK161" i="2"/>
  <c r="J204" i="3"/>
  <c r="BK402" i="3"/>
  <c r="J288" i="3"/>
  <c r="BK200" i="5"/>
  <c r="J520" i="5"/>
  <c r="J345" i="5"/>
  <c r="J93" i="5"/>
  <c r="BK436" i="7"/>
  <c r="J359" i="7"/>
  <c r="J267" i="7"/>
  <c r="BK396" i="7"/>
  <c r="BK235" i="7"/>
  <c r="J171" i="7"/>
  <c r="J109" i="7"/>
  <c r="J460" i="7"/>
  <c r="BK222" i="7"/>
  <c r="J207" i="9"/>
  <c r="J311" i="9"/>
  <c r="J366" i="10"/>
  <c r="J456" i="10"/>
  <c r="BK365" i="10"/>
  <c r="J252" i="10"/>
  <c r="J445" i="10"/>
  <c r="J268" i="10"/>
  <c r="BK338" i="10"/>
  <c r="J111" i="10"/>
  <c r="J356" i="10"/>
  <c r="BK274" i="10"/>
  <c r="BK92" i="11"/>
  <c r="BK150" i="12"/>
  <c r="BK139" i="12"/>
  <c r="J95" i="13"/>
  <c r="J99" i="13"/>
  <c r="J97" i="13"/>
  <c r="BK170" i="2"/>
  <c r="AS54" i="1"/>
  <c r="BK218" i="2"/>
  <c r="J442" i="3"/>
  <c r="J517" i="3"/>
  <c r="BK318" i="3"/>
  <c r="J106" i="3"/>
  <c r="J446" i="3"/>
  <c r="BK394" i="3"/>
  <c r="BK148" i="3"/>
  <c r="BK366" i="3"/>
  <c r="J198" i="3"/>
  <c r="BK436" i="3"/>
  <c r="J387" i="5"/>
  <c r="J533" i="5"/>
  <c r="BK368" i="5"/>
  <c r="J438" i="5"/>
  <c r="BK377" i="5"/>
  <c r="J425" i="5"/>
  <c r="BK205" i="5"/>
  <c r="J408" i="5"/>
  <c r="J191" i="5"/>
  <c r="J381" i="5"/>
  <c r="BK552" i="7"/>
  <c r="BK567" i="7"/>
  <c r="BK494" i="7"/>
  <c r="BK397" i="7"/>
  <c r="J271" i="7"/>
  <c r="J426" i="7"/>
  <c r="J297" i="7"/>
  <c r="J245" i="7"/>
  <c r="J293" i="7"/>
  <c r="BK567" i="9"/>
  <c r="BK97" i="9"/>
  <c r="J192" i="9"/>
  <c r="J511" i="9"/>
  <c r="BK323" i="9"/>
  <c r="J475" i="9"/>
  <c r="J194" i="9"/>
  <c r="J122" i="9"/>
  <c r="J418" i="10"/>
  <c r="J285" i="10"/>
  <c r="BK356" i="10"/>
  <c r="J221" i="10"/>
  <c r="J176" i="10"/>
  <c r="J230" i="10"/>
  <c r="J89" i="11"/>
  <c r="BK148" i="12"/>
  <c r="BK134" i="12"/>
  <c r="J142" i="12"/>
  <c r="J117" i="12"/>
  <c r="BK89" i="12"/>
  <c r="J169" i="13"/>
  <c r="BK121" i="13"/>
  <c r="BK184" i="13"/>
  <c r="BK115" i="13"/>
  <c r="BK286" i="2"/>
  <c r="J263" i="2"/>
  <c r="BK223" i="2"/>
  <c r="BK151" i="2"/>
  <c r="J521" i="3"/>
  <c r="BK311" i="3"/>
  <c r="BK516" i="3"/>
  <c r="BK455" i="3"/>
  <c r="J213" i="3"/>
  <c r="J262" i="3"/>
  <c r="BK423" i="3"/>
  <c r="J300" i="3"/>
  <c r="BK133" i="5"/>
  <c r="J501" i="5"/>
  <c r="J477" i="5"/>
  <c r="BK113" i="5"/>
  <c r="BK520" i="5"/>
  <c r="J310" i="5"/>
  <c r="BK156" i="5"/>
  <c r="J222" i="5"/>
  <c r="BK462" i="5"/>
  <c r="BK103" i="5"/>
  <c r="BK422" i="5"/>
  <c r="J403" i="5"/>
  <c r="BK584" i="7"/>
  <c r="J465" i="7"/>
  <c r="J478" i="7"/>
  <c r="BK478" i="7"/>
  <c r="BK416" i="7"/>
  <c r="J373" i="7"/>
  <c r="J349" i="7"/>
  <c r="J104" i="7"/>
  <c r="J168" i="7"/>
  <c r="BK157" i="7"/>
  <c r="BK415" i="7"/>
  <c r="J502" i="9"/>
  <c r="J497" i="9"/>
  <c r="BK260" i="9"/>
  <c r="BK421" i="9"/>
  <c r="BK461" i="10"/>
  <c r="BK293" i="10"/>
  <c r="J377" i="10"/>
  <c r="BK243" i="10"/>
  <c r="J322" i="10"/>
  <c r="BK100" i="11"/>
  <c r="J155" i="12"/>
  <c r="BK142" i="12"/>
  <c r="J134" i="12"/>
  <c r="J124" i="12"/>
  <c r="J101" i="12"/>
  <c r="BK296" i="2"/>
  <c r="J257" i="2"/>
  <c r="J223" i="2"/>
  <c r="BK458" i="3"/>
  <c r="J272" i="3"/>
  <c r="BK259" i="3"/>
  <c r="BK118" i="3"/>
  <c r="J174" i="3"/>
  <c r="BK206" i="3"/>
  <c r="BK287" i="5"/>
  <c r="BK483" i="5"/>
  <c r="BK310" i="5"/>
  <c r="J358" i="5"/>
  <c r="BK342" i="5"/>
  <c r="BK337" i="5"/>
  <c r="J363" i="5"/>
  <c r="J133" i="5"/>
  <c r="BK241" i="5"/>
  <c r="BK217" i="5"/>
  <c r="J412" i="5"/>
  <c r="J392" i="5"/>
  <c r="J108" i="5"/>
  <c r="J94" i="6"/>
  <c r="J443" i="7"/>
  <c r="J475" i="7"/>
  <c r="J507" i="7"/>
  <c r="BK444" i="7"/>
  <c r="BK255" i="7"/>
  <c r="J576" i="7"/>
  <c r="BK558" i="7"/>
  <c r="J232" i="7"/>
  <c r="J560" i="9"/>
  <c r="J242" i="9"/>
  <c r="BK512" i="3"/>
  <c r="J441" i="3"/>
  <c r="BK155" i="3"/>
  <c r="J128" i="3"/>
  <c r="J501" i="3"/>
  <c r="J384" i="3"/>
  <c r="J316" i="3"/>
  <c r="BK374" i="3"/>
  <c r="J311" i="3"/>
  <c r="BK233" i="3"/>
  <c r="BK96" i="4"/>
  <c r="BK403" i="5"/>
  <c r="J472" i="5"/>
  <c r="BK118" i="5"/>
  <c r="J231" i="5"/>
  <c r="BK260" i="7"/>
  <c r="J391" i="7"/>
  <c r="BK336" i="7"/>
  <c r="J580" i="7"/>
  <c r="BK537" i="7"/>
  <c r="BK547" i="7"/>
  <c r="BK442" i="7"/>
  <c r="BK105" i="8"/>
  <c r="BK122" i="9"/>
  <c r="J211" i="9"/>
  <c r="J260" i="9"/>
  <c r="J429" i="9"/>
  <c r="J353" i="9"/>
  <c r="J404" i="10"/>
  <c r="J409" i="10"/>
  <c r="BK404" i="10"/>
  <c r="BK238" i="10"/>
  <c r="J427" i="10"/>
  <c r="J364" i="10"/>
  <c r="J190" i="10"/>
  <c r="J150" i="10"/>
  <c r="BK344" i="10"/>
  <c r="J88" i="12"/>
  <c r="BK114" i="12"/>
  <c r="J122" i="13"/>
  <c r="J170" i="13"/>
  <c r="BK93" i="13"/>
  <c r="J89" i="13"/>
  <c r="J295" i="2"/>
  <c r="BK257" i="2"/>
  <c r="J227" i="2"/>
  <c r="BK91" i="2"/>
  <c r="BK508" i="3"/>
  <c r="BK522" i="3"/>
  <c r="J495" i="3"/>
  <c r="BK473" i="3"/>
  <c r="J374" i="3"/>
  <c r="BK242" i="3"/>
  <c r="J96" i="3"/>
  <c r="J257" i="3"/>
  <c r="J155" i="3"/>
  <c r="J105" i="4"/>
  <c r="BK438" i="5"/>
  <c r="BK395" i="5"/>
  <c r="J256" i="5"/>
  <c r="J386" i="5"/>
  <c r="J150" i="5"/>
  <c r="J251" i="5"/>
  <c r="J265" i="5"/>
  <c r="BK299" i="5"/>
  <c r="BK90" i="6"/>
  <c r="BK483" i="7"/>
  <c r="J380" i="7"/>
  <c r="BK374" i="7"/>
  <c r="J419" i="7"/>
  <c r="BK218" i="7"/>
  <c r="BK523" i="7"/>
  <c r="J424" i="7"/>
  <c r="J258" i="7"/>
  <c r="J328" i="7"/>
  <c r="BK358" i="7"/>
  <c r="J142" i="7"/>
  <c r="J415" i="7"/>
  <c r="BK197" i="7"/>
  <c r="BK90" i="8"/>
  <c r="BK531" i="9"/>
  <c r="BK128" i="9"/>
  <c r="BK194" i="9"/>
  <c r="J304" i="9"/>
  <c r="J363" i="9"/>
  <c r="J478" i="9"/>
  <c r="BK287" i="9"/>
  <c r="J410" i="9"/>
  <c r="BK479" i="10"/>
  <c r="BK471" i="10"/>
  <c r="J173" i="10"/>
  <c r="J357" i="10"/>
  <c r="J388" i="10"/>
  <c r="BK234" i="10"/>
  <c r="BK90" i="10"/>
  <c r="BK94" i="11"/>
  <c r="J151" i="12"/>
  <c r="BK135" i="12"/>
  <c r="J133" i="12"/>
  <c r="J89" i="12"/>
  <c r="BK144" i="13"/>
  <c r="BK194" i="13"/>
  <c r="BK113" i="13"/>
  <c r="J91" i="13"/>
  <c r="J146" i="2"/>
  <c r="BK339" i="2"/>
  <c r="BK274" i="2"/>
  <c r="J132" i="2"/>
  <c r="J415" i="3"/>
  <c r="BK467" i="3"/>
  <c r="BK279" i="3"/>
  <c r="BK102" i="4"/>
  <c r="BK450" i="5"/>
  <c r="BK376" i="5"/>
  <c r="J123" i="5"/>
  <c r="J422" i="5"/>
  <c r="J423" i="7"/>
  <c r="J336" i="7"/>
  <c r="BK310" i="7"/>
  <c r="BK407" i="7"/>
  <c r="J399" i="7"/>
  <c r="J260" i="7"/>
  <c r="BK349" i="7"/>
  <c r="J189" i="7"/>
  <c r="BK102" i="8"/>
  <c r="BK520" i="9"/>
  <c r="J343" i="10"/>
  <c r="J479" i="10"/>
  <c r="J159" i="10"/>
  <c r="J461" i="10"/>
  <c r="BK225" i="10"/>
  <c r="BK396" i="10"/>
  <c r="J164" i="10"/>
  <c r="J385" i="10"/>
  <c r="J363" i="10"/>
  <c r="BK317" i="10"/>
  <c r="BK264" i="10"/>
  <c r="J92" i="11"/>
  <c r="J153" i="12"/>
  <c r="J179" i="13"/>
  <c r="J172" i="13"/>
  <c r="BK200" i="2"/>
  <c r="J117" i="2"/>
  <c r="BK321" i="2"/>
  <c r="J313" i="2"/>
  <c r="BK297" i="2"/>
  <c r="J274" i="2"/>
  <c r="BK265" i="2"/>
  <c r="J244" i="2"/>
  <c r="BK210" i="2"/>
  <c r="BK411" i="3"/>
  <c r="BK482" i="3"/>
  <c r="J123" i="3"/>
  <c r="J439" i="3"/>
  <c r="J277" i="3"/>
  <c r="BK456" i="3"/>
  <c r="J336" i="3"/>
  <c r="BK341" i="3"/>
  <c r="J250" i="3"/>
  <c r="BK150" i="5"/>
  <c r="BK283" i="5"/>
  <c r="J430" i="5"/>
  <c r="J354" i="5"/>
  <c r="BK196" i="5"/>
  <c r="BK425" i="5"/>
  <c r="BK152" i="5"/>
  <c r="J236" i="5"/>
  <c r="BK108" i="5"/>
  <c r="BK386" i="5"/>
  <c r="BK295" i="5"/>
  <c r="BK100" i="6"/>
  <c r="J510" i="7"/>
  <c r="BK391" i="7"/>
  <c r="BK354" i="7"/>
  <c r="J255" i="7"/>
  <c r="J119" i="7"/>
  <c r="BK344" i="7"/>
  <c r="BK455" i="7"/>
  <c r="J162" i="7"/>
  <c r="J96" i="8"/>
  <c r="BK503" i="9"/>
  <c r="J428" i="9"/>
  <c r="J503" i="9"/>
  <c r="BK215" i="9"/>
  <c r="J303" i="9"/>
  <c r="BK230" i="9"/>
  <c r="BK280" i="9"/>
  <c r="J416" i="10"/>
  <c r="BK111" i="10"/>
  <c r="BK349" i="10"/>
  <c r="BK298" i="10"/>
  <c r="BK186" i="10"/>
  <c r="J344" i="10"/>
  <c r="BK157" i="12"/>
  <c r="J146" i="12"/>
  <c r="BK118" i="12"/>
  <c r="J95" i="12"/>
  <c r="BK95" i="12"/>
  <c r="BK143" i="13"/>
  <c r="BK159" i="13"/>
  <c r="J87" i="13"/>
  <c r="BK118" i="13"/>
  <c r="J314" i="2"/>
  <c r="BK517" i="3"/>
  <c r="J469" i="3"/>
  <c r="BK417" i="3"/>
  <c r="BK448" i="3"/>
  <c r="J448" i="3"/>
  <c r="BK360" i="3"/>
  <c r="J324" i="3"/>
  <c r="J486" i="3"/>
  <c r="BK101" i="3"/>
  <c r="J133" i="3"/>
  <c r="BK138" i="3"/>
  <c r="J89" i="4"/>
  <c r="J505" i="5"/>
  <c r="BK382" i="5"/>
  <c r="BK392" i="5"/>
  <c r="BK457" i="5"/>
  <c r="J326" i="5"/>
  <c r="J214" i="5"/>
  <c r="J402" i="5"/>
  <c r="BK227" i="5"/>
  <c r="J103" i="5"/>
  <c r="J571" i="7"/>
  <c r="BK425" i="7"/>
  <c r="BK588" i="7"/>
  <c r="BK510" i="7"/>
  <c r="J263" i="7"/>
  <c r="BK297" i="7"/>
  <c r="BK580" i="7"/>
  <c r="BK405" i="7"/>
  <c r="BK263" i="7"/>
  <c r="BK205" i="7"/>
  <c r="J427" i="7"/>
  <c r="J397" i="7"/>
  <c r="BK363" i="7"/>
  <c r="J90" i="8"/>
  <c r="BK220" i="9"/>
  <c r="J333" i="9"/>
  <c r="BK483" i="9"/>
  <c r="BK582" i="9"/>
  <c r="BK577" i="9"/>
  <c r="J576" i="9"/>
  <c r="BK543" i="9"/>
  <c r="J505" i="9"/>
  <c r="J471" i="9"/>
  <c r="BK434" i="9"/>
  <c r="BK363" i="9"/>
  <c r="BK481" i="9"/>
  <c r="J223" i="9"/>
  <c r="BK192" i="9"/>
  <c r="J418" i="9"/>
  <c r="BK133" i="9"/>
  <c r="J483" i="9"/>
  <c r="BK478" i="9"/>
  <c r="J444" i="9"/>
  <c r="J371" i="9"/>
  <c r="J287" i="9"/>
  <c r="BK138" i="9"/>
  <c r="BK333" i="9"/>
  <c r="J97" i="9"/>
  <c r="J113" i="9"/>
  <c r="BK367" i="10"/>
  <c r="BK151" i="12"/>
  <c r="J141" i="12"/>
  <c r="J136" i="12"/>
  <c r="J143" i="13"/>
  <c r="J88" i="13"/>
  <c r="BK139" i="13"/>
  <c r="J161" i="2"/>
  <c r="BK385" i="2"/>
  <c r="BK358" i="2"/>
  <c r="BK331" i="2"/>
  <c r="BK305" i="2"/>
  <c r="J296" i="2"/>
  <c r="BK273" i="2"/>
  <c r="J252" i="2"/>
  <c r="BK196" i="2"/>
  <c r="J87" i="8"/>
  <c r="J537" i="9"/>
  <c r="BK556" i="9"/>
  <c r="BK444" i="9"/>
  <c r="J412" i="10"/>
  <c r="J431" i="10"/>
  <c r="BK431" i="10"/>
  <c r="BK357" i="10"/>
  <c r="J475" i="10"/>
  <c r="BK136" i="10"/>
  <c r="BK89" i="11"/>
  <c r="J152" i="12"/>
  <c r="BK131" i="12"/>
  <c r="J129" i="12"/>
  <c r="J94" i="12"/>
  <c r="BK179" i="13"/>
  <c r="BK292" i="2"/>
  <c r="BK262" i="2"/>
  <c r="J239" i="2"/>
  <c r="BK542" i="7"/>
  <c r="J588" i="7"/>
  <c r="J276" i="7"/>
  <c r="BK419" i="7"/>
  <c r="BK406" i="7"/>
  <c r="BK475" i="7"/>
  <c r="J403" i="7"/>
  <c r="J102" i="8"/>
  <c r="J203" i="9"/>
  <c r="BK565" i="9"/>
  <c r="BK233" i="9"/>
  <c r="J482" i="9"/>
  <c r="BK328" i="9"/>
  <c r="BK311" i="9"/>
  <c r="BK143" i="9"/>
  <c r="J386" i="9"/>
  <c r="BK418" i="9"/>
  <c r="J254" i="9"/>
  <c r="J314" i="10"/>
  <c r="BK372" i="10"/>
  <c r="BK277" i="10"/>
  <c r="BK330" i="10"/>
  <c r="J121" i="10"/>
  <c r="J306" i="10"/>
  <c r="J334" i="10"/>
  <c r="J103" i="11"/>
  <c r="BK97" i="11"/>
  <c r="BK144" i="12"/>
  <c r="BK130" i="12"/>
  <c r="J130" i="12"/>
  <c r="BK91" i="12"/>
  <c r="J97" i="12"/>
  <c r="J174" i="13"/>
  <c r="J109" i="13"/>
  <c r="BK124" i="13"/>
  <c r="J394" i="2"/>
  <c r="J170" i="2"/>
  <c r="BK100" i="2"/>
  <c r="J379" i="2"/>
  <c r="J331" i="2"/>
  <c r="J304" i="2"/>
  <c r="J281" i="2"/>
  <c r="J164" i="3"/>
  <c r="BK354" i="3"/>
  <c r="BK491" i="3"/>
  <c r="J522" i="3"/>
  <c r="BK440" i="3"/>
  <c r="J394" i="3"/>
  <c r="J317" i="3"/>
  <c r="BK198" i="3"/>
  <c r="J189" i="3"/>
  <c r="BK204" i="3"/>
  <c r="J148" i="3"/>
  <c r="BK94" i="4"/>
  <c r="BK161" i="5"/>
  <c r="BK525" i="5"/>
  <c r="BK236" i="5"/>
  <c r="BK452" i="5"/>
  <c r="BK167" i="5"/>
  <c r="J89" i="6"/>
  <c r="BK499" i="7"/>
  <c r="J418" i="7"/>
  <c r="J205" i="7"/>
  <c r="J368" i="7"/>
  <c r="BK340" i="7"/>
  <c r="BK571" i="7"/>
  <c r="J547" i="7"/>
  <c r="BK368" i="7"/>
  <c r="BK470" i="7"/>
  <c r="BK367" i="7"/>
  <c r="J382" i="7"/>
  <c r="J417" i="7"/>
  <c r="J89" i="8"/>
  <c r="BK539" i="9"/>
  <c r="J306" i="9"/>
  <c r="BK505" i="9"/>
  <c r="J305" i="9"/>
  <c r="BK480" i="9"/>
  <c r="BK438" i="9"/>
  <c r="J413" i="9"/>
  <c r="J465" i="10"/>
  <c r="J396" i="10"/>
  <c r="BK325" i="10"/>
  <c r="J136" i="10"/>
  <c r="BK121" i="10"/>
  <c r="BK147" i="10"/>
  <c r="BK156" i="12"/>
  <c r="BK145" i="12"/>
  <c r="J128" i="12"/>
  <c r="BK128" i="12"/>
  <c r="J116" i="12"/>
  <c r="J194" i="13"/>
  <c r="BK172" i="13"/>
  <c r="BK116" i="13"/>
  <c r="BK169" i="13"/>
  <c r="BK103" i="13"/>
  <c r="J124" i="13"/>
  <c r="BK183" i="2"/>
  <c r="J156" i="2"/>
  <c r="BK394" i="2"/>
  <c r="BK347" i="2"/>
  <c r="J315" i="2"/>
  <c r="BK307" i="2"/>
  <c r="BK295" i="2"/>
  <c r="J279" i="2"/>
  <c r="BK266" i="2"/>
  <c r="J231" i="2"/>
  <c r="BK107" i="2"/>
  <c r="J107" i="2"/>
  <c r="BK486" i="3"/>
  <c r="BK457" i="3"/>
  <c r="J419" i="3"/>
  <c r="J233" i="3"/>
  <c r="J506" i="3"/>
  <c r="BK319" i="3"/>
  <c r="J223" i="3"/>
  <c r="BK300" i="3"/>
  <c r="J236" i="3"/>
  <c r="J279" i="3"/>
  <c r="J101" i="3"/>
  <c r="J366" i="3"/>
  <c r="BK257" i="3"/>
  <c r="J92" i="4"/>
  <c r="J497" i="5"/>
  <c r="J173" i="5"/>
  <c r="BK430" i="5"/>
  <c r="BK409" i="5"/>
  <c r="J491" i="7"/>
  <c r="J374" i="7"/>
  <c r="J436" i="7"/>
  <c r="BK99" i="7"/>
  <c r="J558" i="7"/>
  <c r="BK240" i="7"/>
  <c r="BK249" i="9"/>
  <c r="J323" i="9"/>
  <c r="BK270" i="9"/>
  <c r="BK179" i="9"/>
  <c r="BK127" i="9"/>
  <c r="J293" i="10"/>
  <c r="J198" i="10"/>
  <c r="BK285" i="10"/>
  <c r="J372" i="10"/>
  <c r="J483" i="10"/>
  <c r="BK268" i="10"/>
  <c r="J238" i="10"/>
  <c r="J155" i="10"/>
  <c r="J234" i="10"/>
  <c r="J113" i="12"/>
  <c r="BK122" i="12"/>
  <c r="BK88" i="12"/>
  <c r="J175" i="13"/>
  <c r="BK99" i="13"/>
  <c r="J144" i="13"/>
  <c r="BK128" i="13"/>
  <c r="J303" i="2"/>
  <c r="BK268" i="2"/>
  <c r="J235" i="2"/>
  <c r="BK214" i="2"/>
  <c r="BK143" i="2"/>
  <c r="BK283" i="3"/>
  <c r="BK469" i="3"/>
  <c r="BK441" i="3"/>
  <c r="J283" i="3"/>
  <c r="J318" i="3"/>
  <c r="BK445" i="3"/>
  <c r="BK361" i="3"/>
  <c r="J315" i="3"/>
  <c r="BK245" i="3"/>
  <c r="J96" i="4"/>
  <c r="BK222" i="5"/>
  <c r="BK408" i="5"/>
  <c r="BK278" i="5"/>
  <c r="BK497" i="5"/>
  <c r="BK191" i="5"/>
  <c r="J200" i="5"/>
  <c r="BK445" i="5"/>
  <c r="BK387" i="5"/>
  <c r="J87" i="6"/>
  <c r="BK514" i="7"/>
  <c r="J235" i="7"/>
  <c r="BK382" i="7"/>
  <c r="BK227" i="7"/>
  <c r="J412" i="7"/>
  <c r="BK426" i="7"/>
  <c r="BK443" i="7"/>
  <c r="BK276" i="7"/>
  <c r="J227" i="7"/>
  <c r="BK147" i="7"/>
  <c r="J99" i="8"/>
  <c r="BK497" i="9"/>
  <c r="J433" i="9"/>
  <c r="J143" i="9"/>
  <c r="J348" i="9"/>
  <c r="BK475" i="9"/>
  <c r="J302" i="9"/>
  <c r="BK479" i="9"/>
  <c r="BK353" i="9"/>
  <c r="BK203" i="10"/>
  <c r="BK423" i="10"/>
  <c r="J426" i="10"/>
  <c r="BK260" i="10"/>
  <c r="BK450" i="10"/>
  <c r="BK393" i="10"/>
  <c r="J157" i="12"/>
  <c r="BK147" i="12"/>
  <c r="J122" i="12"/>
  <c r="BK116" i="12"/>
  <c r="BK94" i="12"/>
  <c r="BK165" i="13"/>
  <c r="BK101" i="13"/>
  <c r="BK141" i="13"/>
  <c r="J154" i="13"/>
  <c r="BK191" i="2"/>
  <c r="BK368" i="2"/>
  <c r="J302" i="2"/>
  <c r="BK252" i="2"/>
  <c r="BK380" i="10"/>
  <c r="J186" i="10"/>
  <c r="BK181" i="10"/>
  <c r="J211" i="10"/>
  <c r="BK126" i="10"/>
  <c r="BK160" i="12"/>
  <c r="BK143" i="12"/>
  <c r="J141" i="13"/>
  <c r="J138" i="13"/>
  <c r="BK105" i="13"/>
  <c r="J188" i="2"/>
  <c r="BK156" i="2"/>
  <c r="J336" i="2"/>
  <c r="J307" i="2"/>
  <c r="BK281" i="2"/>
  <c r="J271" i="2"/>
  <c r="J251" i="2"/>
  <c r="J92" i="6"/>
  <c r="J607" i="7"/>
  <c r="J514" i="7"/>
  <c r="J445" i="7"/>
  <c r="J406" i="7"/>
  <c r="J237" i="7"/>
  <c r="J153" i="7"/>
  <c r="J386" i="7"/>
  <c r="J192" i="7"/>
  <c r="BK148" i="9"/>
  <c r="J438" i="9"/>
  <c r="J328" i="9"/>
  <c r="BK254" i="9"/>
  <c r="J572" i="9"/>
  <c r="BK484" i="9"/>
  <c r="J107" i="9"/>
  <c r="J291" i="9"/>
  <c r="BK301" i="9"/>
  <c r="BK388" i="10"/>
  <c r="BK159" i="10"/>
  <c r="BK169" i="10"/>
  <c r="BK301" i="10"/>
  <c r="J97" i="11"/>
  <c r="BK155" i="12"/>
  <c r="BK138" i="12"/>
  <c r="J131" i="12"/>
  <c r="BK97" i="12"/>
  <c r="BK102" i="12"/>
  <c r="BK88" i="13"/>
  <c r="J121" i="13"/>
  <c r="J140" i="13"/>
  <c r="F34" i="2" l="1"/>
  <c r="R123" i="12"/>
  <c r="T274" i="9"/>
  <c r="R515" i="9"/>
  <c r="T553" i="9"/>
  <c r="P580" i="9"/>
  <c r="P579" i="9"/>
  <c r="BK350" i="10"/>
  <c r="J350" i="10"/>
  <c r="J65" i="10"/>
  <c r="T455" i="10"/>
  <c r="BK87" i="12"/>
  <c r="J87" i="12"/>
  <c r="J61" i="12"/>
  <c r="R119" i="12"/>
  <c r="R195" i="2"/>
  <c r="P285" i="2"/>
  <c r="T378" i="2"/>
  <c r="P95" i="3"/>
  <c r="T359" i="3"/>
  <c r="T481" i="3"/>
  <c r="R511" i="3"/>
  <c r="R510" i="3"/>
  <c r="R394" i="5"/>
  <c r="T519" i="5"/>
  <c r="T86" i="6"/>
  <c r="T85" i="6"/>
  <c r="T84" i="6"/>
  <c r="BK93" i="7"/>
  <c r="J93" i="7" s="1"/>
  <c r="J61" i="7" s="1"/>
  <c r="P231" i="7"/>
  <c r="T275" i="7"/>
  <c r="T557" i="7"/>
  <c r="P86" i="8"/>
  <c r="P85" i="8"/>
  <c r="P84" i="8" s="1"/>
  <c r="AU61" i="1" s="1"/>
  <c r="BK274" i="9"/>
  <c r="J274" i="9"/>
  <c r="J64" i="9" s="1"/>
  <c r="R536" i="9"/>
  <c r="P559" i="9"/>
  <c r="BK580" i="9"/>
  <c r="BK579" i="9"/>
  <c r="J579" i="9" s="1"/>
  <c r="J73" i="9" s="1"/>
  <c r="T261" i="3"/>
  <c r="P287" i="3"/>
  <c r="T330" i="3"/>
  <c r="T462" i="3"/>
  <c r="T505" i="3"/>
  <c r="R520" i="3"/>
  <c r="R519" i="3"/>
  <c r="BK86" i="4"/>
  <c r="J86" i="4"/>
  <c r="J61" i="4" s="1"/>
  <c r="BK92" i="5"/>
  <c r="J92" i="5"/>
  <c r="J61" i="5"/>
  <c r="T353" i="5"/>
  <c r="R204" i="7"/>
  <c r="T398" i="7"/>
  <c r="R274" i="9"/>
  <c r="P515" i="9"/>
  <c r="P553" i="9"/>
  <c r="T185" i="10"/>
  <c r="R333" i="10"/>
  <c r="T123" i="12"/>
  <c r="BK177" i="2"/>
  <c r="J177" i="2"/>
  <c r="J62" i="2"/>
  <c r="R285" i="2"/>
  <c r="P261" i="3"/>
  <c r="R287" i="3"/>
  <c r="BK462" i="3"/>
  <c r="J462" i="3"/>
  <c r="J67" i="3" s="1"/>
  <c r="BK505" i="3"/>
  <c r="J505" i="3"/>
  <c r="J69" i="3" s="1"/>
  <c r="T226" i="5"/>
  <c r="P482" i="5"/>
  <c r="BK527" i="5"/>
  <c r="J527" i="5" s="1"/>
  <c r="J70" i="5" s="1"/>
  <c r="BK204" i="7"/>
  <c r="J204" i="7"/>
  <c r="J62" i="7"/>
  <c r="T204" i="7"/>
  <c r="P275" i="7"/>
  <c r="P348" i="7"/>
  <c r="P557" i="7"/>
  <c r="P274" i="9"/>
  <c r="BK536" i="9"/>
  <c r="J536" i="9"/>
  <c r="J68" i="9" s="1"/>
  <c r="BK559" i="9"/>
  <c r="J559" i="9"/>
  <c r="J71" i="9" s="1"/>
  <c r="R185" i="10"/>
  <c r="R90" i="2"/>
  <c r="P195" i="2"/>
  <c r="BK285" i="2"/>
  <c r="J285" i="2" s="1"/>
  <c r="J66" i="2" s="1"/>
  <c r="P378" i="2"/>
  <c r="P359" i="3"/>
  <c r="BK481" i="3"/>
  <c r="J481" i="3" s="1"/>
  <c r="J68" i="3" s="1"/>
  <c r="R505" i="3"/>
  <c r="BK520" i="3"/>
  <c r="BK519" i="3" s="1"/>
  <c r="J519" i="3" s="1"/>
  <c r="J72" i="3" s="1"/>
  <c r="R86" i="4"/>
  <c r="R85" i="4"/>
  <c r="R84" i="4"/>
  <c r="P226" i="5"/>
  <c r="P353" i="5"/>
  <c r="R482" i="5"/>
  <c r="T527" i="5"/>
  <c r="R93" i="7"/>
  <c r="P398" i="7"/>
  <c r="BK96" i="9"/>
  <c r="J96" i="9"/>
  <c r="J61" i="9"/>
  <c r="P322" i="9"/>
  <c r="P536" i="9"/>
  <c r="T566" i="9"/>
  <c r="P350" i="10"/>
  <c r="T112" i="12"/>
  <c r="BK322" i="9"/>
  <c r="J322" i="9"/>
  <c r="J65" i="9"/>
  <c r="T515" i="9"/>
  <c r="R553" i="9"/>
  <c r="T580" i="9"/>
  <c r="T579" i="9"/>
  <c r="R89" i="10"/>
  <c r="BK333" i="10"/>
  <c r="J333" i="10"/>
  <c r="J64" i="10"/>
  <c r="BK112" i="12"/>
  <c r="J112" i="12" s="1"/>
  <c r="J62" i="12" s="1"/>
  <c r="BK90" i="2"/>
  <c r="BK195" i="2"/>
  <c r="J195" i="2"/>
  <c r="J64" i="2"/>
  <c r="P243" i="2"/>
  <c r="T243" i="2"/>
  <c r="R378" i="2"/>
  <c r="BK95" i="3"/>
  <c r="R359" i="3"/>
  <c r="R481" i="3"/>
  <c r="R94" i="3" s="1"/>
  <c r="R93" i="3" s="1"/>
  <c r="T511" i="3"/>
  <c r="T510" i="3"/>
  <c r="T92" i="5"/>
  <c r="T394" i="5"/>
  <c r="BK519" i="5"/>
  <c r="J519" i="5"/>
  <c r="J69" i="5"/>
  <c r="R527" i="5"/>
  <c r="BK275" i="7"/>
  <c r="J275" i="7"/>
  <c r="J65" i="7"/>
  <c r="T348" i="7"/>
  <c r="BK361" i="9"/>
  <c r="J361" i="9"/>
  <c r="J66" i="9"/>
  <c r="R566" i="9"/>
  <c r="R558" i="9" s="1"/>
  <c r="BK185" i="10"/>
  <c r="J185" i="10" s="1"/>
  <c r="J63" i="10" s="1"/>
  <c r="T333" i="10"/>
  <c r="T119" i="12"/>
  <c r="T87" i="12"/>
  <c r="T86" i="12"/>
  <c r="T85" i="12" s="1"/>
  <c r="P333" i="10"/>
  <c r="P87" i="12"/>
  <c r="T231" i="7"/>
  <c r="R348" i="7"/>
  <c r="BK86" i="8"/>
  <c r="P361" i="9"/>
  <c r="P566" i="9"/>
  <c r="T89" i="10"/>
  <c r="R455" i="10"/>
  <c r="P112" i="12"/>
  <c r="T96" i="9"/>
  <c r="R322" i="9"/>
  <c r="T536" i="9"/>
  <c r="R559" i="9"/>
  <c r="R580" i="9"/>
  <c r="R579" i="9"/>
  <c r="T350" i="10"/>
  <c r="BK86" i="11"/>
  <c r="J86" i="11" s="1"/>
  <c r="J61" i="11" s="1"/>
  <c r="P177" i="2"/>
  <c r="P89" i="2" s="1"/>
  <c r="P88" i="2" s="1"/>
  <c r="AU55" i="1" s="1"/>
  <c r="T177" i="2"/>
  <c r="BK243" i="2"/>
  <c r="J243" i="2" s="1"/>
  <c r="J65" i="2" s="1"/>
  <c r="R243" i="2"/>
  <c r="BK378" i="2"/>
  <c r="J378" i="2" s="1"/>
  <c r="J67" i="2" s="1"/>
  <c r="R261" i="3"/>
  <c r="T287" i="3"/>
  <c r="P330" i="3"/>
  <c r="P462" i="3"/>
  <c r="P505" i="3"/>
  <c r="R92" i="5"/>
  <c r="BK394" i="5"/>
  <c r="J394" i="5"/>
  <c r="J65" i="5"/>
  <c r="P93" i="7"/>
  <c r="R398" i="7"/>
  <c r="R96" i="9"/>
  <c r="R86" i="11"/>
  <c r="R85" i="11" s="1"/>
  <c r="R84" i="11" s="1"/>
  <c r="BK119" i="12"/>
  <c r="J119" i="12"/>
  <c r="J63" i="12" s="1"/>
  <c r="P90" i="2"/>
  <c r="R177" i="2"/>
  <c r="R95" i="3"/>
  <c r="BK278" i="3"/>
  <c r="J278" i="3" s="1"/>
  <c r="J63" i="3" s="1"/>
  <c r="P278" i="3"/>
  <c r="R278" i="3"/>
  <c r="T278" i="3"/>
  <c r="BK330" i="3"/>
  <c r="J330" i="3" s="1"/>
  <c r="J65" i="3" s="1"/>
  <c r="R330" i="3"/>
  <c r="R462" i="3"/>
  <c r="BK511" i="3"/>
  <c r="J511" i="3"/>
  <c r="J71" i="3"/>
  <c r="P520" i="3"/>
  <c r="P519" i="3"/>
  <c r="T86" i="4"/>
  <c r="T85" i="4" s="1"/>
  <c r="T84" i="4" s="1"/>
  <c r="BK226" i="5"/>
  <c r="J226" i="5" s="1"/>
  <c r="J63" i="5" s="1"/>
  <c r="BK353" i="5"/>
  <c r="J353" i="5" s="1"/>
  <c r="J64" i="5" s="1"/>
  <c r="BK482" i="5"/>
  <c r="J482" i="5"/>
  <c r="J66" i="5" s="1"/>
  <c r="R519" i="5"/>
  <c r="R518" i="5"/>
  <c r="P86" i="6"/>
  <c r="P85" i="6"/>
  <c r="P84" i="6" s="1"/>
  <c r="AU59" i="1" s="1"/>
  <c r="P204" i="7"/>
  <c r="BK398" i="7"/>
  <c r="J398" i="7" s="1"/>
  <c r="J67" i="7" s="1"/>
  <c r="T86" i="8"/>
  <c r="T85" i="8" s="1"/>
  <c r="T84" i="8" s="1"/>
  <c r="T361" i="9"/>
  <c r="P89" i="10"/>
  <c r="BK123" i="12"/>
  <c r="BK86" i="12" s="1"/>
  <c r="BK85" i="12" s="1"/>
  <c r="J85" i="12" s="1"/>
  <c r="J59" i="12" s="1"/>
  <c r="J123" i="12"/>
  <c r="J64" i="12"/>
  <c r="T90" i="2"/>
  <c r="BK261" i="3"/>
  <c r="J261" i="3" s="1"/>
  <c r="J62" i="3" s="1"/>
  <c r="BK287" i="3"/>
  <c r="J287" i="3" s="1"/>
  <c r="J64" i="3" s="1"/>
  <c r="P86" i="4"/>
  <c r="P85" i="4"/>
  <c r="P84" i="4" s="1"/>
  <c r="AU57" i="1" s="1"/>
  <c r="R226" i="5"/>
  <c r="R353" i="5"/>
  <c r="T482" i="5"/>
  <c r="P519" i="5"/>
  <c r="P527" i="5"/>
  <c r="BK86" i="6"/>
  <c r="J86" i="6"/>
  <c r="J61" i="6" s="1"/>
  <c r="BK231" i="7"/>
  <c r="J231" i="7"/>
  <c r="J63" i="7" s="1"/>
  <c r="R275" i="7"/>
  <c r="R557" i="7"/>
  <c r="R86" i="8"/>
  <c r="R85" i="8" s="1"/>
  <c r="R84" i="8" s="1"/>
  <c r="R361" i="9"/>
  <c r="BK553" i="9"/>
  <c r="J553" i="9" s="1"/>
  <c r="J69" i="9" s="1"/>
  <c r="T559" i="9"/>
  <c r="T558" i="9"/>
  <c r="BK89" i="10"/>
  <c r="J89" i="10" s="1"/>
  <c r="J61" i="10" s="1"/>
  <c r="BK455" i="10"/>
  <c r="J455" i="10" s="1"/>
  <c r="J66" i="10" s="1"/>
  <c r="P123" i="12"/>
  <c r="R350" i="10"/>
  <c r="P86" i="11"/>
  <c r="P85" i="11"/>
  <c r="P84" i="11"/>
  <c r="AU64" i="1"/>
  <c r="R86" i="13"/>
  <c r="R85" i="13"/>
  <c r="R84" i="13"/>
  <c r="T195" i="2"/>
  <c r="T285" i="2"/>
  <c r="T95" i="3"/>
  <c r="T94" i="3" s="1"/>
  <c r="T93" i="3" s="1"/>
  <c r="BK359" i="3"/>
  <c r="J359" i="3" s="1"/>
  <c r="J66" i="3" s="1"/>
  <c r="P481" i="3"/>
  <c r="P511" i="3"/>
  <c r="P510" i="3"/>
  <c r="T520" i="3"/>
  <c r="T519" i="3"/>
  <c r="P92" i="5"/>
  <c r="P394" i="5"/>
  <c r="P91" i="5" s="1"/>
  <c r="R86" i="6"/>
  <c r="R85" i="6"/>
  <c r="R84" i="6" s="1"/>
  <c r="T93" i="7"/>
  <c r="T92" i="7"/>
  <c r="T91" i="7" s="1"/>
  <c r="R231" i="7"/>
  <c r="BK348" i="7"/>
  <c r="J348" i="7"/>
  <c r="J66" i="7" s="1"/>
  <c r="BK557" i="7"/>
  <c r="J557" i="7"/>
  <c r="J68" i="7"/>
  <c r="P96" i="9"/>
  <c r="P95" i="9" s="1"/>
  <c r="T322" i="9"/>
  <c r="BK515" i="9"/>
  <c r="J515" i="9"/>
  <c r="J67" i="9" s="1"/>
  <c r="BK566" i="9"/>
  <c r="J566" i="9"/>
  <c r="J72" i="9" s="1"/>
  <c r="P185" i="10"/>
  <c r="P455" i="10"/>
  <c r="T86" i="11"/>
  <c r="T85" i="11" s="1"/>
  <c r="T84" i="11" s="1"/>
  <c r="R87" i="12"/>
  <c r="P119" i="12"/>
  <c r="P86" i="13"/>
  <c r="P85" i="13" s="1"/>
  <c r="P84" i="13" s="1"/>
  <c r="AU66" i="1" s="1"/>
  <c r="BK86" i="13"/>
  <c r="J86" i="13" s="1"/>
  <c r="J61" i="13" s="1"/>
  <c r="R112" i="12"/>
  <c r="T86" i="13"/>
  <c r="T85" i="13" s="1"/>
  <c r="T84" i="13" s="1"/>
  <c r="BK180" i="10"/>
  <c r="J180" i="10" s="1"/>
  <c r="J62" i="10" s="1"/>
  <c r="BK221" i="5"/>
  <c r="J221" i="5"/>
  <c r="J62" i="5"/>
  <c r="BK101" i="8"/>
  <c r="J101" i="8"/>
  <c r="J63" i="8"/>
  <c r="BK104" i="8"/>
  <c r="J104" i="8" s="1"/>
  <c r="J64" i="8" s="1"/>
  <c r="BK602" i="7"/>
  <c r="J602" i="7" s="1"/>
  <c r="J69" i="7" s="1"/>
  <c r="BK98" i="4"/>
  <c r="J98" i="4"/>
  <c r="J62" i="4" s="1"/>
  <c r="BK96" i="6"/>
  <c r="J96" i="6"/>
  <c r="J62" i="6"/>
  <c r="BK101" i="4"/>
  <c r="J101" i="4" s="1"/>
  <c r="J63" i="4" s="1"/>
  <c r="BK159" i="12"/>
  <c r="J159" i="12"/>
  <c r="J65" i="12" s="1"/>
  <c r="BK190" i="2"/>
  <c r="J190" i="2"/>
  <c r="J63" i="2" s="1"/>
  <c r="BK515" i="5"/>
  <c r="J515" i="5"/>
  <c r="J67" i="5"/>
  <c r="BK96" i="11"/>
  <c r="J96" i="11"/>
  <c r="J62" i="11"/>
  <c r="BK102" i="11"/>
  <c r="J102" i="11"/>
  <c r="J64" i="11" s="1"/>
  <c r="BK104" i="4"/>
  <c r="J104" i="4"/>
  <c r="J64" i="4"/>
  <c r="BK102" i="6"/>
  <c r="J102" i="6" s="1"/>
  <c r="J64" i="6" s="1"/>
  <c r="BK253" i="9"/>
  <c r="J253" i="9" s="1"/>
  <c r="J62" i="9" s="1"/>
  <c r="BK269" i="9"/>
  <c r="J269" i="9" s="1"/>
  <c r="J63" i="9" s="1"/>
  <c r="BK500" i="10"/>
  <c r="J500" i="10"/>
  <c r="J67" i="10"/>
  <c r="BK393" i="2"/>
  <c r="J393" i="2"/>
  <c r="J68" i="2"/>
  <c r="BK99" i="6"/>
  <c r="J99" i="6" s="1"/>
  <c r="J63" i="6" s="1"/>
  <c r="BK270" i="7"/>
  <c r="J270" i="7" s="1"/>
  <c r="J64" i="7" s="1"/>
  <c r="BK606" i="7"/>
  <c r="BK605" i="7"/>
  <c r="J605" i="7" s="1"/>
  <c r="J70" i="7" s="1"/>
  <c r="BK98" i="8"/>
  <c r="J98" i="8"/>
  <c r="J62" i="8"/>
  <c r="BK99" i="11"/>
  <c r="J99" i="11"/>
  <c r="J63" i="11"/>
  <c r="BK193" i="13"/>
  <c r="J193" i="13" s="1"/>
  <c r="J62" i="13" s="1"/>
  <c r="BK197" i="13"/>
  <c r="J197" i="13" s="1"/>
  <c r="J64" i="13" s="1"/>
  <c r="BE116" i="13"/>
  <c r="J52" i="13"/>
  <c r="BE89" i="13"/>
  <c r="BE93" i="13"/>
  <c r="BE103" i="13"/>
  <c r="BE105" i="13"/>
  <c r="BE121" i="13"/>
  <c r="BE111" i="13"/>
  <c r="BE113" i="13"/>
  <c r="BE122" i="13"/>
  <c r="BE135" i="13"/>
  <c r="BE140" i="13"/>
  <c r="BE143" i="13"/>
  <c r="BE149" i="13"/>
  <c r="BE128" i="13"/>
  <c r="BE141" i="13"/>
  <c r="BE170" i="13"/>
  <c r="BE136" i="13"/>
  <c r="F55" i="13"/>
  <c r="BE87" i="13"/>
  <c r="BE88" i="13"/>
  <c r="BE91" i="13"/>
  <c r="BE95" i="13"/>
  <c r="BE99" i="13"/>
  <c r="BE101" i="13"/>
  <c r="BE118" i="13"/>
  <c r="BE130" i="13"/>
  <c r="BE137" i="13"/>
  <c r="BE144" i="13"/>
  <c r="BE145" i="13"/>
  <c r="BE154" i="13"/>
  <c r="BE164" i="13"/>
  <c r="BE174" i="13"/>
  <c r="BE179" i="13"/>
  <c r="BE185" i="13"/>
  <c r="BE187" i="13"/>
  <c r="BE188" i="13"/>
  <c r="E48" i="13"/>
  <c r="BE97" i="13"/>
  <c r="BE107" i="13"/>
  <c r="BE109" i="13"/>
  <c r="BE115" i="13"/>
  <c r="BE124" i="13"/>
  <c r="BE138" i="13"/>
  <c r="BE139" i="13"/>
  <c r="BE147" i="13"/>
  <c r="BE158" i="13"/>
  <c r="BE159" i="13"/>
  <c r="BE165" i="13"/>
  <c r="BE169" i="13"/>
  <c r="BE172" i="13"/>
  <c r="BE175" i="13"/>
  <c r="BE177" i="13"/>
  <c r="BE184" i="13"/>
  <c r="BE194" i="13"/>
  <c r="BE198" i="13"/>
  <c r="E48" i="12"/>
  <c r="F55" i="12"/>
  <c r="J79" i="12"/>
  <c r="BE89" i="12"/>
  <c r="BE95" i="12"/>
  <c r="BE99" i="12"/>
  <c r="BE110" i="12"/>
  <c r="BE93" i="12"/>
  <c r="BE102" i="12"/>
  <c r="BE88" i="12"/>
  <c r="BE91" i="12"/>
  <c r="BE92" i="12"/>
  <c r="BE94" i="12"/>
  <c r="BE114" i="12"/>
  <c r="BE106" i="12"/>
  <c r="BE108" i="12"/>
  <c r="BE121" i="12"/>
  <c r="BE104" i="12"/>
  <c r="BE118" i="12"/>
  <c r="BE131" i="12"/>
  <c r="BE137" i="12"/>
  <c r="BE90" i="12"/>
  <c r="BE97" i="12"/>
  <c r="BE126" i="12"/>
  <c r="BE135" i="12"/>
  <c r="BK85" i="11"/>
  <c r="J85" i="11"/>
  <c r="J60" i="11" s="1"/>
  <c r="BE115" i="12"/>
  <c r="BE122" i="12"/>
  <c r="BE129" i="12"/>
  <c r="BE132" i="12"/>
  <c r="BE134" i="12"/>
  <c r="BE101" i="12"/>
  <c r="BE113" i="12"/>
  <c r="BE116" i="12"/>
  <c r="BE117" i="12"/>
  <c r="BE120" i="12"/>
  <c r="BE124" i="12"/>
  <c r="BE128" i="12"/>
  <c r="BE130" i="12"/>
  <c r="BE133" i="12"/>
  <c r="BE136" i="12"/>
  <c r="BE138" i="12"/>
  <c r="BE139" i="12"/>
  <c r="BE140" i="12"/>
  <c r="BE141" i="12"/>
  <c r="BE142" i="12"/>
  <c r="BE143" i="12"/>
  <c r="BE144" i="12"/>
  <c r="BE145" i="12"/>
  <c r="BE146" i="12"/>
  <c r="BE147" i="12"/>
  <c r="BE148" i="12"/>
  <c r="BE149" i="12"/>
  <c r="BE150" i="12"/>
  <c r="BE151" i="12"/>
  <c r="BE152" i="12"/>
  <c r="BE153" i="12"/>
  <c r="BE154" i="12"/>
  <c r="BE155" i="12"/>
  <c r="BE156" i="12"/>
  <c r="BE157" i="12"/>
  <c r="BE158" i="12"/>
  <c r="BE160" i="12"/>
  <c r="BK88" i="10"/>
  <c r="BK87" i="10" s="1"/>
  <c r="J87" i="10" s="1"/>
  <c r="J59" i="10" s="1"/>
  <c r="J52" i="11"/>
  <c r="E74" i="11"/>
  <c r="BE87" i="11"/>
  <c r="BE90" i="11"/>
  <c r="BE94" i="11"/>
  <c r="BE100" i="11"/>
  <c r="F55" i="11"/>
  <c r="BE89" i="11"/>
  <c r="BE92" i="11"/>
  <c r="BE97" i="11"/>
  <c r="BE103" i="11"/>
  <c r="J580" i="9"/>
  <c r="J74" i="9"/>
  <c r="BE150" i="10"/>
  <c r="BE285" i="10"/>
  <c r="J52" i="10"/>
  <c r="E77" i="10"/>
  <c r="F84" i="10"/>
  <c r="BE221" i="10"/>
  <c r="BE314" i="10"/>
  <c r="BE343" i="10"/>
  <c r="BE344" i="10"/>
  <c r="BE243" i="10"/>
  <c r="BE282" i="10"/>
  <c r="BE338" i="10"/>
  <c r="BK95" i="9"/>
  <c r="BE238" i="10"/>
  <c r="BE306" i="10"/>
  <c r="BE147" i="10"/>
  <c r="BE111" i="10"/>
  <c r="BE141" i="10"/>
  <c r="BE164" i="10"/>
  <c r="BE181" i="10"/>
  <c r="BE252" i="10"/>
  <c r="BE268" i="10"/>
  <c r="BE290" i="10"/>
  <c r="BE298" i="10"/>
  <c r="BK558" i="9"/>
  <c r="J558" i="9" s="1"/>
  <c r="J70" i="9" s="1"/>
  <c r="BE99" i="10"/>
  <c r="BE132" i="10"/>
  <c r="BE136" i="10"/>
  <c r="BE173" i="10"/>
  <c r="BE176" i="10"/>
  <c r="BE225" i="10"/>
  <c r="BE293" i="10"/>
  <c r="BE325" i="10"/>
  <c r="BE351" i="10"/>
  <c r="BE155" i="10"/>
  <c r="BE159" i="10"/>
  <c r="BE260" i="10"/>
  <c r="BE317" i="10"/>
  <c r="BE334" i="10"/>
  <c r="BE380" i="10"/>
  <c r="BE396" i="10"/>
  <c r="BE301" i="10"/>
  <c r="BE356" i="10"/>
  <c r="BE330" i="10"/>
  <c r="BE357" i="10"/>
  <c r="BE363" i="10"/>
  <c r="BE364" i="10"/>
  <c r="BE365" i="10"/>
  <c r="BE412" i="10"/>
  <c r="BE277" i="10"/>
  <c r="BE349" i="10"/>
  <c r="BE358" i="10"/>
  <c r="BE393" i="10"/>
  <c r="BE404" i="10"/>
  <c r="BE479" i="10"/>
  <c r="BE90" i="10"/>
  <c r="BE95" i="10"/>
  <c r="BE126" i="10"/>
  <c r="BE190" i="10"/>
  <c r="BE211" i="10"/>
  <c r="BE216" i="10"/>
  <c r="BE264" i="10"/>
  <c r="BE309" i="10"/>
  <c r="BE322" i="10"/>
  <c r="BE416" i="10"/>
  <c r="BE436" i="10"/>
  <c r="BE104" i="10"/>
  <c r="BE230" i="10"/>
  <c r="BE234" i="10"/>
  <c r="BE248" i="10"/>
  <c r="BE256" i="10"/>
  <c r="BE348" i="10"/>
  <c r="BE372" i="10"/>
  <c r="BE385" i="10"/>
  <c r="BE388" i="10"/>
  <c r="BE423" i="10"/>
  <c r="BE427" i="10"/>
  <c r="BE431" i="10"/>
  <c r="BE445" i="10"/>
  <c r="BE450" i="10"/>
  <c r="BE461" i="10"/>
  <c r="BE465" i="10"/>
  <c r="BE121" i="10"/>
  <c r="BE274" i="10"/>
  <c r="BE456" i="10"/>
  <c r="BE169" i="10"/>
  <c r="BE186" i="10"/>
  <c r="BE203" i="10"/>
  <c r="BE366" i="10"/>
  <c r="BE367" i="10"/>
  <c r="BE377" i="10"/>
  <c r="BE401" i="10"/>
  <c r="BE409" i="10"/>
  <c r="BE418" i="10"/>
  <c r="BE426" i="10"/>
  <c r="BE440" i="10"/>
  <c r="BE475" i="10"/>
  <c r="BE198" i="10"/>
  <c r="BE471" i="10"/>
  <c r="BE483" i="10"/>
  <c r="BE490" i="10"/>
  <c r="BE495" i="10"/>
  <c r="BE501" i="10"/>
  <c r="BE122" i="9"/>
  <c r="BE287" i="9"/>
  <c r="BE302" i="9"/>
  <c r="BE394" i="9"/>
  <c r="BE478" i="9"/>
  <c r="BE203" i="9"/>
  <c r="BE238" i="9"/>
  <c r="BE480" i="9"/>
  <c r="BE138" i="9"/>
  <c r="BE280" i="9"/>
  <c r="J52" i="9"/>
  <c r="BE348" i="9"/>
  <c r="BE291" i="9"/>
  <c r="BE389" i="9"/>
  <c r="BE460" i="9"/>
  <c r="BE479" i="9"/>
  <c r="BE148" i="9"/>
  <c r="BE185" i="9"/>
  <c r="BE356" i="9"/>
  <c r="BE410" i="9"/>
  <c r="BE413" i="9"/>
  <c r="BE418" i="9"/>
  <c r="BE425" i="9"/>
  <c r="BE117" i="9"/>
  <c r="BE194" i="9"/>
  <c r="BE397" i="9"/>
  <c r="BE434" i="9"/>
  <c r="BE483" i="9"/>
  <c r="BE502" i="9"/>
  <c r="BE156" i="9"/>
  <c r="BE174" i="9"/>
  <c r="BE192" i="9"/>
  <c r="BE215" i="9"/>
  <c r="BE220" i="9"/>
  <c r="BE223" i="9"/>
  <c r="BE242" i="9"/>
  <c r="BE306" i="9"/>
  <c r="BE311" i="9"/>
  <c r="BE317" i="9"/>
  <c r="BE323" i="9"/>
  <c r="BE328" i="9"/>
  <c r="BE353" i="9"/>
  <c r="BE571" i="9"/>
  <c r="J86" i="8"/>
  <c r="J61" i="8"/>
  <c r="F55" i="9"/>
  <c r="BE97" i="9"/>
  <c r="BE179" i="9"/>
  <c r="BE254" i="9"/>
  <c r="BE297" i="9"/>
  <c r="BE363" i="9"/>
  <c r="BE402" i="9"/>
  <c r="BE438" i="9"/>
  <c r="BE452" i="9"/>
  <c r="BE475" i="9"/>
  <c r="BE495" i="9"/>
  <c r="BE366" i="9"/>
  <c r="BE381" i="9"/>
  <c r="BE386" i="9"/>
  <c r="BE405" i="9"/>
  <c r="BE531" i="9"/>
  <c r="BE233" i="9"/>
  <c r="BE505" i="9"/>
  <c r="BE572" i="9"/>
  <c r="BE581" i="9"/>
  <c r="BE260" i="9"/>
  <c r="BE433" i="9"/>
  <c r="BE456" i="9"/>
  <c r="BE489" i="9"/>
  <c r="BE516" i="9"/>
  <c r="BE520" i="9"/>
  <c r="BE539" i="9"/>
  <c r="BE567" i="9"/>
  <c r="BE576" i="9"/>
  <c r="BE577" i="9"/>
  <c r="BE582" i="9"/>
  <c r="BE230" i="9"/>
  <c r="BE245" i="9"/>
  <c r="BE249" i="9"/>
  <c r="BE270" i="9"/>
  <c r="BE275" i="9"/>
  <c r="BE371" i="9"/>
  <c r="BE443" i="9"/>
  <c r="BE446" i="9"/>
  <c r="BE543" i="9"/>
  <c r="BE545" i="9"/>
  <c r="BE556" i="9"/>
  <c r="E48" i="9"/>
  <c r="BE143" i="9"/>
  <c r="BE301" i="9"/>
  <c r="BE426" i="9"/>
  <c r="BE428" i="9"/>
  <c r="BE429" i="9"/>
  <c r="BE482" i="9"/>
  <c r="BE504" i="9"/>
  <c r="BE511" i="9"/>
  <c r="BE524" i="9"/>
  <c r="BE528" i="9"/>
  <c r="BE554" i="9"/>
  <c r="BE107" i="9"/>
  <c r="BE113" i="9"/>
  <c r="BE303" i="9"/>
  <c r="BE304" i="9"/>
  <c r="BE305" i="9"/>
  <c r="BE333" i="9"/>
  <c r="BE338" i="9"/>
  <c r="BE467" i="9"/>
  <c r="BE481" i="9"/>
  <c r="BE439" i="9"/>
  <c r="BE444" i="9"/>
  <c r="BE448" i="9"/>
  <c r="BE501" i="9"/>
  <c r="BE503" i="9"/>
  <c r="BE537" i="9"/>
  <c r="BE549" i="9"/>
  <c r="BE560" i="9"/>
  <c r="BE565" i="9"/>
  <c r="BE102" i="9"/>
  <c r="BE109" i="9"/>
  <c r="BE133" i="9"/>
  <c r="BE207" i="9"/>
  <c r="BE211" i="9"/>
  <c r="BE484" i="9"/>
  <c r="BE127" i="9"/>
  <c r="BE128" i="9"/>
  <c r="BE198" i="9"/>
  <c r="BE362" i="9"/>
  <c r="BE421" i="9"/>
  <c r="BE471" i="9"/>
  <c r="BE491" i="9"/>
  <c r="BE497" i="9"/>
  <c r="J78" i="8"/>
  <c r="BE92" i="8"/>
  <c r="E74" i="8"/>
  <c r="J606" i="7"/>
  <c r="J71" i="7"/>
  <c r="BE94" i="8"/>
  <c r="BE99" i="8"/>
  <c r="BE90" i="8"/>
  <c r="F81" i="8"/>
  <c r="BE87" i="8"/>
  <c r="BE89" i="8"/>
  <c r="BE102" i="8"/>
  <c r="BE96" i="8"/>
  <c r="BE105" i="8"/>
  <c r="F55" i="7"/>
  <c r="BE127" i="7"/>
  <c r="BE157" i="7"/>
  <c r="BE171" i="7"/>
  <c r="BE200" i="7"/>
  <c r="BE205" i="7"/>
  <c r="BE245" i="7"/>
  <c r="BE253" i="7"/>
  <c r="BE258" i="7"/>
  <c r="BE263" i="7"/>
  <c r="BE288" i="7"/>
  <c r="BE336" i="7"/>
  <c r="BE381" i="7"/>
  <c r="BE419" i="7"/>
  <c r="BE423" i="7"/>
  <c r="BE442" i="7"/>
  <c r="BE132" i="7"/>
  <c r="BE214" i="7"/>
  <c r="BE218" i="7"/>
  <c r="BE418" i="7"/>
  <c r="BE426" i="7"/>
  <c r="BE436" i="7"/>
  <c r="BE175" i="7"/>
  <c r="BE185" i="7"/>
  <c r="BE255" i="7"/>
  <c r="BE374" i="7"/>
  <c r="BE433" i="7"/>
  <c r="BE445" i="7"/>
  <c r="BE109" i="7"/>
  <c r="BE119" i="7"/>
  <c r="BE232" i="7"/>
  <c r="BE235" i="7"/>
  <c r="BE368" i="7"/>
  <c r="BE380" i="7"/>
  <c r="BE403" i="7"/>
  <c r="BE428" i="7"/>
  <c r="BE444" i="7"/>
  <c r="J52" i="7"/>
  <c r="E81" i="7"/>
  <c r="BE114" i="7"/>
  <c r="BE180" i="7"/>
  <c r="BE271" i="7"/>
  <c r="BE293" i="7"/>
  <c r="BE344" i="7"/>
  <c r="BE483" i="7"/>
  <c r="BE94" i="7"/>
  <c r="BE168" i="7"/>
  <c r="BE189" i="7"/>
  <c r="BE234" i="7"/>
  <c r="BE417" i="7"/>
  <c r="BE450" i="7"/>
  <c r="BE478" i="7"/>
  <c r="BE99" i="7"/>
  <c r="BE104" i="7"/>
  <c r="BE153" i="7"/>
  <c r="BE162" i="7"/>
  <c r="BE227" i="7"/>
  <c r="BE284" i="7"/>
  <c r="BE305" i="7"/>
  <c r="BE310" i="7"/>
  <c r="BE359" i="7"/>
  <c r="BE363" i="7"/>
  <c r="BE404" i="7"/>
  <c r="BE413" i="7"/>
  <c r="BE147" i="7"/>
  <c r="BE248" i="7"/>
  <c r="BE297" i="7"/>
  <c r="BE391" i="7"/>
  <c r="BE435" i="7"/>
  <c r="BE470" i="7"/>
  <c r="BE537" i="7"/>
  <c r="BE373" i="7"/>
  <c r="BE376" i="7"/>
  <c r="BE455" i="7"/>
  <c r="BE542" i="7"/>
  <c r="BE552" i="7"/>
  <c r="BE567" i="7"/>
  <c r="BE192" i="7"/>
  <c r="BE222" i="7"/>
  <c r="BE237" i="7"/>
  <c r="BE265" i="7"/>
  <c r="BE377" i="7"/>
  <c r="BE267" i="7"/>
  <c r="BE276" i="7"/>
  <c r="BE332" i="7"/>
  <c r="BE260" i="7"/>
  <c r="BE280" i="7"/>
  <c r="BE358" i="7"/>
  <c r="BE367" i="7"/>
  <c r="BE379" i="7"/>
  <c r="BE414" i="7"/>
  <c r="BE416" i="7"/>
  <c r="BE523" i="7"/>
  <c r="BE528" i="7"/>
  <c r="BE547" i="7"/>
  <c r="BE588" i="7"/>
  <c r="BE596" i="7"/>
  <c r="BE301" i="7"/>
  <c r="BE315" i="7"/>
  <c r="BE533" i="7"/>
  <c r="BE142" i="7"/>
  <c r="BE240" i="7"/>
  <c r="BE241" i="7"/>
  <c r="BE349" i="7"/>
  <c r="BE354" i="7"/>
  <c r="BE386" i="7"/>
  <c r="BE387" i="7"/>
  <c r="BE415" i="7"/>
  <c r="BE425" i="7"/>
  <c r="BE427" i="7"/>
  <c r="BE434" i="7"/>
  <c r="BE197" i="7"/>
  <c r="BE210" i="7"/>
  <c r="BE396" i="7"/>
  <c r="BE399" i="7"/>
  <c r="BE406" i="7"/>
  <c r="BE441" i="7"/>
  <c r="BE486" i="7"/>
  <c r="BE584" i="7"/>
  <c r="BE397" i="7"/>
  <c r="BE405" i="7"/>
  <c r="BE407" i="7"/>
  <c r="BE443" i="7"/>
  <c r="BE491" i="7"/>
  <c r="BE502" i="7"/>
  <c r="BE510" i="7"/>
  <c r="BE514" i="7"/>
  <c r="BE320" i="7"/>
  <c r="BE324" i="7"/>
  <c r="BE328" i="7"/>
  <c r="BE424" i="7"/>
  <c r="BE460" i="7"/>
  <c r="BE475" i="7"/>
  <c r="BE580" i="7"/>
  <c r="BE603" i="7"/>
  <c r="BE607" i="7"/>
  <c r="BE612" i="7"/>
  <c r="BE340" i="7"/>
  <c r="BE382" i="7"/>
  <c r="BE412" i="7"/>
  <c r="BE507" i="7"/>
  <c r="BE530" i="7"/>
  <c r="BE558" i="7"/>
  <c r="BE571" i="7"/>
  <c r="BE576" i="7"/>
  <c r="BE465" i="7"/>
  <c r="BE494" i="7"/>
  <c r="BE499" i="7"/>
  <c r="BE519" i="7"/>
  <c r="BE592" i="7"/>
  <c r="F55" i="6"/>
  <c r="BK91" i="5"/>
  <c r="J91" i="5"/>
  <c r="J60" i="5"/>
  <c r="BE100" i="6"/>
  <c r="E48" i="6"/>
  <c r="BK518" i="5"/>
  <c r="J518" i="5"/>
  <c r="J68" i="5"/>
  <c r="J52" i="6"/>
  <c r="BE92" i="6"/>
  <c r="BE97" i="6"/>
  <c r="BE89" i="6"/>
  <c r="BE103" i="6"/>
  <c r="BE87" i="6"/>
  <c r="BE90" i="6"/>
  <c r="BE94" i="6"/>
  <c r="BE173" i="5"/>
  <c r="BE251" i="5"/>
  <c r="BE380" i="5"/>
  <c r="BE386" i="5"/>
  <c r="BE412" i="5"/>
  <c r="BE118" i="5"/>
  <c r="BE177" i="5"/>
  <c r="BK85" i="4"/>
  <c r="BK84" i="4"/>
  <c r="J84" i="4" s="1"/>
  <c r="J30" i="4" s="1"/>
  <c r="BE123" i="5"/>
  <c r="BE395" i="5"/>
  <c r="BE402" i="5"/>
  <c r="BE403" i="5"/>
  <c r="BE408" i="5"/>
  <c r="BE411" i="5"/>
  <c r="J84" i="5"/>
  <c r="BE98" i="5"/>
  <c r="BE196" i="5"/>
  <c r="BE222" i="5"/>
  <c r="BE256" i="5"/>
  <c r="BE299" i="5"/>
  <c r="BE303" i="5"/>
  <c r="BE313" i="5"/>
  <c r="BE368" i="5"/>
  <c r="BE373" i="5"/>
  <c r="BE400" i="5"/>
  <c r="BE425" i="5"/>
  <c r="BE274" i="5"/>
  <c r="BE364" i="5"/>
  <c r="BE374" i="5"/>
  <c r="BE430" i="5"/>
  <c r="BE450" i="5"/>
  <c r="F87" i="5"/>
  <c r="BE167" i="5"/>
  <c r="BE200" i="5"/>
  <c r="BE318" i="5"/>
  <c r="BE387" i="5"/>
  <c r="BE457" i="5"/>
  <c r="BE462" i="5"/>
  <c r="BE467" i="5"/>
  <c r="BE409" i="5"/>
  <c r="BE472" i="5"/>
  <c r="BE483" i="5"/>
  <c r="BE152" i="5"/>
  <c r="BE265" i="5"/>
  <c r="BE295" i="5"/>
  <c r="BE326" i="5"/>
  <c r="BE441" i="5"/>
  <c r="BE182" i="5"/>
  <c r="BE188" i="5"/>
  <c r="BE210" i="5"/>
  <c r="BE287" i="5"/>
  <c r="BE291" i="5"/>
  <c r="BE379" i="5"/>
  <c r="BE214" i="5"/>
  <c r="BE310" i="5"/>
  <c r="E80" i="5"/>
  <c r="BE161" i="5"/>
  <c r="BE205" i="5"/>
  <c r="BE261" i="5"/>
  <c r="BE334" i="5"/>
  <c r="BE342" i="5"/>
  <c r="BE377" i="5"/>
  <c r="BE381" i="5"/>
  <c r="BE382" i="5"/>
  <c r="BE422" i="5"/>
  <c r="BE477" i="5"/>
  <c r="BE93" i="5"/>
  <c r="BE128" i="5"/>
  <c r="BE133" i="5"/>
  <c r="BE140" i="5"/>
  <c r="BE156" i="5"/>
  <c r="BE236" i="5"/>
  <c r="BE241" i="5"/>
  <c r="BE345" i="5"/>
  <c r="BE350" i="5"/>
  <c r="BE354" i="5"/>
  <c r="BE358" i="5"/>
  <c r="BE410" i="5"/>
  <c r="BE511" i="5"/>
  <c r="BE528" i="5"/>
  <c r="BE533" i="5"/>
  <c r="BE231" i="5"/>
  <c r="BE270" i="5"/>
  <c r="BE363" i="5"/>
  <c r="BE393" i="5"/>
  <c r="BE191" i="5"/>
  <c r="BE227" i="5"/>
  <c r="BE246" i="5"/>
  <c r="BE278" i="5"/>
  <c r="BE376" i="5"/>
  <c r="BE392" i="5"/>
  <c r="BE497" i="5"/>
  <c r="BE501" i="5"/>
  <c r="BE505" i="5"/>
  <c r="BE509" i="5"/>
  <c r="BE103" i="5"/>
  <c r="BE108" i="5"/>
  <c r="BE217" i="5"/>
  <c r="BE329" i="5"/>
  <c r="BE337" i="5"/>
  <c r="BE438" i="5"/>
  <c r="BE452" i="5"/>
  <c r="BE492" i="5"/>
  <c r="BE516" i="5"/>
  <c r="BE401" i="5"/>
  <c r="BE445" i="5"/>
  <c r="BE488" i="5"/>
  <c r="BE520" i="5"/>
  <c r="BE525" i="5"/>
  <c r="BE113" i="5"/>
  <c r="BE150" i="5"/>
  <c r="BE163" i="5"/>
  <c r="BE283" i="5"/>
  <c r="BE321" i="5"/>
  <c r="BE417" i="5"/>
  <c r="BE433" i="5"/>
  <c r="J95" i="3"/>
  <c r="J61" i="3"/>
  <c r="J520" i="3"/>
  <c r="J73" i="3" s="1"/>
  <c r="E48" i="4"/>
  <c r="BE87" i="4"/>
  <c r="BE89" i="4"/>
  <c r="BK510" i="3"/>
  <c r="J510" i="3"/>
  <c r="J70" i="3"/>
  <c r="F55" i="4"/>
  <c r="BE94" i="4"/>
  <c r="J52" i="4"/>
  <c r="BE99" i="4"/>
  <c r="BE90" i="4"/>
  <c r="BE96" i="4"/>
  <c r="BE102" i="4"/>
  <c r="BE105" i="4"/>
  <c r="BE92" i="4"/>
  <c r="BE106" i="3"/>
  <c r="BE198" i="3"/>
  <c r="BE300" i="3"/>
  <c r="BE311" i="3"/>
  <c r="BE417" i="3"/>
  <c r="BE432" i="3"/>
  <c r="J87" i="3"/>
  <c r="BE110" i="3"/>
  <c r="BE316" i="3"/>
  <c r="BE371" i="3"/>
  <c r="BE381" i="3"/>
  <c r="J90" i="2"/>
  <c r="J61" i="2" s="1"/>
  <c r="BE101" i="3"/>
  <c r="BE123" i="3"/>
  <c r="BE245" i="3"/>
  <c r="BE279" i="3"/>
  <c r="BE288" i="3"/>
  <c r="BE421" i="3"/>
  <c r="E83" i="3"/>
  <c r="F90" i="3"/>
  <c r="BE96" i="3"/>
  <c r="BE164" i="3"/>
  <c r="BE174" i="3"/>
  <c r="BE391" i="3"/>
  <c r="BE394" i="3"/>
  <c r="BE138" i="3"/>
  <c r="BE148" i="3"/>
  <c r="BE189" i="3"/>
  <c r="BE228" i="3"/>
  <c r="BE315" i="3"/>
  <c r="BE384" i="3"/>
  <c r="BE208" i="3"/>
  <c r="BE213" i="3"/>
  <c r="BE221" i="3"/>
  <c r="BE236" i="3"/>
  <c r="BE242" i="3"/>
  <c r="BE257" i="3"/>
  <c r="BE305" i="3"/>
  <c r="BE317" i="3"/>
  <c r="BE419" i="3"/>
  <c r="BE439" i="3"/>
  <c r="BE446" i="3"/>
  <c r="BE277" i="3"/>
  <c r="BE319" i="3"/>
  <c r="BE204" i="3"/>
  <c r="BE262" i="3"/>
  <c r="BE346" i="3"/>
  <c r="BE366" i="3"/>
  <c r="BE118" i="3"/>
  <c r="BE192" i="3"/>
  <c r="BE324" i="3"/>
  <c r="BE405" i="3"/>
  <c r="BE416" i="3"/>
  <c r="BE425" i="3"/>
  <c r="BE456" i="3"/>
  <c r="BE155" i="3"/>
  <c r="BE374" i="3"/>
  <c r="BE404" i="3"/>
  <c r="BE408" i="3"/>
  <c r="BE436" i="3"/>
  <c r="BE443" i="3"/>
  <c r="BE444" i="3"/>
  <c r="BE457" i="3"/>
  <c r="BE206" i="3"/>
  <c r="BE318" i="3"/>
  <c r="BE402" i="3"/>
  <c r="BE407" i="3"/>
  <c r="BE469" i="3"/>
  <c r="BE283" i="3"/>
  <c r="BE293" i="3"/>
  <c r="BE360" i="3"/>
  <c r="BE455" i="3"/>
  <c r="BE486" i="3"/>
  <c r="BE186" i="3"/>
  <c r="BE217" i="3"/>
  <c r="BE233" i="3"/>
  <c r="BE250" i="3"/>
  <c r="BE259" i="3"/>
  <c r="BE354" i="3"/>
  <c r="BE434" i="3"/>
  <c r="BE441" i="3"/>
  <c r="BE482" i="3"/>
  <c r="BE491" i="3"/>
  <c r="BE508" i="3"/>
  <c r="BE517" i="3"/>
  <c r="BE521" i="3"/>
  <c r="BE522" i="3"/>
  <c r="BE399" i="3"/>
  <c r="BE423" i="3"/>
  <c r="BE438" i="3"/>
  <c r="BE440" i="3"/>
  <c r="BE448" i="3"/>
  <c r="BE458" i="3"/>
  <c r="BE463" i="3"/>
  <c r="BE473" i="3"/>
  <c r="BE495" i="3"/>
  <c r="BE506" i="3"/>
  <c r="BE512" i="3"/>
  <c r="BE516" i="3"/>
  <c r="BE179" i="3"/>
  <c r="BE183" i="3"/>
  <c r="BE254" i="3"/>
  <c r="BE272" i="3"/>
  <c r="BE276" i="3"/>
  <c r="BE336" i="3"/>
  <c r="BE351" i="3"/>
  <c r="BE445" i="3"/>
  <c r="BE143" i="3"/>
  <c r="BE223" i="3"/>
  <c r="BE331" i="3"/>
  <c r="BE341" i="3"/>
  <c r="BE453" i="3"/>
  <c r="BE489" i="3"/>
  <c r="BE114" i="3"/>
  <c r="BE128" i="3"/>
  <c r="BE133" i="3"/>
  <c r="BE267" i="3"/>
  <c r="BE361" i="3"/>
  <c r="BE410" i="3"/>
  <c r="BE411" i="3"/>
  <c r="BE415" i="3"/>
  <c r="BE442" i="3"/>
  <c r="BE467" i="3"/>
  <c r="BE476" i="3"/>
  <c r="BE497" i="3"/>
  <c r="BE501" i="3"/>
  <c r="J52" i="2"/>
  <c r="F85" i="2"/>
  <c r="BE137" i="2"/>
  <c r="BE146" i="2"/>
  <c r="BE394" i="2"/>
  <c r="E78" i="2"/>
  <c r="BE96" i="2"/>
  <c r="BE107" i="2"/>
  <c r="BE122" i="2"/>
  <c r="BE128" i="2"/>
  <c r="BE143" i="2"/>
  <c r="BE151" i="2"/>
  <c r="BE196" i="2"/>
  <c r="BE205" i="2"/>
  <c r="BE210" i="2"/>
  <c r="BE214" i="2"/>
  <c r="BE218" i="2"/>
  <c r="BE223" i="2"/>
  <c r="BE227" i="2"/>
  <c r="BE231" i="2"/>
  <c r="BE235" i="2"/>
  <c r="BE239" i="2"/>
  <c r="BE244" i="2"/>
  <c r="BE249" i="2"/>
  <c r="BE251" i="2"/>
  <c r="BE252" i="2"/>
  <c r="BE256" i="2"/>
  <c r="BE257" i="2"/>
  <c r="BE262" i="2"/>
  <c r="BE263" i="2"/>
  <c r="BE265" i="2"/>
  <c r="BE266" i="2"/>
  <c r="BE268" i="2"/>
  <c r="BE269" i="2"/>
  <c r="BE270" i="2"/>
  <c r="BE271" i="2"/>
  <c r="BE273" i="2"/>
  <c r="BE274" i="2"/>
  <c r="BE279" i="2"/>
  <c r="BE280" i="2"/>
  <c r="BE281" i="2"/>
  <c r="BE286" i="2"/>
  <c r="BE291" i="2"/>
  <c r="BE292" i="2"/>
  <c r="BE293" i="2"/>
  <c r="BE294" i="2"/>
  <c r="BE295" i="2"/>
  <c r="BE296" i="2"/>
  <c r="BE297" i="2"/>
  <c r="BE302" i="2"/>
  <c r="BE303" i="2"/>
  <c r="BE304" i="2"/>
  <c r="BE305" i="2"/>
  <c r="BE306" i="2"/>
  <c r="BE307" i="2"/>
  <c r="BE312" i="2"/>
  <c r="BE313" i="2"/>
  <c r="BE314" i="2"/>
  <c r="BE315" i="2"/>
  <c r="BE316" i="2"/>
  <c r="BE321" i="2"/>
  <c r="BE326" i="2"/>
  <c r="BE331" i="2"/>
  <c r="BE336" i="2"/>
  <c r="BE339" i="2"/>
  <c r="BE344" i="2"/>
  <c r="BE347" i="2"/>
  <c r="BE351" i="2"/>
  <c r="BE356" i="2"/>
  <c r="BE358" i="2"/>
  <c r="BE363" i="2"/>
  <c r="BE368" i="2"/>
  <c r="BE373" i="2"/>
  <c r="BE379" i="2"/>
  <c r="BE381" i="2"/>
  <c r="BE385" i="2"/>
  <c r="AW55" i="1"/>
  <c r="BE387" i="2"/>
  <c r="BA55" i="1"/>
  <c r="BC55" i="1"/>
  <c r="BB55" i="1"/>
  <c r="BE91" i="2"/>
  <c r="BE100" i="2"/>
  <c r="BE117" i="2"/>
  <c r="BE132" i="2"/>
  <c r="BE156" i="2"/>
  <c r="BE161" i="2"/>
  <c r="BE166" i="2"/>
  <c r="BE170" i="2"/>
  <c r="BE173" i="2"/>
  <c r="BE178" i="2"/>
  <c r="BE183" i="2"/>
  <c r="BE188" i="2"/>
  <c r="BE191" i="2"/>
  <c r="BE200" i="2"/>
  <c r="BD55" i="1"/>
  <c r="F37" i="4"/>
  <c r="BD57" i="1"/>
  <c r="F37" i="10"/>
  <c r="BD63" i="1"/>
  <c r="F34" i="8"/>
  <c r="BA61" i="1" s="1"/>
  <c r="J34" i="11"/>
  <c r="AW64" i="1"/>
  <c r="F37" i="13"/>
  <c r="BD66" i="1"/>
  <c r="J34" i="9"/>
  <c r="AW62" i="1"/>
  <c r="J34" i="10"/>
  <c r="AW63" i="1" s="1"/>
  <c r="F34" i="9"/>
  <c r="BA62" i="1"/>
  <c r="F36" i="11"/>
  <c r="BC64" i="1"/>
  <c r="J34" i="12"/>
  <c r="AW65" i="1"/>
  <c r="J34" i="6"/>
  <c r="AW59" i="1" s="1"/>
  <c r="F37" i="6"/>
  <c r="BD59" i="1"/>
  <c r="F37" i="9"/>
  <c r="BD62" i="1" s="1"/>
  <c r="F36" i="6"/>
  <c r="BC59" i="1"/>
  <c r="F34" i="5"/>
  <c r="BA58" i="1" s="1"/>
  <c r="F35" i="11"/>
  <c r="BB64" i="1"/>
  <c r="F36" i="12"/>
  <c r="BC65" i="1" s="1"/>
  <c r="F37" i="3"/>
  <c r="BD56" i="1"/>
  <c r="J34" i="5"/>
  <c r="AW58" i="1" s="1"/>
  <c r="F37" i="11"/>
  <c r="BD64" i="1"/>
  <c r="F37" i="7"/>
  <c r="BD60" i="1" s="1"/>
  <c r="F36" i="8"/>
  <c r="BC61" i="1"/>
  <c r="F37" i="12"/>
  <c r="BD65" i="1" s="1"/>
  <c r="F34" i="13"/>
  <c r="BA66" i="1"/>
  <c r="F35" i="8"/>
  <c r="BB61" i="1"/>
  <c r="F37" i="5"/>
  <c r="BD58" i="1"/>
  <c r="F34" i="7"/>
  <c r="BA60" i="1" s="1"/>
  <c r="F34" i="12"/>
  <c r="BA65" i="1"/>
  <c r="F36" i="9"/>
  <c r="BC62" i="1" s="1"/>
  <c r="F36" i="13"/>
  <c r="BC66" i="1"/>
  <c r="F35" i="7"/>
  <c r="BB60" i="1" s="1"/>
  <c r="F35" i="6"/>
  <c r="BB59" i="1"/>
  <c r="F35" i="10"/>
  <c r="BB63" i="1" s="1"/>
  <c r="F36" i="5"/>
  <c r="BC58" i="1"/>
  <c r="F36" i="7"/>
  <c r="BC60" i="1" s="1"/>
  <c r="F36" i="10"/>
  <c r="BC63" i="1" s="1"/>
  <c r="F34" i="11"/>
  <c r="BA64" i="1"/>
  <c r="F35" i="13"/>
  <c r="BB66" i="1"/>
  <c r="F35" i="9"/>
  <c r="BB62" i="1"/>
  <c r="J34" i="8"/>
  <c r="AW61" i="1"/>
  <c r="F35" i="3"/>
  <c r="BB56" i="1" s="1"/>
  <c r="J34" i="7"/>
  <c r="AW60" i="1" s="1"/>
  <c r="F35" i="4"/>
  <c r="BB57" i="1" s="1"/>
  <c r="F37" i="8"/>
  <c r="BD61" i="1"/>
  <c r="F34" i="10"/>
  <c r="BA63" i="1"/>
  <c r="F34" i="6"/>
  <c r="BA59" i="1"/>
  <c r="J34" i="3"/>
  <c r="AW56" i="1" s="1"/>
  <c r="F34" i="4"/>
  <c r="BA57" i="1"/>
  <c r="F36" i="3"/>
  <c r="BC56" i="1" s="1"/>
  <c r="J34" i="4"/>
  <c r="AW57" i="1" s="1"/>
  <c r="F36" i="4"/>
  <c r="BC57" i="1" s="1"/>
  <c r="F35" i="12"/>
  <c r="BB65" i="1"/>
  <c r="J34" i="13"/>
  <c r="AW66" i="1"/>
  <c r="F35" i="5"/>
  <c r="BB58" i="1" s="1"/>
  <c r="F34" i="3"/>
  <c r="BA56" i="1" s="1"/>
  <c r="BK92" i="7" l="1"/>
  <c r="J92" i="7" s="1"/>
  <c r="J60" i="7" s="1"/>
  <c r="T91" i="5"/>
  <c r="T88" i="10"/>
  <c r="T87" i="10"/>
  <c r="P92" i="7"/>
  <c r="P91" i="7"/>
  <c r="AU60" i="1"/>
  <c r="P518" i="5"/>
  <c r="P90" i="5"/>
  <c r="AU58" i="1"/>
  <c r="P86" i="12"/>
  <c r="P85" i="12"/>
  <c r="AU65" i="1"/>
  <c r="P88" i="10"/>
  <c r="P87" i="10"/>
  <c r="AU63" i="1"/>
  <c r="R91" i="5"/>
  <c r="R90" i="5"/>
  <c r="R86" i="12"/>
  <c r="R85" i="12"/>
  <c r="R92" i="7"/>
  <c r="R91" i="7"/>
  <c r="R95" i="9"/>
  <c r="R94" i="9"/>
  <c r="R89" i="2"/>
  <c r="R88" i="2"/>
  <c r="R88" i="10"/>
  <c r="R87" i="10"/>
  <c r="P94" i="3"/>
  <c r="P93" i="3"/>
  <c r="AU56" i="1"/>
  <c r="T95" i="9"/>
  <c r="T94" i="9" s="1"/>
  <c r="BK89" i="2"/>
  <c r="BK88" i="2"/>
  <c r="J88" i="2"/>
  <c r="T89" i="2"/>
  <c r="T88" i="2"/>
  <c r="BK85" i="8"/>
  <c r="BK84" i="8"/>
  <c r="J84" i="8"/>
  <c r="J30" i="8" s="1"/>
  <c r="AG61" i="1" s="1"/>
  <c r="BK94" i="3"/>
  <c r="J94" i="3"/>
  <c r="J60" i="3"/>
  <c r="P558" i="9"/>
  <c r="P94" i="9"/>
  <c r="AU62" i="1"/>
  <c r="T518" i="5"/>
  <c r="T90" i="5" s="1"/>
  <c r="BK85" i="6"/>
  <c r="J85" i="6"/>
  <c r="J60" i="6"/>
  <c r="BK85" i="13"/>
  <c r="J85" i="13"/>
  <c r="J60" i="13"/>
  <c r="BK196" i="13"/>
  <c r="J196" i="13"/>
  <c r="J63" i="13"/>
  <c r="J86" i="12"/>
  <c r="J60" i="12"/>
  <c r="BK84" i="11"/>
  <c r="J84" i="11"/>
  <c r="J88" i="10"/>
  <c r="J60" i="10"/>
  <c r="BK94" i="9"/>
  <c r="J94" i="9"/>
  <c r="J59" i="9"/>
  <c r="J95" i="9"/>
  <c r="J60" i="9"/>
  <c r="BK91" i="7"/>
  <c r="J91" i="7"/>
  <c r="BK90" i="5"/>
  <c r="J90" i="5"/>
  <c r="J30" i="5" s="1"/>
  <c r="AG58" i="1" s="1"/>
  <c r="AG57" i="1"/>
  <c r="AN57" i="1" s="1"/>
  <c r="J59" i="4"/>
  <c r="J85" i="4"/>
  <c r="J60" i="4"/>
  <c r="BK93" i="3"/>
  <c r="J93" i="3"/>
  <c r="J30" i="3" s="1"/>
  <c r="AG56" i="1" s="1"/>
  <c r="F33" i="2"/>
  <c r="AZ55" i="1" s="1"/>
  <c r="J33" i="12"/>
  <c r="AV65" i="1"/>
  <c r="AT65" i="1"/>
  <c r="J33" i="13"/>
  <c r="AV66" i="1"/>
  <c r="AT66" i="1"/>
  <c r="BB54" i="1"/>
  <c r="AX54" i="1"/>
  <c r="J33" i="2"/>
  <c r="AV55" i="1" s="1"/>
  <c r="AT55" i="1" s="1"/>
  <c r="F33" i="11"/>
  <c r="AZ64" i="1"/>
  <c r="F33" i="9"/>
  <c r="AZ62" i="1" s="1"/>
  <c r="J33" i="4"/>
  <c r="AV57" i="1"/>
  <c r="AT57" i="1"/>
  <c r="F33" i="10"/>
  <c r="AZ63" i="1" s="1"/>
  <c r="J33" i="7"/>
  <c r="AV60" i="1" s="1"/>
  <c r="AT60" i="1" s="1"/>
  <c r="J33" i="8"/>
  <c r="AV61" i="1"/>
  <c r="AT61" i="1"/>
  <c r="F33" i="5"/>
  <c r="AZ58" i="1" s="1"/>
  <c r="F33" i="7"/>
  <c r="AZ60" i="1" s="1"/>
  <c r="J33" i="3"/>
  <c r="AV56" i="1" s="1"/>
  <c r="AT56" i="1" s="1"/>
  <c r="F33" i="3"/>
  <c r="AZ56" i="1" s="1"/>
  <c r="J30" i="2"/>
  <c r="AG55" i="1"/>
  <c r="F33" i="4"/>
  <c r="AZ57" i="1"/>
  <c r="J33" i="5"/>
  <c r="AV58" i="1" s="1"/>
  <c r="AT58" i="1" s="1"/>
  <c r="F33" i="8"/>
  <c r="AZ61" i="1" s="1"/>
  <c r="J33" i="10"/>
  <c r="AV63" i="1" s="1"/>
  <c r="AT63" i="1" s="1"/>
  <c r="J33" i="6"/>
  <c r="AV59" i="1"/>
  <c r="AT59" i="1"/>
  <c r="BD54" i="1"/>
  <c r="W33" i="1"/>
  <c r="J30" i="12"/>
  <c r="AG65" i="1"/>
  <c r="J30" i="10"/>
  <c r="AG63" i="1"/>
  <c r="J33" i="11"/>
  <c r="AV64" i="1"/>
  <c r="AT64" i="1" s="1"/>
  <c r="F33" i="12"/>
  <c r="AZ65" i="1"/>
  <c r="BC54" i="1"/>
  <c r="AY54" i="1"/>
  <c r="F33" i="6"/>
  <c r="AZ59" i="1"/>
  <c r="J33" i="9"/>
  <c r="AV62" i="1" s="1"/>
  <c r="AT62" i="1" s="1"/>
  <c r="J30" i="7"/>
  <c r="AG60" i="1"/>
  <c r="BA54" i="1"/>
  <c r="AW54" i="1"/>
  <c r="AK30" i="1"/>
  <c r="J30" i="11"/>
  <c r="AG64" i="1" s="1"/>
  <c r="F33" i="13"/>
  <c r="AZ66" i="1"/>
  <c r="BK84" i="6" l="1"/>
  <c r="J84" i="6"/>
  <c r="J59" i="8"/>
  <c r="J85" i="8"/>
  <c r="J60" i="8"/>
  <c r="J89" i="2"/>
  <c r="J60" i="2"/>
  <c r="J59" i="2"/>
  <c r="BK84" i="13"/>
  <c r="J84" i="13"/>
  <c r="J59" i="13"/>
  <c r="AN65" i="1"/>
  <c r="AN64" i="1"/>
  <c r="J59" i="11"/>
  <c r="J39" i="12"/>
  <c r="AN63" i="1"/>
  <c r="J39" i="11"/>
  <c r="J39" i="10"/>
  <c r="AN60" i="1"/>
  <c r="J59" i="7"/>
  <c r="J39" i="8"/>
  <c r="J59" i="6"/>
  <c r="J39" i="7"/>
  <c r="AN58" i="1"/>
  <c r="J59" i="5"/>
  <c r="J39" i="5"/>
  <c r="AN56" i="1"/>
  <c r="J59" i="3"/>
  <c r="J39" i="4"/>
  <c r="J39" i="3"/>
  <c r="J39" i="2"/>
  <c r="AN55" i="1"/>
  <c r="AN61" i="1"/>
  <c r="J30" i="6"/>
  <c r="AG59" i="1"/>
  <c r="AN59" i="1"/>
  <c r="W30" i="1"/>
  <c r="J30" i="9"/>
  <c r="AG62" i="1"/>
  <c r="AN62" i="1"/>
  <c r="W31" i="1"/>
  <c r="W32" i="1"/>
  <c r="AZ54" i="1"/>
  <c r="W29" i="1" s="1"/>
  <c r="AU54" i="1"/>
  <c r="J39" i="6" l="1"/>
  <c r="J39" i="9"/>
  <c r="J30" i="13"/>
  <c r="AG66" i="1"/>
  <c r="AG54" i="1"/>
  <c r="AV54" i="1"/>
  <c r="AK29" i="1" s="1"/>
  <c r="J39" i="13" l="1"/>
  <c r="AN66" i="1"/>
  <c r="AT54" i="1"/>
  <c r="AK26" i="1"/>
  <c r="AN54" i="1" l="1"/>
  <c r="AK35" i="1"/>
</calcChain>
</file>

<file path=xl/sharedStrings.xml><?xml version="1.0" encoding="utf-8"?>
<sst xmlns="http://schemas.openxmlformats.org/spreadsheetml/2006/main" count="30605" uniqueCount="2414">
  <si>
    <t>Export Komplet</t>
  </si>
  <si>
    <t>VZ</t>
  </si>
  <si>
    <t>2.0</t>
  </si>
  <si>
    <t>ZAMOK</t>
  </si>
  <si>
    <t>False</t>
  </si>
  <si>
    <t>{f9e56873-f313-4fde-8467-492bde43678e}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</si>
  <si>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</si>
  <si>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</si>
  <si>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</si>
  <si>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</si>
  <si>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</si>
  <si>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</si>
  <si>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</si>
  <si>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</si>
  <si>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SKA72B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</si>
  <si>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</si>
  <si>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</si>
  <si>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II-117 Lipnice - Spálené Poříčí , ( úsek IV , úsek V )</t>
  </si>
  <si>
    <t>KSO:</t>
  </si>
  <si>
    <t/>
  </si>
  <si>
    <t>CC-CZ:</t>
  </si>
  <si>
    <t>Místo:</t>
  </si>
  <si>
    <t xml:space="preserve"> </t>
  </si>
  <si>
    <t>Datum:</t>
  </si>
  <si>
    <t>13. 5. 2024</t>
  </si>
  <si>
    <t>Zadavatel:</t>
  </si>
  <si>
    <t>IČ:</t>
  </si>
  <si>
    <t>00085031</t>
  </si>
  <si>
    <t>SÚS PK, příspěvková organizace</t>
  </si>
  <si>
    <t>DIČ:</t>
  </si>
  <si>
    <t>CZ00085031</t>
  </si>
  <si>
    <t>Uchazeč:</t>
  </si>
  <si>
    <t>Vyplň údaj</t>
  </si>
  <si>
    <t>Projektant:</t>
  </si>
  <si>
    <t>13890450</t>
  </si>
  <si>
    <t>Projekční kancelář Ing.Škubalová</t>
  </si>
  <si>
    <t>CZ5651090258</t>
  </si>
  <si>
    <t>True</t>
  </si>
  <si>
    <t>Zpracovatel:</t>
  </si>
  <si>
    <t>11628626</t>
  </si>
  <si>
    <t>Straka</t>
  </si>
  <si>
    <t>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</si>
  <si>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</si>
  <si>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</si>
  <si>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</si>
  <si>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</si>
  <si>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</si>
  <si>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</si>
  <si>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</si>
  <si>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</si>
  <si>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</si>
  <si>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</si>
  <si>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</si>
  <si>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</si>
  <si>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</si>
  <si>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</si>
  <si>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</si>
  <si>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</si>
  <si>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</si>
  <si>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</si>
  <si>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</si>
  <si>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</si>
  <si>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</si>
  <si>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</si>
  <si>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</si>
  <si>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</si>
  <si>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</si>
  <si>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</si>
  <si>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</si>
  <si>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</si>
  <si>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</si>
  <si>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</si>
  <si>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</si>
  <si>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</si>
  <si>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</si>
  <si>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</si>
  <si>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</si>
  <si>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</si>
  <si>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</si>
  <si>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</si>
  <si>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</si>
  <si>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</si>
  <si>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</si>
  <si>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SKA7201</t>
  </si>
  <si>
    <t>SO 102  Komunikace - úsek IV</t>
  </si>
  <si>
    <t>STA</t>
  </si>
  <si>
    <t>1</t>
  </si>
  <si>
    <t>{075ac06b-c452-4579-8475-d78a413ad0d5}</t>
  </si>
  <si>
    <t>2</t>
  </si>
  <si>
    <t>SKA7202</t>
  </si>
  <si>
    <t>SO 301 Kanalizace - úsek IV</t>
  </si>
  <si>
    <t>{0acbc73e-d220-402d-a84f-171f4ce96d2a}</t>
  </si>
  <si>
    <t>SKA7203</t>
  </si>
  <si>
    <t>Vedlejší a ostatní náklady SO 102</t>
  </si>
  <si>
    <t>{9c3a3614-c28c-4c2c-af86-c24ce71f7ee3}</t>
  </si>
  <si>
    <t>SKA7204</t>
  </si>
  <si>
    <t>SO 103  Chodník a ostatní plochy - úsek IV</t>
  </si>
  <si>
    <t>{afba2946-845b-4e82-9b49-4e1d0eae9704}</t>
  </si>
  <si>
    <t>SKA7205</t>
  </si>
  <si>
    <t>Vedlejší a ostatní náklady SO 103</t>
  </si>
  <si>
    <t>{636bbd65-70ac-4d90-bb1f-0dbed70f325d}</t>
  </si>
  <si>
    <t>SKA7206</t>
  </si>
  <si>
    <t>SO 104  Komunikace - úsek V</t>
  </si>
  <si>
    <t>{8c9ddf47-202a-43f2-ab09-eca9c245ddf0}</t>
  </si>
  <si>
    <t>SKA7207</t>
  </si>
  <si>
    <t>Vedlejší a ostatní náklady SO 104</t>
  </si>
  <si>
    <t>{5fbdd441-a370-499b-8369-08d1ff0d0b6f}</t>
  </si>
  <si>
    <t>SKA7208</t>
  </si>
  <si>
    <t>SO 303 Kanalizace - úsek V</t>
  </si>
  <si>
    <t>{18efa6de-4e7e-4fff-ae5b-f35c9091f6f8}</t>
  </si>
  <si>
    <t>SKA7209</t>
  </si>
  <si>
    <t>SO 105  Chodník a ostatní plochy - úsek V</t>
  </si>
  <si>
    <t>{0f753245-9957-4028-a1bf-e617a1b91522}</t>
  </si>
  <si>
    <t>SKA7210</t>
  </si>
  <si>
    <t>Vedlejší a ostatní náklady SO 105</t>
  </si>
  <si>
    <t>{8325cb5d-2b5c-4587-b867-f7df049d55d8}</t>
  </si>
  <si>
    <t>SKA7211</t>
  </si>
  <si>
    <t xml:space="preserve">SO 401  Veřejné osvětlení </t>
  </si>
  <si>
    <t>{cdae7573-445e-401a-b123-34edb4c68858}</t>
  </si>
  <si>
    <t>SKA7212</t>
  </si>
  <si>
    <t>SO 801 Sadové úpravy</t>
  </si>
  <si>
    <t>{b45faee0-55a0-4b91-bfe2-9ca0312dbc26}</t>
  </si>
  <si>
    <t>KRYCÍ LIST SOUPISU PRACÍ</t>
  </si>
  <si>
    <t>Objekt:</t>
  </si>
  <si>
    <t>SKA7201 - SO 102  Komunikace - úsek IV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</si>
  <si>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</si>
  <si>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</si>
  <si>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</si>
  <si>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</si>
  <si>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</si>
  <si>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</si>
  <si>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</si>
  <si>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</si>
  <si>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</si>
  <si>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</si>
  <si>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</si>
  <si>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</si>
  <si>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</si>
  <si>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</si>
  <si>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</si>
  <si>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</si>
  <si>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</si>
  <si>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</si>
  <si>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</si>
  <si>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</si>
  <si>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</si>
  <si>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</si>
  <si>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</si>
  <si>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</si>
  <si>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</si>
  <si>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</si>
  <si>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</si>
  <si>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</si>
  <si>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</si>
  <si>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</si>
  <si>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</si>
  <si>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</si>
  <si>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</si>
  <si>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m2</t>
  </si>
  <si>
    <t>CS ÚRS 2023 02</t>
  </si>
  <si>
    <t>4</t>
  </si>
  <si>
    <t>Online PSC</t>
  </si>
  <si>
    <t>https://podminky.urs.cz/item/CS_URS_2023_02/113107241</t>
  </si>
  <si>
    <t>VV</t>
  </si>
  <si>
    <t>1653</t>
  </si>
  <si>
    <t>penetr.makadam , dle výpisu hl.výměr</t>
  </si>
  <si>
    <t>Součet</t>
  </si>
  <si>
    <t>1131543351</t>
  </si>
  <si>
    <t>Frézování živičného podkladu nebo krytu s naložením na dopravní prostředek plochy přes 1 000 do 10 000 m2 bez překážek v trase pruhu šířky přes 1 m do 2 m, tloušťky vrstvy 140 mm</t>
  </si>
  <si>
    <t>dle výpisu hl. výměr</t>
  </si>
  <si>
    <t>3</t>
  </si>
  <si>
    <t>122452205</t>
  </si>
  <si>
    <t>Odkopávky a prokopávky nezapažené pro silnice a dálnice strojně v hornině třídy těžitelnosti II přes 500 do 1 000 m3</t>
  </si>
  <si>
    <t>m3</t>
  </si>
  <si>
    <t>6</t>
  </si>
  <si>
    <t>https://podminky.urs.cz/item/CS_URS_2023_02/122452205</t>
  </si>
  <si>
    <t>293,85*6,5*0,29</t>
  </si>
  <si>
    <t>pro komun</t>
  </si>
  <si>
    <t>293,85*6,5*0,5</t>
  </si>
  <si>
    <t>pro sanaci, dle výpisu hl.výměr</t>
  </si>
  <si>
    <t>132351104</t>
  </si>
  <si>
    <t>Hloubení nezapažených rýh šířky do 800 mm strojně s urovnáním dna do předepsaného profilu a spádu v hornině třídy těžitelnosti II skupiny 4 přes 100 m3</t>
  </si>
  <si>
    <t>8</t>
  </si>
  <si>
    <t>https://podminky.urs.cz/item/CS_URS_2023_02/132351104</t>
  </si>
  <si>
    <t>51*2*0,7</t>
  </si>
  <si>
    <t>pípojka</t>
  </si>
  <si>
    <t>588*0,4*0,3</t>
  </si>
  <si>
    <t>trativod</t>
  </si>
  <si>
    <t>0,7*2*11</t>
  </si>
  <si>
    <t>UV</t>
  </si>
  <si>
    <t>dle výpisu hl.výměr</t>
  </si>
  <si>
    <t>5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</si>
  <si>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</si>
  <si>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</si>
  <si>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10</t>
  </si>
  <si>
    <t>https://podminky.urs.cz/item/CS_URS_2023_02/162351123</t>
  </si>
  <si>
    <t>43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</si>
  <si>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</si>
  <si>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</si>
  <si>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https://podminky.urs.cz/item/CS_URS_2023_02/162751137</t>
  </si>
  <si>
    <t>1508,92</t>
  </si>
  <si>
    <t>157,36</t>
  </si>
  <si>
    <t>1653*0,05</t>
  </si>
  <si>
    <t>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</si>
  <si>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</si>
  <si>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</si>
  <si>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14</t>
  </si>
  <si>
    <t>https://podminky.urs.cz/item/CS_URS_2023_02/162751139</t>
  </si>
  <si>
    <t>1748,93*5</t>
  </si>
  <si>
    <t>167103101</t>
  </si>
  <si>
    <t>Nakládání neulehlého výkopku z hromad zeminy schopné zúrodnění</t>
  </si>
  <si>
    <t>16</t>
  </si>
  <si>
    <t>https://podminky.urs.cz/item/CS_URS_2023_02/167103101</t>
  </si>
  <si>
    <t>9</t>
  </si>
  <si>
    <t>171112121</t>
  </si>
  <si>
    <t>Uložení sypaniny do násypů pro spodní stavbu železnic ručně s rozprostřením sypaniny ve vrstvách, s hrubým urovnáním a ručním hutněním objemu do 3 m3, z hornin nesoudržných sypkých</t>
  </si>
  <si>
    <t>18</t>
  </si>
  <si>
    <t>https://podminky.urs.cz/item/CS_URS_2023_02/171112121</t>
  </si>
  <si>
    <t>z nakup.materiálů</t>
  </si>
  <si>
    <t>50,4</t>
  </si>
  <si>
    <t>M</t>
  </si>
  <si>
    <t>58331200</t>
  </si>
  <si>
    <t>štěrkopísek netříděný</t>
  </si>
  <si>
    <t>t</t>
  </si>
  <si>
    <t>20</t>
  </si>
  <si>
    <t>50,4*2 "Přepočtené koeficientem množství</t>
  </si>
  <si>
    <t>11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</si>
  <si>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</si>
  <si>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</si>
  <si>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22</t>
  </si>
  <si>
    <t>https://podminky.urs.cz/item/CS_URS_2023_02/171152101</t>
  </si>
  <si>
    <t>54</t>
  </si>
  <si>
    <t>za obrubou , dle výpisu hl.výměr</t>
  </si>
  <si>
    <t>89</t>
  </si>
  <si>
    <t>171201221</t>
  </si>
  <si>
    <t>Poplatek za uložení stavebního odpadu na skládce (skládkovné) zeminy a kamení zatříděného do Katalogu odpadů pod kódem 17 05 04</t>
  </si>
  <si>
    <t>24</t>
  </si>
  <si>
    <t>https://podminky.urs.cz/item/CS_URS_2023_02/171201221</t>
  </si>
  <si>
    <t>1748,93*1,8</t>
  </si>
  <si>
    <t>82,65*2,2</t>
  </si>
  <si>
    <t>13</t>
  </si>
  <si>
    <t>171251201</t>
  </si>
  <si>
    <t>Uložení sypaniny na skládky nebo meziskládky bez hutnění s upravením uložené sypaniny do předepsaného tvaru</t>
  </si>
  <si>
    <t>26</t>
  </si>
  <si>
    <t>https://podminky.urs.cz/item/CS_URS_2023_02/171251201</t>
  </si>
  <si>
    <t>1748,93</t>
  </si>
  <si>
    <t>174151101</t>
  </si>
  <si>
    <t>Zásyp sypaninou z jakékoliv horniny strojně s uložením výkopku ve vrstvách se zhutněním jam, šachet, rýh nebo kolem objektů v těchto vykopávkách</t>
  </si>
  <si>
    <t>28</t>
  </si>
  <si>
    <t>https://podminky.urs.cz/item/CS_URS_2023_02/174151101</t>
  </si>
  <si>
    <t>51</t>
  </si>
  <si>
    <t>vhodná zem.zvýkopu , dle výpisu hl.výměr</t>
  </si>
  <si>
    <t>15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</si>
  <si>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</si>
  <si>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</si>
  <si>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30</t>
  </si>
  <si>
    <t>https://podminky.urs.cz/item/CS_URS_2023_02/175151101</t>
  </si>
  <si>
    <t>51*0,7*0,35</t>
  </si>
  <si>
    <t>32</t>
  </si>
  <si>
    <t>12,495*2 "Přepočtené koeficientem množství</t>
  </si>
  <si>
    <t>17</t>
  </si>
  <si>
    <t>181252305</t>
  </si>
  <si>
    <t>Úprava pláně na stavbách silnic a dálnic strojně na násypech se zhutněním</t>
  </si>
  <si>
    <t>34</t>
  </si>
  <si>
    <t>https://podminky.urs.cz/item/CS_URS_2023_02/181252305</t>
  </si>
  <si>
    <t>1907,75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</si>
  <si>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</si>
  <si>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</si>
  <si>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</si>
  <si>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36</t>
  </si>
  <si>
    <t>https://podminky.urs.cz/item/CS_URS_2023_02/211531111</t>
  </si>
  <si>
    <t>588*0,4*0,5</t>
  </si>
  <si>
    <t>19</t>
  </si>
  <si>
    <t>212752102</t>
  </si>
  <si>
    <t>Trativody z drenážních trubek pro liniové stavby a komunikace se zřízením štěrkového lože pod trubky a s jejich obsypem v otevřeném výkopu trubka sendvičová PE-HD SN 4 celoperforovaná 360° DN 150</t>
  </si>
  <si>
    <t>m</t>
  </si>
  <si>
    <t>38</t>
  </si>
  <si>
    <t>https://podminky.urs.cz/item/CS_URS_2023_02/212752102</t>
  </si>
  <si>
    <t>588</t>
  </si>
  <si>
    <t>212972113</t>
  </si>
  <si>
    <t>Opláštění drenážních trub filtrační textilií DN 160</t>
  </si>
  <si>
    <t>40</t>
  </si>
  <si>
    <t>https://podminky.urs.cz/item/CS_URS_2023_02/212972113</t>
  </si>
  <si>
    <t>Vodorovné konstrukce</t>
  </si>
  <si>
    <t>451573111</t>
  </si>
  <si>
    <t>Lože pod potrubí, stoky a drobné objekty v otevřeném výkopu z písku a štěrkopísku do 63 mm</t>
  </si>
  <si>
    <t>42</t>
  </si>
  <si>
    <t>https://podminky.urs.cz/item/CS_URS_2023_02/451573111</t>
  </si>
  <si>
    <t>51*0,7*0,1</t>
  </si>
  <si>
    <t>Komunikace pozemní</t>
  </si>
  <si>
    <t>5646711111</t>
  </si>
  <si>
    <t>Podklad z kameniva hrubého drceného HDK s rozprostřením a zhutněním plochy přes 100 m2, po zhutnění tl. 250 mm - sanace</t>
  </si>
  <si>
    <t>44</t>
  </si>
  <si>
    <t>293,85*6,5*2</t>
  </si>
  <si>
    <t>2 vrstvy 250 mm , dle výpisu hl.výměr</t>
  </si>
  <si>
    <t>23</t>
  </si>
  <si>
    <t>564861111</t>
  </si>
  <si>
    <t>Podklad ze štěrkodrti ŠD s rozprostřením a zhutněním plochy přes 100 m2, po zhutnění tl. 200 mm</t>
  </si>
  <si>
    <t>46</t>
  </si>
  <si>
    <t>https://podminky.urs.cz/item/CS_URS_2023_02/564861111</t>
  </si>
  <si>
    <t>1757</t>
  </si>
  <si>
    <t>konstr. vozovky , dle výpisu hl.výměr</t>
  </si>
  <si>
    <t>564952111</t>
  </si>
  <si>
    <t>Podklad z mechanicky zpevněného kameniva MZK (minerální beton) s rozprostřením a s hutněním, po zhutnění tl. 150 mm</t>
  </si>
  <si>
    <t>48</t>
  </si>
  <si>
    <t>https://podminky.urs.cz/item/CS_URS_2023_02/564952111</t>
  </si>
  <si>
    <t>konstr.vozovky , dle výpisu hl.výměr</t>
  </si>
  <si>
    <t>25</t>
  </si>
  <si>
    <t>5651651211</t>
  </si>
  <si>
    <t>Asfaltový beton vrstva podkladní ACP 16 S modif. PMB 25/55-60 (obalované kamenivo střednězrnné - OKS) s rozprostřením a zhutněním v pruhu šířky přes 3 m, po zhutnění tl. 80 mm</t>
  </si>
  <si>
    <t>50</t>
  </si>
  <si>
    <t>52</t>
  </si>
  <si>
    <t>31</t>
  </si>
  <si>
    <t>oprava vozovky , dle výpisu hl.výměr</t>
  </si>
  <si>
    <t>27</t>
  </si>
  <si>
    <t>573111111</t>
  </si>
  <si>
    <t>Postřik infiltrační PI z asfaltu silničního s posypem kamenivem, v množství 0,60 kg/m2</t>
  </si>
  <si>
    <t>https://podminky.urs.cz/item/CS_URS_2023_02/573111111</t>
  </si>
  <si>
    <t>konstr.vozovky</t>
  </si>
  <si>
    <t>5732111081</t>
  </si>
  <si>
    <t>Postřik spojovací PS bez posypu kamenivem z asfaltu silničního, v množství 0,35 kg/m2</t>
  </si>
  <si>
    <t>56</t>
  </si>
  <si>
    <t>konstr. vozovky</t>
  </si>
  <si>
    <t>29</t>
  </si>
  <si>
    <t>58</t>
  </si>
  <si>
    <t>oprava vozovky</t>
  </si>
  <si>
    <t>5732111091</t>
  </si>
  <si>
    <t>Postřik spojovací PS bez posypu kamenivem z asfaltu silničního, v množství 0,45 kg/m2</t>
  </si>
  <si>
    <t>60</t>
  </si>
  <si>
    <t>5771441411</t>
  </si>
  <si>
    <t>Asfaltový beton vrstva obrusná ACO 11 S PMB 45/80- 65(ABS) s rozprostřením a se zhutněním z modifikovaného asfaltu v pruhu šířky přes 3 m, po zhutnění tl. 50 mm</t>
  </si>
  <si>
    <t>62</t>
  </si>
  <si>
    <t xml:space="preserve">konstr. vozovky ,dle výpisu hl. výměr </t>
  </si>
  <si>
    <t>64</t>
  </si>
  <si>
    <t>Trubní vedení</t>
  </si>
  <si>
    <t>33</t>
  </si>
  <si>
    <t>871315231</t>
  </si>
  <si>
    <t>Kanalizační potrubí z tvrdého PVC v otevřeném výkopu ve sklonu do 20 %, hladkého plnostěnného jednovrstvého, tuhost třídy SN 10 DN 160</t>
  </si>
  <si>
    <t>66</t>
  </si>
  <si>
    <t>https://podminky.urs.cz/item/CS_URS_2023_02/871315231</t>
  </si>
  <si>
    <t>877310320</t>
  </si>
  <si>
    <t>Montáž nalepovacích odboček DN 150 vč.vývrtu</t>
  </si>
  <si>
    <t>kus</t>
  </si>
  <si>
    <t>68</t>
  </si>
  <si>
    <t>https://podminky.urs.cz/item/CS_URS_2023_02/877310320</t>
  </si>
  <si>
    <t>35</t>
  </si>
  <si>
    <t>28617205R</t>
  </si>
  <si>
    <t>odbočka kanalizační nalepovací DN 150</t>
  </si>
  <si>
    <t>70</t>
  </si>
  <si>
    <t>895941101R</t>
  </si>
  <si>
    <t>Osazení vpusti kanalizační chodníkové kompletí</t>
  </si>
  <si>
    <t>72</t>
  </si>
  <si>
    <t>37</t>
  </si>
  <si>
    <t>59221659R</t>
  </si>
  <si>
    <t>chodníková vpusť  300/500</t>
  </si>
  <si>
    <t>74</t>
  </si>
  <si>
    <t>91</t>
  </si>
  <si>
    <t>895941301</t>
  </si>
  <si>
    <t>Osazení vpusti uliční z betonových dílců DN 450 dno s výtokem</t>
  </si>
  <si>
    <t>CS ÚRS 2024 01</t>
  </si>
  <si>
    <t>-1424160441</t>
  </si>
  <si>
    <t>https://podminky.urs.cz/item/CS_URS_2024_01/895941301</t>
  </si>
  <si>
    <t>92</t>
  </si>
  <si>
    <t>59224497</t>
  </si>
  <si>
    <t>vpusť uliční DN 450 s odtokem 150mm PVC 450/250x50mm</t>
  </si>
  <si>
    <t>1474878625</t>
  </si>
  <si>
    <t>93</t>
  </si>
  <si>
    <t>895941322</t>
  </si>
  <si>
    <t>Osazení vpusti uliční z betonových dílců DN 450 skruž středová 295 mm</t>
  </si>
  <si>
    <t>752994182</t>
  </si>
  <si>
    <t>https://podminky.urs.cz/item/CS_URS_2024_01/895941322</t>
  </si>
  <si>
    <t>94</t>
  </si>
  <si>
    <t>59223862</t>
  </si>
  <si>
    <t>skruž betonová středová pro uliční vpusť 450x295x50mm</t>
  </si>
  <si>
    <t>-2023386576</t>
  </si>
  <si>
    <t>95</t>
  </si>
  <si>
    <t>895941332</t>
  </si>
  <si>
    <t>Osazení vpusti uliční z betonových dílců DN 450 skruž průběžná se zápachovou uzávěrkou</t>
  </si>
  <si>
    <t>-143497249</t>
  </si>
  <si>
    <t>https://podminky.urs.cz/item/CS_URS_2024_01/895941332</t>
  </si>
  <si>
    <t>96</t>
  </si>
  <si>
    <t>59224493</t>
  </si>
  <si>
    <t>skruž betonová průběžná se zápachovou uzávěrkou 150mm PVC pro uliční vpusť 450x645x50mm</t>
  </si>
  <si>
    <t>-801331266</t>
  </si>
  <si>
    <t>59223854</t>
  </si>
  <si>
    <t>skruž betonová s odtokem 150mm PVC pro uliční vpusť 450x350x50mm</t>
  </si>
  <si>
    <t>80</t>
  </si>
  <si>
    <t>41</t>
  </si>
  <si>
    <t>59223864</t>
  </si>
  <si>
    <t>prstenec pro uliční vpusť vyrovnávací betonový 390x60x130mm</t>
  </si>
  <si>
    <t>82</t>
  </si>
  <si>
    <t>895941351</t>
  </si>
  <si>
    <t>Osazení vpusti uliční z betonových dílců DN 500 skruž horní pro čtvercovou vtokovou mříž</t>
  </si>
  <si>
    <t>84</t>
  </si>
  <si>
    <t>https://podminky.urs.cz/item/CS_URS_2023_02/895941351</t>
  </si>
  <si>
    <t>59224460</t>
  </si>
  <si>
    <t>vpusť uliční DN 500 betonová 500x190x65mm čtvercový poklop</t>
  </si>
  <si>
    <t>86</t>
  </si>
  <si>
    <t>899204112</t>
  </si>
  <si>
    <t>Osazení mříží litinových včetně rámů a košů na bahno pro třídu zatížení D400, E600</t>
  </si>
  <si>
    <t>https://podminky.urs.cz/item/CS_URS_2023_02/899204112</t>
  </si>
  <si>
    <t>49</t>
  </si>
  <si>
    <t>55242320</t>
  </si>
  <si>
    <t>mříž vtoková litinová plochá 500x500mm</t>
  </si>
  <si>
    <t>98</t>
  </si>
  <si>
    <t>90</t>
  </si>
  <si>
    <t>59223871</t>
  </si>
  <si>
    <t>koš vysoký pro uliční vpusti žárově Pz plech pro rám 500/500mm</t>
  </si>
  <si>
    <t>-1681581974</t>
  </si>
  <si>
    <t>8994311121</t>
  </si>
  <si>
    <t>Výšková úprava šoupat</t>
  </si>
  <si>
    <t>102</t>
  </si>
  <si>
    <t>Ostatní konstrukce a práce, bourání</t>
  </si>
  <si>
    <t>914111111</t>
  </si>
  <si>
    <t>Montáž svislé dopravní značky základní velikosti do 1 m2 objímkami na sloupky nebo konzoly</t>
  </si>
  <si>
    <t>104</t>
  </si>
  <si>
    <t>https://podminky.urs.cz/item/CS_URS_2023_02/914111111</t>
  </si>
  <si>
    <t>1+1+2+2+1+1</t>
  </si>
  <si>
    <t>53</t>
  </si>
  <si>
    <t>404456031</t>
  </si>
  <si>
    <t>výstražné dopravní značky A30</t>
  </si>
  <si>
    <t>106</t>
  </si>
  <si>
    <t>404456032</t>
  </si>
  <si>
    <t>výstražné dopravní značky A31a,</t>
  </si>
  <si>
    <t>108</t>
  </si>
  <si>
    <t>55</t>
  </si>
  <si>
    <t>40445612</t>
  </si>
  <si>
    <t>značky upravující přednost P2</t>
  </si>
  <si>
    <t>110</t>
  </si>
  <si>
    <t>40445609</t>
  </si>
  <si>
    <t>značky upravující přednost  P4</t>
  </si>
  <si>
    <t>112</t>
  </si>
  <si>
    <t>57</t>
  </si>
  <si>
    <t>404456531</t>
  </si>
  <si>
    <t>informativní značky zónové IZ4a</t>
  </si>
  <si>
    <t>114</t>
  </si>
  <si>
    <t>404456532</t>
  </si>
  <si>
    <t>informativní značky zónové IZ4 b</t>
  </si>
  <si>
    <t>116</t>
  </si>
  <si>
    <t>59</t>
  </si>
  <si>
    <t>118</t>
  </si>
  <si>
    <t>1+2+2+1+1</t>
  </si>
  <si>
    <t>404456034</t>
  </si>
  <si>
    <t>výstražné dopravní značky A31 b</t>
  </si>
  <si>
    <t>120</t>
  </si>
  <si>
    <t>61</t>
  </si>
  <si>
    <t>404456036</t>
  </si>
  <si>
    <t>výstražné dopravní značky A31 c</t>
  </si>
  <si>
    <t>122</t>
  </si>
  <si>
    <t>40445601</t>
  </si>
  <si>
    <t>výstražné dopravní značky A 22</t>
  </si>
  <si>
    <t>124</t>
  </si>
  <si>
    <t>63</t>
  </si>
  <si>
    <t>40445650</t>
  </si>
  <si>
    <t>dodatkové tabulky , E13</t>
  </si>
  <si>
    <t>126</t>
  </si>
  <si>
    <t>40445649</t>
  </si>
  <si>
    <t>dodatkové tabulky E3a</t>
  </si>
  <si>
    <t>128</t>
  </si>
  <si>
    <t>65</t>
  </si>
  <si>
    <t>914511112</t>
  </si>
  <si>
    <t>Montáž sloupku dopravních značek délky do 3,5 m do hliníkové patky pro sloupek D 60 mm</t>
  </si>
  <si>
    <t>130</t>
  </si>
  <si>
    <t>https://podminky.urs.cz/item/CS_URS_2023_02/914511112</t>
  </si>
  <si>
    <t>40445225</t>
  </si>
  <si>
    <t>sloupek pro dopravní značku Zn D 60mm v 3,5m</t>
  </si>
  <si>
    <t>132</t>
  </si>
  <si>
    <t>67</t>
  </si>
  <si>
    <t>40445240</t>
  </si>
  <si>
    <t>patka pro sloupek Al D 60mm</t>
  </si>
  <si>
    <t>134</t>
  </si>
  <si>
    <t>40445256</t>
  </si>
  <si>
    <t>svorka upínací na sloupek dopravní značky D 60mm</t>
  </si>
  <si>
    <t>136</t>
  </si>
  <si>
    <t>69</t>
  </si>
  <si>
    <t>40445253</t>
  </si>
  <si>
    <t>víčko plastové na sloupek D 60mm</t>
  </si>
  <si>
    <t>138</t>
  </si>
  <si>
    <t>915211112</t>
  </si>
  <si>
    <t>Vodorovné dopravní značení taženým plastem dělící čára šířky 125 mm souvislá bílá retroreflexní</t>
  </si>
  <si>
    <t>140</t>
  </si>
  <si>
    <t>https://podminky.urs.cz/item/CS_URS_2023_02/915211112</t>
  </si>
  <si>
    <t>551</t>
  </si>
  <si>
    <t>V4 dle výpisu hl.výměr</t>
  </si>
  <si>
    <t>71</t>
  </si>
  <si>
    <t>915221112</t>
  </si>
  <si>
    <t>Vodorovné dopravní značení taženým plastem vodící čára bílá šířky 250 mm souvislá retroreflexní</t>
  </si>
  <si>
    <t>142</t>
  </si>
  <si>
    <t>https://podminky.urs.cz/item/CS_URS_2023_02/915221112</t>
  </si>
  <si>
    <t>24,5</t>
  </si>
  <si>
    <t>V2b dle výpisu hl.výměr</t>
  </si>
  <si>
    <t>915221122</t>
  </si>
  <si>
    <t>Vodorovné dopravní značení taženým plastem vodící čára bílá šířky 250 mm přerušovaná retroreflexní</t>
  </si>
  <si>
    <t>144</t>
  </si>
  <si>
    <t>https://podminky.urs.cz/item/CS_URS_2023_02/915221122</t>
  </si>
  <si>
    <t>V10d , dle výpisu hl.výměr</t>
  </si>
  <si>
    <t>73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</si>
  <si>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</si>
  <si>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</si>
  <si>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146</t>
  </si>
  <si>
    <t>https://podminky.urs.cz/item/CS_URS_2023_02/916131213</t>
  </si>
  <si>
    <t>589</t>
  </si>
  <si>
    <t>59217034</t>
  </si>
  <si>
    <t>obrubník betonový silniční 1000x150x300mm vč. obloukových</t>
  </si>
  <si>
    <t>148</t>
  </si>
  <si>
    <t>589*1,02 "Přepočtené koeficientem množství</t>
  </si>
  <si>
    <t>75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</si>
  <si>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</si>
  <si>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</si>
  <si>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150</t>
  </si>
  <si>
    <t>https://podminky.urs.cz/item/CS_URS_2023_02/916132113</t>
  </si>
  <si>
    <t>76</t>
  </si>
  <si>
    <t>59218003</t>
  </si>
  <si>
    <t>krajník betonový silniční 250x125x100mm</t>
  </si>
  <si>
    <t>152</t>
  </si>
  <si>
    <t>77</t>
  </si>
  <si>
    <t>916991121</t>
  </si>
  <si>
    <t>Lože pod obrubníky, krajníky nebo obruby z dlažebních kostek z betonu prostého</t>
  </si>
  <si>
    <t>154</t>
  </si>
  <si>
    <t>https://podminky.urs.cz/item/CS_URS_2023_02/916991121</t>
  </si>
  <si>
    <t>589*0,3*0,1</t>
  </si>
  <si>
    <t>78</t>
  </si>
  <si>
    <t>919726124</t>
  </si>
  <si>
    <t>Geotextilie netkaná pro ochranu, separaci nebo filtraci měrná hmotnost přes 500 do 800 g/m2</t>
  </si>
  <si>
    <t>156</t>
  </si>
  <si>
    <t>https://podminky.urs.cz/item/CS_URS_2023_02/919726124</t>
  </si>
  <si>
    <t>1909,7</t>
  </si>
  <si>
    <t>79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</si>
  <si>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</si>
  <si>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</si>
  <si>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158</t>
  </si>
  <si>
    <t>https://podminky.urs.cz/item/CS_URS_2023_02/919732221</t>
  </si>
  <si>
    <t>919735111</t>
  </si>
  <si>
    <t>Řezání stávajícího živičného krytu nebo podkladu hloubky do 50 mm</t>
  </si>
  <si>
    <t>160</t>
  </si>
  <si>
    <t>https://podminky.urs.cz/item/CS_URS_2023_02/919735111</t>
  </si>
  <si>
    <t>329</t>
  </si>
  <si>
    <t>81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</si>
  <si>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</si>
  <si>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</si>
  <si>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162</t>
  </si>
  <si>
    <t>https://podminky.urs.cz/item/CS_URS_2023_02/966006132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</si>
  <si>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</si>
  <si>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</si>
  <si>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164</t>
  </si>
  <si>
    <t>https://podminky.urs.cz/item/CS_URS_2023_02/966006211</t>
  </si>
  <si>
    <t>83</t>
  </si>
  <si>
    <t>966006255</t>
  </si>
  <si>
    <t>Odstranění směrových sloupků s odklizením materiálu na vzdálenost do 20 m nebo s naložením na dopravní prostředek uloženého do země plastového nebo kovového</t>
  </si>
  <si>
    <t>166</t>
  </si>
  <si>
    <t>https://podminky.urs.cz/item/CS_URS_2023_02/966006255</t>
  </si>
  <si>
    <t>997</t>
  </si>
  <si>
    <t>Přesun sutě</t>
  </si>
  <si>
    <t>85</t>
  </si>
  <si>
    <t>997221551</t>
  </si>
  <si>
    <t>Vodorovná doprava suti bez naložení, ale se složením a s hrubým urovnáním ze sypkých materiálů, na vzdálenost do 1 km</t>
  </si>
  <si>
    <t>168</t>
  </si>
  <si>
    <t>https://podminky.urs.cz/item/CS_URS_2023_02/997221551</t>
  </si>
  <si>
    <t>997221559</t>
  </si>
  <si>
    <t>Vodorovná doprava suti bez naložení, ale se složením a s hrubým urovnáním Příplatek k ceně za každý další i započatý 1 km přes 1 km</t>
  </si>
  <si>
    <t>170</t>
  </si>
  <si>
    <t>https://podminky.urs.cz/item/CS_URS_2023_02/997221559</t>
  </si>
  <si>
    <t>694,995*14</t>
  </si>
  <si>
    <t>87</t>
  </si>
  <si>
    <t>997221611</t>
  </si>
  <si>
    <t>Nakládání na dopravní prostředky pro vodorovnou dopravu suti</t>
  </si>
  <si>
    <t>172</t>
  </si>
  <si>
    <t>https://podminky.urs.cz/item/CS_URS_2023_02/997221611</t>
  </si>
  <si>
    <t>88</t>
  </si>
  <si>
    <t>997221875</t>
  </si>
  <si>
    <t>Poplatek za uložení stavebního odpadu na recyklační skládce (skládkovné) asfaltového bez obsahu dehtu zatříděného do Katalogu odpadů pod kódem 17 03 02</t>
  </si>
  <si>
    <t>174</t>
  </si>
  <si>
    <t>https://podminky.urs.cz/item/CS_URS_2023_02/997221875</t>
  </si>
  <si>
    <t>694,995</t>
  </si>
  <si>
    <t>-1653*0,332</t>
  </si>
  <si>
    <t>odpočet frézované drti ( bez poplatku , skládka su )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</si>
  <si>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</si>
  <si>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</si>
  <si>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</si>
  <si>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</si>
  <si>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176</t>
  </si>
  <si>
    <t>https://podminky.urs.cz/item/CS_URS_2023_02/998225111</t>
  </si>
  <si>
    <t>SKA7202 - SO 301 Kanalizace - úsek IV</t>
  </si>
  <si>
    <t xml:space="preserve">    3 - Svislé a kompletní konstrukce</t>
  </si>
  <si>
    <t>PSV - Práce a dodávky PSV</t>
  </si>
  <si>
    <t xml:space="preserve">    767 - Konstrukce zámečnické</t>
  </si>
  <si>
    <t>VRN - Vedlejší rozpočtové náklady</t>
  </si>
  <si>
    <t xml:space="preserve">    VRN4 - Inženýrská činnost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</si>
  <si>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</si>
  <si>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</si>
  <si>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https://podminky.urs.cz/item/CS_URS_2023_02/113107323</t>
  </si>
  <si>
    <t>20,2*2,4</t>
  </si>
  <si>
    <t>mimo úpravu komun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</si>
  <si>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</si>
  <si>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</si>
  <si>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https://podminky.urs.cz/item/CS_URS_2023_02/113107342</t>
  </si>
  <si>
    <t>113151111</t>
  </si>
  <si>
    <t>Rozebírání zpevněných ploch s přemístěním na skládku na vzdálenost do 20 m nebo s naložením na dopravní prostředek ze silničních panelů</t>
  </si>
  <si>
    <t>https://podminky.urs.cz/item/CS_URS_2023_02/113151111</t>
  </si>
  <si>
    <t>29,4</t>
  </si>
  <si>
    <t>115101201</t>
  </si>
  <si>
    <t>Čerpání vody na dopravní výšku do 10 m s uvažovaným průměrným přítokem do 500 l/min</t>
  </si>
  <si>
    <t>hod</t>
  </si>
  <si>
    <t>https://podminky.urs.cz/item/CS_URS_2023_02/115101201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</si>
  <si>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</si>
  <si>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</si>
  <si>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</si>
  <si>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https://podminky.urs.cz/item/CS_URS_2023_02/115101301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</si>
  <si>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</si>
  <si>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</si>
  <si>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https://podminky.urs.cz/item/CS_URS_2023_02/119001401</t>
  </si>
  <si>
    <t>1,4*3</t>
  </si>
  <si>
    <t>voda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</si>
  <si>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</si>
  <si>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</si>
  <si>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https://podminky.urs.cz/item/CS_URS_2023_02/119001405</t>
  </si>
  <si>
    <t>1,4*10</t>
  </si>
  <si>
    <t>plyn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</si>
  <si>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</si>
  <si>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</si>
  <si>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https://podminky.urs.cz/item/CS_URS_2023_02/119001412</t>
  </si>
  <si>
    <t>1,4*18</t>
  </si>
  <si>
    <t>kanal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</si>
  <si>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</si>
  <si>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</si>
  <si>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https://podminky.urs.cz/item/CS_URS_2023_02/119001421</t>
  </si>
  <si>
    <t>silnoproud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</si>
  <si>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</si>
  <si>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</si>
  <si>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https://podminky.urs.cz/item/CS_URS_2023_02/119001422</t>
  </si>
  <si>
    <t>1,4*2</t>
  </si>
  <si>
    <t>slaboproud</t>
  </si>
  <si>
    <t>121151113</t>
  </si>
  <si>
    <t>Sejmutí ornice strojně při souvislé ploše přes 100 do 500 m2, tl. vrstvy do 200 mm</t>
  </si>
  <si>
    <t>https://podminky.urs.cz/item/CS_URS_2023_02/121151113</t>
  </si>
  <si>
    <t>70*2</t>
  </si>
  <si>
    <t>131351201</t>
  </si>
  <si>
    <t>Hloubení zapažených jam a zářezů strojně s urovnáním dna do předepsaného profilu a spádu v hornině třídy těžitelnosti II skupiny 4 do 20 m3</t>
  </si>
  <si>
    <t>https://podminky.urs.cz/item/CS_URS_2023_02/131351201</t>
  </si>
  <si>
    <t>1,5*1,3*2,64*5</t>
  </si>
  <si>
    <t>2*3*2,8</t>
  </si>
  <si>
    <t>7*4,2*2,8</t>
  </si>
  <si>
    <t>start.jámy</t>
  </si>
  <si>
    <t>131351206</t>
  </si>
  <si>
    <t>Hloubení zapažených jam a zářezů strojně s urovnáním dna do předepsaného profilu a spádu v hornině třídy těžitelnosti II skupiny 4 přes 1 000 do 5 000 m3</t>
  </si>
  <si>
    <t>https://podminky.urs.cz/item/CS_URS_2023_02/131351206</t>
  </si>
  <si>
    <t>(1,5+2,03+2,33+2,19+2,08+2,05+1,92+1,86+2,03)/9*1,4*198,6</t>
  </si>
  <si>
    <t xml:space="preserve">B1  DN 500 </t>
  </si>
  <si>
    <t>(2,34+2,04+2,21+2,42+2,52+2,36+2,28+1,99)/8*1,25*176,35</t>
  </si>
  <si>
    <t>B1  DN 400</t>
  </si>
  <si>
    <t>(2,34+2,01)/2*1,1*18,8</t>
  </si>
  <si>
    <t>B2</t>
  </si>
  <si>
    <t>napoj.lapačů</t>
  </si>
  <si>
    <t>1,5*1,1*1,5</t>
  </si>
  <si>
    <t>3,5*1,1*1,5</t>
  </si>
  <si>
    <t>10,5*1*10,5</t>
  </si>
  <si>
    <t>4,7*1,1*1,5</t>
  </si>
  <si>
    <t>přípojky</t>
  </si>
  <si>
    <t>70*0,9*1,5</t>
  </si>
  <si>
    <t>139001101</t>
  </si>
  <si>
    <t>Příplatek k cenám hloubených vykopávek za ztížení vykopávky v blízkosti podzemního vedení nebo výbušnin pro jakoukoliv třídu horniny</t>
  </si>
  <si>
    <t>https://podminky.urs.cz/item/CS_URS_2023_02/139001101</t>
  </si>
  <si>
    <t>(109,42+1101,14+220,75)*0,2</t>
  </si>
  <si>
    <t>20 %</t>
  </si>
  <si>
    <t>141721223</t>
  </si>
  <si>
    <t>Řízený zemní protlak délky protlaku do 50 m v hornině třídy těžitelnosti I a II, skupiny 1 až 4 včetně zatažení trub v hloubce do 6 m průměru vrtu přes 450 do 500 mm</t>
  </si>
  <si>
    <t>https://podminky.urs.cz/item/CS_URS_2023_02/141721223</t>
  </si>
  <si>
    <t>10,3</t>
  </si>
  <si>
    <t>14033234</t>
  </si>
  <si>
    <t>trubka ocelová bezešvá hladká tl 8mm ČSN 41 1375.1 D 457 mm</t>
  </si>
  <si>
    <t>10,3*1,01 "Přepočtené koeficientem množství</t>
  </si>
  <si>
    <t>141721225R</t>
  </si>
  <si>
    <t>Řízený zemní protlak délky protlaku do 50 m v hornině třídy těžitelnosti I a II, skupiny 1 až 4 včetně zatažení trub v hloubce do 6 m průměru vrtu přes 700 do 760 mm</t>
  </si>
  <si>
    <t>14033244R</t>
  </si>
  <si>
    <t>trubka ocelová bezešvá hladká tl 14,2mm ČSN 41 1375.1 D  762 x 8 mm</t>
  </si>
  <si>
    <t>151101102</t>
  </si>
  <si>
    <t>Zřízení pažení a rozepření stěn rýh pro podzemní vedení příložné pro jakoukoliv mezerovitost, hloubky přes 2 do 4 m</t>
  </si>
  <si>
    <t>https://podminky.urs.cz/item/CS_URS_2023_02/151101102</t>
  </si>
  <si>
    <t>1676,64</t>
  </si>
  <si>
    <t>20,2*1,5*2</t>
  </si>
  <si>
    <t>70*1,5*2</t>
  </si>
  <si>
    <t>29,12+63,84</t>
  </si>
  <si>
    <t>2,8*2*2,64*2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</si>
  <si>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</si>
  <si>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</si>
  <si>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https://podminky.urs.cz/item/CS_URS_2023_02/151101112</t>
  </si>
  <si>
    <t>1416,4069</t>
  </si>
  <si>
    <t>1426,707*5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</si>
  <si>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</si>
  <si>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</si>
  <si>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</si>
  <si>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1426,707*1,8</t>
  </si>
  <si>
    <t>99,12</t>
  </si>
  <si>
    <t>start.jam</t>
  </si>
  <si>
    <t>755,681</t>
  </si>
  <si>
    <t>nakup. materiál</t>
  </si>
  <si>
    <t>58344171</t>
  </si>
  <si>
    <t>štěrkodrť frakce 0/32</t>
  </si>
  <si>
    <t>755,681*2 "Přepočtené koeficientem množství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</si>
  <si>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</si>
  <si>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</si>
  <si>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https://podminky.urs.cz/item/CS_URS_2023_02/175151201</t>
  </si>
  <si>
    <t>389,19-62,4593</t>
  </si>
  <si>
    <t>12,177-1,015</t>
  </si>
  <si>
    <t>31,5-1,2364</t>
  </si>
  <si>
    <t>368,157*2 "Přepočtené koeficientem množství</t>
  </si>
  <si>
    <t>181351003</t>
  </si>
  <si>
    <t>Rozprostření a urovnání ornice v rovině nebo ve svahu sklonu do 1:5 strojně při souvislé ploše do 100 m2, tl. vrstvy do 200 mm</t>
  </si>
  <si>
    <t>https://podminky.urs.cz/item/CS_URS_2023_02/181351003</t>
  </si>
  <si>
    <t>mimo úpravu kom.</t>
  </si>
  <si>
    <t>181411131</t>
  </si>
  <si>
    <t>Založení trávníku na půdě předem připravené plochy do 1000 m2 výsevem včetně utažení parkového v rovině nebo na svahu do 1:5</t>
  </si>
  <si>
    <t>https://podminky.urs.cz/item/CS_URS_2023_02/181411131</t>
  </si>
  <si>
    <t>00572410</t>
  </si>
  <si>
    <t>osivo směs travní parková</t>
  </si>
  <si>
    <t>kg</t>
  </si>
  <si>
    <t>140*0,02 "Přepočtené koeficientem množství</t>
  </si>
  <si>
    <t>181951113</t>
  </si>
  <si>
    <t>Úprava pláně vyrovnáním výškových rozdílů strojně v hornině třídy těžitelnosti II, skupiny 4 a 5 bez zhutnění</t>
  </si>
  <si>
    <t>https://podminky.urs.cz/item/CS_URS_2023_02/181951113</t>
  </si>
  <si>
    <t>181951114</t>
  </si>
  <si>
    <t>Úprava pláně vyrovnáním výškových rozdílů strojně v hornině třídy těžitelnosti II, skupiny 4 a 5 se zhutněním</t>
  </si>
  <si>
    <t>https://podminky.urs.cz/item/CS_URS_2023_02/181951114</t>
  </si>
  <si>
    <t>212752401</t>
  </si>
  <si>
    <t>Trativody z drenážních trubek pro liniové stavby a komunikace se zřízením štěrkového lože pod trubky a s jejich obsypem v otevřeném výkopu trubka sendvičová PE-HD SN 8 celoperforovaná 360° DN 100</t>
  </si>
  <si>
    <t>https://podminky.urs.cz/item/CS_URS_2023_02/212752401</t>
  </si>
  <si>
    <t>414</t>
  </si>
  <si>
    <t>při výskytu podzem.vody</t>
  </si>
  <si>
    <t>39</t>
  </si>
  <si>
    <t>274311128</t>
  </si>
  <si>
    <t>Základové konstrukce z betonu prostého pasy, prahy, věnce a ostruhy ve výkopu nebo na hlavách pilot C 30/37</t>
  </si>
  <si>
    <t>https://podminky.urs.cz/item/CS_URS_2023_02/274311128</t>
  </si>
  <si>
    <t>lapače , prah</t>
  </si>
  <si>
    <t>(1,5*1,3*0,25+2*0,3*0,25)*5</t>
  </si>
  <si>
    <t>291211111</t>
  </si>
  <si>
    <t>Zřízení zpevněné plochy ze silničních panelů osazených do lože tl. 50 mm z kameniva</t>
  </si>
  <si>
    <t>https://podminky.urs.cz/item/CS_URS_2023_02/291211111</t>
  </si>
  <si>
    <t>4,2*7</t>
  </si>
  <si>
    <t>59381002</t>
  </si>
  <si>
    <t>panel silniční 3,00x1,20x0,215m</t>
  </si>
  <si>
    <t>593813388</t>
  </si>
  <si>
    <t>panel silniční  4,20x 1,0 x0,215m</t>
  </si>
  <si>
    <t>Svislé a kompletní konstrukce</t>
  </si>
  <si>
    <t>334361226</t>
  </si>
  <si>
    <t>Výztuž betonářská mostních konstrukcí opěr, úložných prahů, křídel, závěrných zídek, bloků ložisek, pilířů a sloupů z oceli 10 505 (R) nebo BSt 500 křídel, závěrných zdí</t>
  </si>
  <si>
    <t>-1276760627</t>
  </si>
  <si>
    <t>https://podminky.urs.cz/item/CS_URS_2024_01/334361226</t>
  </si>
  <si>
    <t>2,2</t>
  </si>
  <si>
    <t>výztuž jímky</t>
  </si>
  <si>
    <t>359901211</t>
  </si>
  <si>
    <t>Monitoring stok (kamerový systém) jakékoli výšky nová kanalizace</t>
  </si>
  <si>
    <t>https://podminky.urs.cz/item/CS_URS_2023_02/359901211</t>
  </si>
  <si>
    <t>198,6+176,4+18,8</t>
  </si>
  <si>
    <t>45</t>
  </si>
  <si>
    <t>451317777</t>
  </si>
  <si>
    <t>Podklad nebo lože pod dlažbu (přídlažbu) v ploše vodorovné nebo ve sklonu do 1:5, tloušťky od 50 do 100 mm z betonu prostého</t>
  </si>
  <si>
    <t>https://podminky.urs.cz/item/CS_URS_2023_02/451317777</t>
  </si>
  <si>
    <t>2*1,9*2</t>
  </si>
  <si>
    <t>lapač</t>
  </si>
  <si>
    <t>451541111</t>
  </si>
  <si>
    <t>Lože pod potrubí, stoky a drobné objekty v otevřeném výkopu ze štěrkodrtě 16/32</t>
  </si>
  <si>
    <t>https://podminky.urs.cz/item/CS_URS_2023_02/451541111</t>
  </si>
  <si>
    <t>103,844</t>
  </si>
  <si>
    <t>4,234</t>
  </si>
  <si>
    <t>12,6</t>
  </si>
  <si>
    <t xml:space="preserve">při rozbř.podloží </t>
  </si>
  <si>
    <t>47</t>
  </si>
  <si>
    <t>451541111R</t>
  </si>
  <si>
    <t>5*1,8*0,1</t>
  </si>
  <si>
    <t>5*0,9*0,1</t>
  </si>
  <si>
    <t>77,883</t>
  </si>
  <si>
    <t>3,1755</t>
  </si>
  <si>
    <t>70*0,9*0,15</t>
  </si>
  <si>
    <t>452112112</t>
  </si>
  <si>
    <t>Osazení betonových dílců prstenců nebo rámů pod poklopy a mříže, výšky do 100 mm</t>
  </si>
  <si>
    <t>https://podminky.urs.cz/item/CS_URS_2023_02/452112112</t>
  </si>
  <si>
    <t>2+5+10+4</t>
  </si>
  <si>
    <t>59224187</t>
  </si>
  <si>
    <t>prstenec šachtový vyrovnávací betonový 625x120x100mm</t>
  </si>
  <si>
    <t>100</t>
  </si>
  <si>
    <t>59224188</t>
  </si>
  <si>
    <t>prstenec šachtový vyrovnávací betonový 625x120x120mm</t>
  </si>
  <si>
    <t>59224147</t>
  </si>
  <si>
    <t>prstenec šachtový vyrovnávací betonový rovný 625x100x80mm</t>
  </si>
  <si>
    <t>59224146</t>
  </si>
  <si>
    <t>prstenec šachtový vyrovnávací betonový rovný 625x100x60mm</t>
  </si>
  <si>
    <t>452311131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</si>
  <si>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</si>
  <si>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https://podminky.urs.cz/item/CS_URS_2023_02/452311131</t>
  </si>
  <si>
    <t>pod šachty</t>
  </si>
  <si>
    <t>1,2*1,2*0,1*12</t>
  </si>
  <si>
    <t>452311141</t>
  </si>
  <si>
    <t>Podkladní a zajišťovací konstrukce z betonu prostého v otevřeném výkopu bez zvýšených nároků na prostředí desky pod potrubí, stoky a drobné objekty z betonu tř. C 16/20</t>
  </si>
  <si>
    <t>https://podminky.urs.cz/item/CS_URS_2023_02/452311141</t>
  </si>
  <si>
    <t>(1,5*1,5+0,3*0,3*2)*0,1*2</t>
  </si>
  <si>
    <t>2*1,8*0,05*5</t>
  </si>
  <si>
    <t>podkl.b. lapače</t>
  </si>
  <si>
    <t>566901234</t>
  </si>
  <si>
    <t>Vyspravení podkladu po překopech inženýrských sítí plochy přes 15 m2 s rozprostřením a zhutněním štěrkodrtí tl. 250 mm</t>
  </si>
  <si>
    <t>https://podminky.urs.cz/item/CS_URS_2023_02/566901234</t>
  </si>
  <si>
    <t>566901261</t>
  </si>
  <si>
    <t>Vyspravení podkladu po překopech inženýrských sítí plochy přes 15 m2 s rozprostřením a zhutněním obalovaným kamenivem ACP (OK) tl. 100 mm</t>
  </si>
  <si>
    <t>https://podminky.urs.cz/item/CS_URS_2023_02/566901261</t>
  </si>
  <si>
    <t>48,48</t>
  </si>
  <si>
    <t>577134111</t>
  </si>
  <si>
    <t>Asfaltový beton vrstva obrusná ACO 11 + (ABS) s rozprostřením a se zhutněním z nemodifikovaného asfaltu v pruhu šířky do 3 m tř. I, po zhutnění tl. 40 mm</t>
  </si>
  <si>
    <t>https://podminky.urs.cz/item/CS_URS_2023_02/577134111</t>
  </si>
  <si>
    <t>594411113</t>
  </si>
  <si>
    <t>Kladení dlažby z lomového kamene lomařsky upraveného v ploše vodorovné nebo ve sklonu na plocho tl. do 250 mm, bez vyplnění spár, s provedením lože tl. 50 mm z cementové malty</t>
  </si>
  <si>
    <t>https://podminky.urs.cz/item/CS_URS_2023_02/594411113</t>
  </si>
  <si>
    <t>lapače</t>
  </si>
  <si>
    <t>58381088</t>
  </si>
  <si>
    <t>kámen lomový upravený</t>
  </si>
  <si>
    <t>7,6*0,25*1,8</t>
  </si>
  <si>
    <t>599632111</t>
  </si>
  <si>
    <t>Vyplnění spár dlažby (přídlažby) z lomového kamene v jakémkoliv sklonu plochy a jakékoliv tloušťky cementovou maltou se zatřením</t>
  </si>
  <si>
    <t>https://podminky.urs.cz/item/CS_URS_2023_02/599632111</t>
  </si>
  <si>
    <t>7,6</t>
  </si>
  <si>
    <t>83138319R</t>
  </si>
  <si>
    <t>Přepojení přípojek</t>
  </si>
  <si>
    <t>871315221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</si>
  <si>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</si>
  <si>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</si>
  <si>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přepoj.přípojek</t>
  </si>
  <si>
    <t>871350320</t>
  </si>
  <si>
    <t>Montáž kanalizačního potrubí z plastů z polypropylenu PP hladkého plnostěnného SN 12 DN 200</t>
  </si>
  <si>
    <t>https://podminky.urs.cz/item/CS_URS_2023_02/871350320</t>
  </si>
  <si>
    <t>10,5</t>
  </si>
  <si>
    <t>28617026</t>
  </si>
  <si>
    <t>trubka kanalizační PP plnostěnná třívrstvá DN 200x1000mm SN12</t>
  </si>
  <si>
    <t>10,5*1,015 "Přepočtené koeficientem množství</t>
  </si>
  <si>
    <t>871370320</t>
  </si>
  <si>
    <t>Montáž kanalizačního potrubí z plastů z polypropylenu PP hladkého plnostěnného SN 12 DN 300</t>
  </si>
  <si>
    <t>https://podminky.urs.cz/item/CS_URS_2023_02/871370320</t>
  </si>
  <si>
    <t>18,8</t>
  </si>
  <si>
    <t>9,7</t>
  </si>
  <si>
    <t>28617028</t>
  </si>
  <si>
    <t>trubka kanalizační PP plnostěnná třívrstvá DN 300x1000mm SN12</t>
  </si>
  <si>
    <t>28,5*1,015 "Přepočtené koeficientem množství</t>
  </si>
  <si>
    <t>871390320</t>
  </si>
  <si>
    <t>Montáž kanalizačního potrubí z plastů z polypropylenu PP hladkého plnostěnného SN 12 DN 400</t>
  </si>
  <si>
    <t>https://podminky.urs.cz/item/CS_URS_2023_02/871390320</t>
  </si>
  <si>
    <t>176,4</t>
  </si>
  <si>
    <t>B1</t>
  </si>
  <si>
    <t>1,5</t>
  </si>
  <si>
    <t>napoj lapačů</t>
  </si>
  <si>
    <t>28617029</t>
  </si>
  <si>
    <t>trubka kanalizační PP plnostěnná třívrstvá DN 400x1000mm SN12</t>
  </si>
  <si>
    <t>177,9*1,015 "Přepočtené koeficientem množství</t>
  </si>
  <si>
    <t>871420320</t>
  </si>
  <si>
    <t>Montáž kanalizačního potrubí z plastů z polypropylenu PP hladkého plnostěnného SN 12 DN 500</t>
  </si>
  <si>
    <t>https://podminky.urs.cz/item/CS_URS_2023_02/871420320</t>
  </si>
  <si>
    <t>198,6</t>
  </si>
  <si>
    <t>28617030</t>
  </si>
  <si>
    <t xml:space="preserve">trubka kanalizační PP plnostěnná třívrstvá DN 500 SN12x1000mm_x000D_
</t>
  </si>
  <si>
    <t>198,6*1,015 "Přepočtené koeficientem množství</t>
  </si>
  <si>
    <t>877370420</t>
  </si>
  <si>
    <t>Montáž tvarovek na kanalizačním plastovém potrubí z polypropylenu PP nebo tvrdého PVC odboček DN 300</t>
  </si>
  <si>
    <t>https://podminky.urs.cz/item/CS_URS_2023_02/877370420</t>
  </si>
  <si>
    <t>28617383</t>
  </si>
  <si>
    <t>odbočka kanalizace PP 45° DN 300/200</t>
  </si>
  <si>
    <t>877390420</t>
  </si>
  <si>
    <t>Montáž tvarovek na kanalizačním plastovém potrubí z polypropylenu PP nebo tvrdého PVC odboček DN 400</t>
  </si>
  <si>
    <t>https://podminky.urs.cz/item/CS_URS_2023_02/877390420</t>
  </si>
  <si>
    <t>28617384</t>
  </si>
  <si>
    <t>odbočka kanalizace PP 45° DN 400/200</t>
  </si>
  <si>
    <t>877420420</t>
  </si>
  <si>
    <t>Montáž tvarovek na kanalizačním plastovém potrubí z polypropylenu PP nebo tvrdého PVC odboček DN 500</t>
  </si>
  <si>
    <t>https://podminky.urs.cz/item/CS_URS_2023_02/877420420</t>
  </si>
  <si>
    <t>286173841</t>
  </si>
  <si>
    <t>odbočka kanalizace PP 45° DN 500/150</t>
  </si>
  <si>
    <t>1+2</t>
  </si>
  <si>
    <t>28617394</t>
  </si>
  <si>
    <t>odbočka kanalizace PP 45° DN 500/300</t>
  </si>
  <si>
    <t>892372121</t>
  </si>
  <si>
    <t>Tlakové zkoušky vzduchem těsnícími vaky ucpávkovými DN 300</t>
  </si>
  <si>
    <t>úsek</t>
  </si>
  <si>
    <t>https://podminky.urs.cz/item/CS_URS_2023_02/892372121</t>
  </si>
  <si>
    <t>892392121</t>
  </si>
  <si>
    <t>Tlakové zkoušky vzduchem těsnícími vaky ucpávkovými DN 400</t>
  </si>
  <si>
    <t>https://podminky.urs.cz/item/CS_URS_2023_02/892392121</t>
  </si>
  <si>
    <t>892422121</t>
  </si>
  <si>
    <t>Tlakové zkoušky vzduchem těsnícími vaky ucpávkovými DN 500</t>
  </si>
  <si>
    <t>https://podminky.urs.cz/item/CS_URS_2023_02/892422121</t>
  </si>
  <si>
    <t>892442111</t>
  </si>
  <si>
    <t>Tlakové zkoušky vodou zabezpečení konců potrubí při tlakových zkouškách DN přes 300 do 600</t>
  </si>
  <si>
    <t>https://podminky.urs.cz/item/CS_URS_2023_02/892442111</t>
  </si>
  <si>
    <t>121</t>
  </si>
  <si>
    <t>894302162</t>
  </si>
  <si>
    <t>Ostatní konstrukce na trubním vedení ze železobetonu stěny šachet tloušťky přes 200 mm z betonu se zvýšenými nároky na prostředí tř. C 30/37</t>
  </si>
  <si>
    <t>504908883</t>
  </si>
  <si>
    <t>https://podminky.urs.cz/item/CS_URS_2024_01/894302162</t>
  </si>
  <si>
    <t>(1,5*1,3+0,3*0,25*2)*0,25*5</t>
  </si>
  <si>
    <t>(1,79+0,5)*(1,9+1,3+1,2*2)*0,25*5</t>
  </si>
  <si>
    <t>-0,5*0,8*0,25*2</t>
  </si>
  <si>
    <t>lapače - dno + stěny</t>
  </si>
  <si>
    <t>894411121</t>
  </si>
  <si>
    <t>Zřízení šachet kanalizačních z betonových dílců výšky vstupu do 1,50 m , na potrubí DN přes 200 do 300</t>
  </si>
  <si>
    <t>https://podminky.urs.cz/item/CS_URS_2023_02/894411121</t>
  </si>
  <si>
    <t>894411131</t>
  </si>
  <si>
    <t>Zřízení šachet kanalizačních z betonových dílců výšky vstupu do 1,50 m s obložením dna betonem tř. C 25/30, na potrubí DN přes 300 do 400</t>
  </si>
  <si>
    <t>https://podminky.urs.cz/item/CS_URS_2023_02/894411131</t>
  </si>
  <si>
    <t>894411141</t>
  </si>
  <si>
    <t>Zřízení šachet kanalizačních z betonových dílců výšky vstupu do 1,50 m na potrubí DN 500</t>
  </si>
  <si>
    <t>https://podminky.urs.cz/item/CS_URS_2023_02/894411141</t>
  </si>
  <si>
    <t>59224046</t>
  </si>
  <si>
    <t>dno betonové šachtové DN 500 kameninový žlab i nástupnice 100x98,5x23cm</t>
  </si>
  <si>
    <t>178</t>
  </si>
  <si>
    <t>59224043</t>
  </si>
  <si>
    <t>dno betonové šachtové DN 400 kameninový žlab i nástupnice 100x88,5x23cm</t>
  </si>
  <si>
    <t>180</t>
  </si>
  <si>
    <t>59224034</t>
  </si>
  <si>
    <t>dno betonové šachtové DN 300 kameninový žlab i nástupnice 100x78,5x15cm</t>
  </si>
  <si>
    <t>182</t>
  </si>
  <si>
    <t>59224348</t>
  </si>
  <si>
    <t>těsnění elastomerové pro spojení šachetních dílů DN 1000</t>
  </si>
  <si>
    <t>184</t>
  </si>
  <si>
    <t>59224052</t>
  </si>
  <si>
    <t>skruž pro kanalizační šachty se zabudovanými stupadly 100x100x12cm</t>
  </si>
  <si>
    <t>186</t>
  </si>
  <si>
    <t>59224051</t>
  </si>
  <si>
    <t>skruž pro kanalizační šachty se zabudovanými stupadly 100x50x12cm</t>
  </si>
  <si>
    <t>188</t>
  </si>
  <si>
    <t>59224160</t>
  </si>
  <si>
    <t>skruž kanalizační s ocelovými stupadly 100x25x12cm</t>
  </si>
  <si>
    <t>190</t>
  </si>
  <si>
    <t>59224075</t>
  </si>
  <si>
    <t>deska betonová zákrytová k ukončení šachet 1000/625x200mm</t>
  </si>
  <si>
    <t>192</t>
  </si>
  <si>
    <t>894501112</t>
  </si>
  <si>
    <t>Bednění konstrukcí na trubním vedení stěn šachet pravoúhlých nebo čtyř a vícehranných oboustranné odstranění</t>
  </si>
  <si>
    <t>2135407459</t>
  </si>
  <si>
    <t>https://podminky.urs.cz/item/CS_URS_2024_01/894501112</t>
  </si>
  <si>
    <t>97</t>
  </si>
  <si>
    <t>894502201</t>
  </si>
  <si>
    <t>Bednění konstrukcí na trubním vedení stěn šachet pravoúhlých nebo čtyř a vícehranných oboustranné</t>
  </si>
  <si>
    <t>194</t>
  </si>
  <si>
    <t>https://podminky.urs.cz/item/CS_URS_2023_02/894502201</t>
  </si>
  <si>
    <t>2,25*(0,5+1,2)*2*5</t>
  </si>
  <si>
    <t>2,5*(1,3+1,45*2+0,3*2+0,25*2+1,9)*5</t>
  </si>
  <si>
    <t>899104112</t>
  </si>
  <si>
    <t>Osazení poklopů litinových, ocelových nebo železobetonových včetně rámů pro třídu zatížení D400, E600</t>
  </si>
  <si>
    <t>196</t>
  </si>
  <si>
    <t>https://podminky.urs.cz/item/CS_URS_2023_02/899104112</t>
  </si>
  <si>
    <t>99</t>
  </si>
  <si>
    <t>55241406</t>
  </si>
  <si>
    <t>poklop šachtový s rámem DN 600 třída D400 s odvětráním</t>
  </si>
  <si>
    <t>198</t>
  </si>
  <si>
    <t>55241402</t>
  </si>
  <si>
    <t>poklop šachtový s rámem DN 600 třída D400 bez odvětrání</t>
  </si>
  <si>
    <t>200</t>
  </si>
  <si>
    <t>101</t>
  </si>
  <si>
    <t>55241034</t>
  </si>
  <si>
    <t>poklop šachtový litinový kruhový DN 600 bez ventilace tř D400 v samonivelačním rámu pro extrémní dopravní zatížení</t>
  </si>
  <si>
    <t>202</t>
  </si>
  <si>
    <t>899722112</t>
  </si>
  <si>
    <t>Krytí potrubí z plastů výstražnou fólií z PVC šířky 25 cm</t>
  </si>
  <si>
    <t>204</t>
  </si>
  <si>
    <t>https://podminky.urs.cz/item/CS_URS_2023_02/899722112</t>
  </si>
  <si>
    <t>198,6+176,4+18,8+10,5+9,7+1,5+70</t>
  </si>
  <si>
    <t>103</t>
  </si>
  <si>
    <t>206</t>
  </si>
  <si>
    <t>20,2*2</t>
  </si>
  <si>
    <t>919735112</t>
  </si>
  <si>
    <t>Řezání stávajícího živičného krytu nebo podkladu hloubky přes 50 do 100 mm</t>
  </si>
  <si>
    <t>208</t>
  </si>
  <si>
    <t>https://podminky.urs.cz/item/CS_URS_2023_02/919735112</t>
  </si>
  <si>
    <t>105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</si>
  <si>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</si>
  <si>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</si>
  <si>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210</t>
  </si>
  <si>
    <t>https://podminky.urs.cz/item/CS_URS_2023_02/935111211</t>
  </si>
  <si>
    <t>(2+2)*2</t>
  </si>
  <si>
    <t>59227029R</t>
  </si>
  <si>
    <t>žlabovka příkopová betonová 330x545x165mm</t>
  </si>
  <si>
    <t>212</t>
  </si>
  <si>
    <t>8*1,01 "Přepočtené koeficientem množství</t>
  </si>
  <si>
    <t>107</t>
  </si>
  <si>
    <t>938902111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</si>
  <si>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do 0,15 m3/m</t>
  </si>
  <si>
    <t>214</t>
  </si>
  <si>
    <t>https://podminky.urs.cz/item/CS_URS_2023_02/938902111</t>
  </si>
  <si>
    <t>23,7</t>
  </si>
  <si>
    <t>mimo úpravu komun.</t>
  </si>
  <si>
    <t>123</t>
  </si>
  <si>
    <t>997013501</t>
  </si>
  <si>
    <t>Odvoz suti a vybouraných hmot na skládku nebo meziskládku se složením, na vzdálenost do 1 km</t>
  </si>
  <si>
    <t>-301743921</t>
  </si>
  <si>
    <t>https://podminky.urs.cz/item/CS_URS_2024_01/997013501</t>
  </si>
  <si>
    <t>29,4*2,4</t>
  </si>
  <si>
    <t>odvoz panelu na skládku SÚS</t>
  </si>
  <si>
    <t>997013509</t>
  </si>
  <si>
    <t>Odvoz suti a vybouraných hmot na skládku nebo meziskládku se složením, na vzdálenost Příplatek k ceně za každý další započatý 1 km přes 1 km</t>
  </si>
  <si>
    <t>1729523231</t>
  </si>
  <si>
    <t>https://podminky.urs.cz/item/CS_URS_2024_01/997013509</t>
  </si>
  <si>
    <t>70,56*20</t>
  </si>
  <si>
    <t>216</t>
  </si>
  <si>
    <t>109</t>
  </si>
  <si>
    <t>218</t>
  </si>
  <si>
    <t>44,733*14</t>
  </si>
  <si>
    <t>220</t>
  </si>
  <si>
    <t>111</t>
  </si>
  <si>
    <t>997221645</t>
  </si>
  <si>
    <t>Poplatek za uložení stavebního odpadu na skládce (skládkovné) asfaltového bez obsahu dehtu zatříděného do Katalogu odpadů pod kódem 17 03 02</t>
  </si>
  <si>
    <t>222</t>
  </si>
  <si>
    <t>https://podminky.urs.cz/item/CS_URS_2023_02/997221645</t>
  </si>
  <si>
    <t>48,48*0,22</t>
  </si>
  <si>
    <t>997221655</t>
  </si>
  <si>
    <t>224</t>
  </si>
  <si>
    <t>https://podminky.urs.cz/item/CS_URS_2023_02/997221655</t>
  </si>
  <si>
    <t>44,733-10,666</t>
  </si>
  <si>
    <t>113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</si>
  <si>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</si>
  <si>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</si>
  <si>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226</t>
  </si>
  <si>
    <t>https://podminky.urs.cz/item/CS_URS_2023_02/998276101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</si>
  <si>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</si>
  <si>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</si>
  <si>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228</t>
  </si>
  <si>
    <t>https://podminky.urs.cz/item/CS_URS_2023_02/998276124</t>
  </si>
  <si>
    <t>PSV</t>
  </si>
  <si>
    <t>Práce a dodávky PSV</t>
  </si>
  <si>
    <t>767</t>
  </si>
  <si>
    <t>Konstrukce zámečnické</t>
  </si>
  <si>
    <t>115</t>
  </si>
  <si>
    <t>767662210</t>
  </si>
  <si>
    <t>Montáž mříží otvíravých</t>
  </si>
  <si>
    <t>230</t>
  </si>
  <si>
    <t>https://podminky.urs.cz/item/CS_URS_2023_02/767662210</t>
  </si>
  <si>
    <t>1,3*0,9*5</t>
  </si>
  <si>
    <t>74910190R</t>
  </si>
  <si>
    <t>mříž otevíravá uzamyk. metalizovaná</t>
  </si>
  <si>
    <t>232</t>
  </si>
  <si>
    <t>117</t>
  </si>
  <si>
    <t>998767101</t>
  </si>
  <si>
    <t>Přesun hmot pro zámečnické konstrukce stanovený z hmotnosti přesunovaného materiálu vodorovná dopravní vzdálenost do 50 m v objektech výšky do 6 m</t>
  </si>
  <si>
    <t>234</t>
  </si>
  <si>
    <t>https://podminky.urs.cz/item/CS_URS_2023_02/998767101</t>
  </si>
  <si>
    <t>VRN</t>
  </si>
  <si>
    <t>Vedlejší rozpočtové náklady</t>
  </si>
  <si>
    <t>VRN4</t>
  </si>
  <si>
    <t>Inženýrská činnost</t>
  </si>
  <si>
    <t>043002001</t>
  </si>
  <si>
    <t>Statické zatěžovací zkoušky</t>
  </si>
  <si>
    <t>ks</t>
  </si>
  <si>
    <t>236</t>
  </si>
  <si>
    <t>119</t>
  </si>
  <si>
    <t>043002002</t>
  </si>
  <si>
    <t>Kontrola zhutnění</t>
  </si>
  <si>
    <t>238</t>
  </si>
  <si>
    <t>SKA7203 - Vedlejší a ostatní náklady SO 102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</si>
  <si>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</si>
  <si>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</si>
  <si>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</si>
  <si>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</si>
  <si>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</si>
  <si>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012103000</t>
  </si>
  <si>
    <t>Geodetické práce před výstavbou - vytyčení ,zaměření</t>
  </si>
  <si>
    <t>https://podminky.urs.cz/item/CS_URS_2023_02/012103000</t>
  </si>
  <si>
    <t>012203001</t>
  </si>
  <si>
    <t>Vytyčení stáv. inženýrských sítí</t>
  </si>
  <si>
    <t>012303000</t>
  </si>
  <si>
    <t>Geodetické práce po výstavbě - zaměření skutečného provedení</t>
  </si>
  <si>
    <t>https://podminky.urs.cz/item/CS_URS_2023_02/012303000</t>
  </si>
  <si>
    <t>012403000</t>
  </si>
  <si>
    <t>Kartografické práce - geometrický plán</t>
  </si>
  <si>
    <t>https://podminky.urs.cz/item/CS_URS_2023_02/012403000</t>
  </si>
  <si>
    <t>013254000</t>
  </si>
  <si>
    <t>Dokumentace skutečného provedení stavby</t>
  </si>
  <si>
    <t>https://podminky.urs.cz/item/CS_URS_2023_02/013254000</t>
  </si>
  <si>
    <t>013284000</t>
  </si>
  <si>
    <t>Pasportizace okolních objektu</t>
  </si>
  <si>
    <t>https://podminky.urs.cz/item/CS_URS_2023_02/013284000</t>
  </si>
  <si>
    <t>VRN3</t>
  </si>
  <si>
    <t>Zařízení staveniště</t>
  </si>
  <si>
    <t>030001000</t>
  </si>
  <si>
    <t>Zařízení staveniště - zřízení , odstranění ,oplocení , zabezpečení , náklady na stav.buňky ,mobil. WC ,energie pro ZS</t>
  </si>
  <si>
    <t>https://podminky.urs.cz/item/CS_URS_2023_02/030001000</t>
  </si>
  <si>
    <t>043002000</t>
  </si>
  <si>
    <t>Zkoušení materiálů nezávislou zkušebnou nad rámec KZP dle požadavku investora</t>
  </si>
  <si>
    <t>https://podminky.urs.cz/item/CS_URS_2023_02/043002000</t>
  </si>
  <si>
    <t>VRN7</t>
  </si>
  <si>
    <t>Provozní vlivy</t>
  </si>
  <si>
    <t>072103001</t>
  </si>
  <si>
    <t>Projednání DIO a zajištění DIR komunikace II.a III. třídy</t>
  </si>
  <si>
    <t>https://podminky.urs.cz/item/CS_URS_2023_02/072103001</t>
  </si>
  <si>
    <t>SKA7204 - SO 103  Chodník a ostatní plochy - úsek IV</t>
  </si>
  <si>
    <t xml:space="preserve">    721 - Zdravotechnika - vnitřní kanalizace</t>
  </si>
  <si>
    <t xml:space="preserve">    741 - Elektroinstalace - silnoproud</t>
  </si>
  <si>
    <t>111211101</t>
  </si>
  <si>
    <t>Odstranění křovin a stromů s odstraněním kořenů ručně průměru kmene do 100 mm jakékoliv plochy v rovině nebo ve svahu o sklonu do 1:5</t>
  </si>
  <si>
    <t>https://podminky.urs.cz/item/CS_URS_2023_02/111211101</t>
  </si>
  <si>
    <t>111301111</t>
  </si>
  <si>
    <t>Sejmutí drnu tl. do 100 mm, v jakékoliv ploše</t>
  </si>
  <si>
    <t>https://podminky.urs.cz/item/CS_URS_2023_02/111301111</t>
  </si>
  <si>
    <t>500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</si>
  <si>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</si>
  <si>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</si>
  <si>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https://podminky.urs.cz/item/CS_URS_2023_02/113106132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</si>
  <si>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</si>
  <si>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</si>
  <si>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https://podminky.urs.cz/item/CS_URS_2023_02/113106134</t>
  </si>
  <si>
    <t>14,5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</si>
  <si>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</si>
  <si>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</si>
  <si>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https://podminky.urs.cz/item/CS_URS_2023_02/113107161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</si>
  <si>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</si>
  <si>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</si>
  <si>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https://podminky.urs.cz/item/CS_URS_2023_02/113107162</t>
  </si>
  <si>
    <t>113204111</t>
  </si>
  <si>
    <t>Vytrhání obrub s vybouráním lože, s přemístěním hmot na skládku na vzdálenost do 3 m nebo s naložením na dopravní prostředek záhonových</t>
  </si>
  <si>
    <t>https://podminky.urs.cz/item/CS_URS_2023_02/113204111</t>
  </si>
  <si>
    <t>121151123</t>
  </si>
  <si>
    <t>Sejmutí ornice strojně při souvislé ploše přes 500 m2, tl. vrstvy do 200 mm</t>
  </si>
  <si>
    <t>https://podminky.urs.cz/item/CS_URS_2023_02/121151123</t>
  </si>
  <si>
    <t>542</t>
  </si>
  <si>
    <t>(569+29,1)*0,4</t>
  </si>
  <si>
    <t>371,7*0,61</t>
  </si>
  <si>
    <t>213,19</t>
  </si>
  <si>
    <t>18,5*2*0,7+110*2*0,7+14,5*2*0,7</t>
  </si>
  <si>
    <t>81,1*0,25</t>
  </si>
  <si>
    <t xml:space="preserve">liniové odv. </t>
  </si>
  <si>
    <t>0,7*2*2</t>
  </si>
  <si>
    <t>162301501</t>
  </si>
  <si>
    <t>Vodorovné přemístění smýcených křovin do průměru kmene 100 mm na vzdálenost do 5 000 m</t>
  </si>
  <si>
    <t>https://podminky.urs.cz/item/CS_URS_2023_02/162301501</t>
  </si>
  <si>
    <t>162301981</t>
  </si>
  <si>
    <t>Vodorovné přemístění smýcených křovin Příplatek k ceně za každých dalších i započatých 1 000 m</t>
  </si>
  <si>
    <t>https://podminky.urs.cz/item/CS_URS_2023_02/162301981</t>
  </si>
  <si>
    <t>(15-5)*62</t>
  </si>
  <si>
    <t>43,5</t>
  </si>
  <si>
    <t>162702111</t>
  </si>
  <si>
    <t>Vodorovné přemístění drnu na suchu na vzdálenost přes 5000 do 6000 m</t>
  </si>
  <si>
    <t>https://podminky.urs.cz/item/CS_URS_2023_02/162702111</t>
  </si>
  <si>
    <t>162702119</t>
  </si>
  <si>
    <t>Vodorovné přemístění drnu na suchu Příplatek k ceně za každých dalších i započatých 1000 m</t>
  </si>
  <si>
    <t>https://podminky.urs.cz/item/CS_URS_2023_02/162702119</t>
  </si>
  <si>
    <t>(15-6)*500</t>
  </si>
  <si>
    <t>679,167</t>
  </si>
  <si>
    <t>223,275</t>
  </si>
  <si>
    <t>-43,5</t>
  </si>
  <si>
    <t>858,942*5</t>
  </si>
  <si>
    <t>185,2</t>
  </si>
  <si>
    <t>v ploše pův.příkopu  , dle výpisu hl.výměr</t>
  </si>
  <si>
    <t>185,2*2 "Přepočtené koeficientem množství</t>
  </si>
  <si>
    <t xml:space="preserve"> dle výpisu hl.výměr</t>
  </si>
  <si>
    <t>858,942*1,8</t>
  </si>
  <si>
    <t>858,942</t>
  </si>
  <si>
    <t>14,5*0,7*0,35+110*0,7*0,35</t>
  </si>
  <si>
    <t>30,503*2 "Přepočtené koeficientem množství</t>
  </si>
  <si>
    <t>1043,6</t>
  </si>
  <si>
    <t>(14,5+110+19,5)*0,7*0,1</t>
  </si>
  <si>
    <t>569*0,75+330+48*2</t>
  </si>
  <si>
    <t xml:space="preserve"> 250 mm , dle výpisu hl.výměr</t>
  </si>
  <si>
    <t>564831011</t>
  </si>
  <si>
    <t>Podklad ze štěrkodrti ŠD s rozprostřením a zhutněním plochy jednotlivě do 100 m2, po zhutnění tl. 100 mm</t>
  </si>
  <si>
    <t>https://podminky.urs.cz/item/CS_URS_2023_02/564831011</t>
  </si>
  <si>
    <t>park.stání</t>
  </si>
  <si>
    <t>26*2</t>
  </si>
  <si>
    <t>2 vrstvy, chodn.přejezd , dle výpisu hl.výměr</t>
  </si>
  <si>
    <t>564831111</t>
  </si>
  <si>
    <t>Podklad ze štěrkodrti ŠD s rozprostřením a zhutněním plochy přes 100 m2, po zhutnění tl. 100 mm</t>
  </si>
  <si>
    <t>https://podminky.urs.cz/item/CS_URS_2023_02/564831111</t>
  </si>
  <si>
    <t>330</t>
  </si>
  <si>
    <t>vjezd</t>
  </si>
  <si>
    <t>564851011</t>
  </si>
  <si>
    <t>Podklad ze štěrkodrti ŠD s rozprostřením a zhutněním plochy jednotlivě do 100 m2, po zhutnění tl. 150 mm</t>
  </si>
  <si>
    <t>https://podminky.urs.cz/item/CS_URS_2023_02/564851011</t>
  </si>
  <si>
    <t>564851111</t>
  </si>
  <si>
    <t>Podklad ze štěrkodrti ŠD s rozprostřením a zhutněním plochy přes 100 m2, po zhutnění tl. 150 mm</t>
  </si>
  <si>
    <t>https://podminky.urs.cz/item/CS_URS_2023_02/564851111</t>
  </si>
  <si>
    <t>569</t>
  </si>
  <si>
    <t>chodník</t>
  </si>
  <si>
    <t>5648610111</t>
  </si>
  <si>
    <t>Podklad ze štěrkodrti ŠD A 0/32 s rozprostřením a zhutněním plochy jednotlivě do 100 m2, po zhutnění tl. 200 mm</t>
  </si>
  <si>
    <t>41,5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</si>
  <si>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</si>
  <si>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</si>
  <si>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https://podminky.urs.cz/item/CS_URS_2023_02/591211111</t>
  </si>
  <si>
    <t>park.stání , dle výpisu hl.výměr</t>
  </si>
  <si>
    <t>58381007</t>
  </si>
  <si>
    <t>kostka štípaná dlažební žula drobná 8/10</t>
  </si>
  <si>
    <t>378*1,02 "Přepočtené koeficientem množství</t>
  </si>
  <si>
    <t>chodn.přejezd , dle výpisu hl.výměr</t>
  </si>
  <si>
    <t>58381014</t>
  </si>
  <si>
    <t>kostka řezanoštípaná dlažební žula 10x10x8cm, sv.šedá</t>
  </si>
  <si>
    <t>26*1,02 "Přepočtené koeficientem množství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</si>
  <si>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</si>
  <si>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</si>
  <si>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https://podminky.urs.cz/item/CS_URS_2023_02/591411111</t>
  </si>
  <si>
    <t>chodník , dle výpisu hl.výměr</t>
  </si>
  <si>
    <t>58381005</t>
  </si>
  <si>
    <t>kostka  dlažební mozaika žula 4/6 šedá</t>
  </si>
  <si>
    <t>569*1,02 "Přepočtené koeficientem množství</t>
  </si>
  <si>
    <t>596211130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</si>
  <si>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C, pro plochy do 50 m2</t>
  </si>
  <si>
    <t>https://podminky.urs.cz/item/CS_URS_2023_02/596211130</t>
  </si>
  <si>
    <t>59245006</t>
  </si>
  <si>
    <t>dlažba tvar obdélník betonová pro nevidomé 200x100x60mm barevná</t>
  </si>
  <si>
    <t>13*1,03 "Přepočtené koeficientem množství</t>
  </si>
  <si>
    <t>596211230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</si>
  <si>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C, pro plochy do 50 m2</t>
  </si>
  <si>
    <t>https://podminky.urs.cz/item/CS_URS_2023_02/596211230</t>
  </si>
  <si>
    <t>21,5</t>
  </si>
  <si>
    <t xml:space="preserve">dle výpisu hl.výměr </t>
  </si>
  <si>
    <t>59245226</t>
  </si>
  <si>
    <t>dlažba tvar obdélník betonová pro nevidomé 200x100x80mm barevná</t>
  </si>
  <si>
    <t>21,5*1,03 "Přepočtené koeficientem množství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</si>
  <si>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</si>
  <si>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</si>
  <si>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https://podminky.urs.cz/item/CS_URS_2023_02/596811120</t>
  </si>
  <si>
    <t>59246115</t>
  </si>
  <si>
    <t>dlažba hladká  250/250 mm</t>
  </si>
  <si>
    <t>34*1,03 "Přepočtené koeficientem množství</t>
  </si>
  <si>
    <t>110+14,5+19,5</t>
  </si>
  <si>
    <t>89594001R</t>
  </si>
  <si>
    <t>Vybourání vpusti kanalizační vč. přípojky , vč. odvozu a ekologické likvidace</t>
  </si>
  <si>
    <t>-1386903835</t>
  </si>
  <si>
    <t>2032433146</t>
  </si>
  <si>
    <t>1757270997</t>
  </si>
  <si>
    <t>-1337830869</t>
  </si>
  <si>
    <t>-971315986</t>
  </si>
  <si>
    <t>1469468657</t>
  </si>
  <si>
    <t>59224467</t>
  </si>
  <si>
    <t>vpusť uliční DN 500 skruž průběžná 500/590x65mm betonová 150mm PVC</t>
  </si>
  <si>
    <t>1340666401</t>
  </si>
  <si>
    <t>404456541</t>
  </si>
  <si>
    <t>informativní značky zónové IZ5 a</t>
  </si>
  <si>
    <t>404456542</t>
  </si>
  <si>
    <t>informativní značky zónové IZ5 b</t>
  </si>
  <si>
    <t>40445625</t>
  </si>
  <si>
    <t>informativní značky provozní  IP11b</t>
  </si>
  <si>
    <t>915223121</t>
  </si>
  <si>
    <t>Orientační prvky pro nevidomé z plastu na pozemních komunikacích a komunikacích pro pěší vodicí linie na přechodu šířky 170 mm</t>
  </si>
  <si>
    <t>https://podminky.urs.cz/item/CS_URS_2023_02/915223121</t>
  </si>
  <si>
    <t>7,7</t>
  </si>
  <si>
    <t>39*1,02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</si>
  <si>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</si>
  <si>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</si>
  <si>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</si>
  <si>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275</t>
  </si>
  <si>
    <t>59217016</t>
  </si>
  <si>
    <t>obrubník betonový chodníkový 1000x80x250mm vč. obloukových</t>
  </si>
  <si>
    <t>275*1,02 "Přepočtené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</si>
  <si>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</si>
  <si>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</si>
  <si>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https://podminky.urs.cz/item/CS_URS_2023_02/916331112</t>
  </si>
  <si>
    <t>509</t>
  </si>
  <si>
    <t>59217011</t>
  </si>
  <si>
    <t>obrubník betonový zahradní 500x50x200mm</t>
  </si>
  <si>
    <t>509*1,01 "Přepočtené koeficientem množství</t>
  </si>
  <si>
    <t>39*0,3*0,1</t>
  </si>
  <si>
    <t>935932411</t>
  </si>
  <si>
    <t>Odvodňovací polymerbetonový pro třídu zatížení D 400 vnitřní šířky 100 mm s krycím roštem mřížkovým z pozinkované oceli</t>
  </si>
  <si>
    <t>https://podminky.urs.cz/item/CS_URS_2023_02/935932411</t>
  </si>
  <si>
    <t>81,1</t>
  </si>
  <si>
    <t>935932611</t>
  </si>
  <si>
    <t>Odvodňovací polymerbet. žlab vpusť s kalovým košem pro žlab vnitřní šířky 100 mm</t>
  </si>
  <si>
    <t>https://podminky.urs.cz/item/CS_URS_2023_02/935932611</t>
  </si>
  <si>
    <t>961044111</t>
  </si>
  <si>
    <t>Bourání základů z betonu prostého</t>
  </si>
  <si>
    <t>https://podminky.urs.cz/item/CS_URS_2023_02/961044111</t>
  </si>
  <si>
    <t>23+5</t>
  </si>
  <si>
    <t>čela propustků , dle výpisu hl.výměr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</si>
  <si>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</si>
  <si>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</si>
  <si>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https://podminky.urs.cz/item/CS_URS_2023_02/966008112</t>
  </si>
  <si>
    <t>160,6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</si>
  <si>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</si>
  <si>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</si>
  <si>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https://podminky.urs.cz/item/CS_URS_2023_02/966008211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</si>
  <si>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</si>
  <si>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</si>
  <si>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https://podminky.urs.cz/item/CS_URS_2023_02/966008221</t>
  </si>
  <si>
    <t>17,6</t>
  </si>
  <si>
    <t>981511118</t>
  </si>
  <si>
    <t>Demolice konstrukcí objektů postupným rozebíráním konstrukcí drátokamenných (gabionů)</t>
  </si>
  <si>
    <t>https://podminky.urs.cz/item/CS_URS_2023_02/981511118</t>
  </si>
  <si>
    <t>15,5*1*0,5</t>
  </si>
  <si>
    <t>gabion zeď , dle výpisu hl.výměr</t>
  </si>
  <si>
    <t>136*0,17</t>
  </si>
  <si>
    <t>136*0,29</t>
  </si>
  <si>
    <t>62,56*14</t>
  </si>
  <si>
    <t>997221561</t>
  </si>
  <si>
    <t>Vodorovná doprava suti bez naložení, ale se složením a s hrubým urovnáním z kusových materiálů, na vzdálenost do 1 km</t>
  </si>
  <si>
    <t>https://podminky.urs.cz/item/CS_URS_2023_02/997221561</t>
  </si>
  <si>
    <t>329,335</t>
  </si>
  <si>
    <t>-62,56</t>
  </si>
  <si>
    <t>997221569</t>
  </si>
  <si>
    <t>https://podminky.urs.cz/item/CS_URS_2023_02/997221569</t>
  </si>
  <si>
    <t>266,775*14</t>
  </si>
  <si>
    <t>62,56</t>
  </si>
  <si>
    <t>997221612</t>
  </si>
  <si>
    <t>Nakládání na dopravní prostředky pro vodorovnou dopravu vybouraných hmot</t>
  </si>
  <si>
    <t>https://podminky.urs.cz/item/CS_URS_2023_02/997221612</t>
  </si>
  <si>
    <t>266,775</t>
  </si>
  <si>
    <t>997221615</t>
  </si>
  <si>
    <t>Poplatek za uložení stavebního odpadu na skládce (skládkovné) z prostého betonu zatříděného do Katalogu odpadů pod kódem 17 01 01</t>
  </si>
  <si>
    <t>https://podminky.urs.cz/item/CS_URS_2023_02/997221615</t>
  </si>
  <si>
    <t>997221873</t>
  </si>
  <si>
    <t>https://podminky.urs.cz/item/CS_URS_2023_02/997221873</t>
  </si>
  <si>
    <t>998223011</t>
  </si>
  <si>
    <t>Přesun hmot pro pozemní komunikace s krytem dlážděným dopravní vzdálenost do 200 m jakékoliv délky objektu</t>
  </si>
  <si>
    <t>https://podminky.urs.cz/item/CS_URS_2023_02/998223011</t>
  </si>
  <si>
    <t>721</t>
  </si>
  <si>
    <t>Zdravotechnika - vnitřní kanalizace</t>
  </si>
  <si>
    <t>721241102</t>
  </si>
  <si>
    <t>Lapače střešních splavenin litinové DN 125</t>
  </si>
  <si>
    <t>https://podminky.urs.cz/item/CS_URS_2023_02/721241102</t>
  </si>
  <si>
    <t>dešť.svod</t>
  </si>
  <si>
    <t>998721101</t>
  </si>
  <si>
    <t>Přesun hmot pro vnitřní kanalizace stanovený z hmotnosti přesunovaného materiálu vodorovná dopravní vzdálenost do 50 m v objektech výšky do 6 m</t>
  </si>
  <si>
    <t>https://podminky.urs.cz/item/CS_URS_2023_02/998721101</t>
  </si>
  <si>
    <t>741</t>
  </si>
  <si>
    <t>Elektroinstalace - silnoproud</t>
  </si>
  <si>
    <t>741110313</t>
  </si>
  <si>
    <t>Montáž trubek ochranných s nasunutím nebo našroubováním do krabic plastových tuhých, uložených volně, vnitřní Ø přes 90 do 133 mm</t>
  </si>
  <si>
    <t>https://podminky.urs.cz/item/CS_URS_2023_02/741110313</t>
  </si>
  <si>
    <t>34571098</t>
  </si>
  <si>
    <t>trubka elektroinstalační dělená (chránička) D 100/110mm, HDPE</t>
  </si>
  <si>
    <t>38*1,05 "Přepočtené koeficientem množství</t>
  </si>
  <si>
    <t>SKA7205 - Vedlejší a ostatní náklady SO 103</t>
  </si>
  <si>
    <t>SKA7206 - SO 104  Komunikace - úsek V</t>
  </si>
  <si>
    <t xml:space="preserve">    783 - Dokončovací práce - nátěry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</si>
  <si>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</si>
  <si>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</si>
  <si>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https://podminky.urs.cz/item/CS_URS_2023_02/113107223</t>
  </si>
  <si>
    <t>3872,25</t>
  </si>
  <si>
    <t>stáv.vozovka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</si>
  <si>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</si>
  <si>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</si>
  <si>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https://podminky.urs.cz/item/CS_URS_2023_02/113107243</t>
  </si>
  <si>
    <t>stáv.vozovka , dle výpisu hl.výměr</t>
  </si>
  <si>
    <t>113154333</t>
  </si>
  <si>
    <t>Frézování živičného podkladu nebo krytu s naložením na dopravní prostředek plochy přes 1 000 do 10 000 m2 bez překážek v trase pruhu šířky přes 1 m do 2 m, tloušťky vrstvy 50 mm</t>
  </si>
  <si>
    <t>https://podminky.urs.cz/item/CS_URS_2023_02/113154333</t>
  </si>
  <si>
    <t>3935,75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</si>
  <si>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</si>
  <si>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</si>
  <si>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https://podminky.urs.cz/item/CS_URS_2023_02/113154334</t>
  </si>
  <si>
    <t>113202111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</si>
  <si>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</si>
  <si>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</si>
  <si>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122452206</t>
  </si>
  <si>
    <t>Odkopávky a prokopávky nezapažené pro silnice a dálnice strojně v hornině třídy těžitelnosti II přes 1 000 do 5 000 m3</t>
  </si>
  <si>
    <t>https://podminky.urs.cz/item/CS_URS_2023_02/122452206</t>
  </si>
  <si>
    <t>(5154-3872,25)*0,48</t>
  </si>
  <si>
    <t>pro sanaci</t>
  </si>
  <si>
    <t>5154*0,5</t>
  </si>
  <si>
    <t>132351102</t>
  </si>
  <si>
    <t>Hloubení nezapažených rýh šířky do 800 mm strojně s urovnáním dna do předepsaného profilu a spádu v hornině třídy těžitelnosti II skupiny 4 přes 20 do 50 m3</t>
  </si>
  <si>
    <t>https://podminky.urs.cz/item/CS_URS_2023_02/132351102</t>
  </si>
  <si>
    <t>pro základ zdi</t>
  </si>
  <si>
    <t>96,5*2*0,7</t>
  </si>
  <si>
    <t>přípojka</t>
  </si>
  <si>
    <t>1016,5*0,2</t>
  </si>
  <si>
    <t>0,7*0,7*2*21</t>
  </si>
  <si>
    <t>3192,24</t>
  </si>
  <si>
    <t>358,98</t>
  </si>
  <si>
    <t>-43</t>
  </si>
  <si>
    <t>3508,22*5</t>
  </si>
  <si>
    <t>Uložení sypaniny do násypů silnice s rozprostřením sypaniny ve vrstvách, s hrubým urovnáním a hutněním , z hornin nesoudržných sypkých</t>
  </si>
  <si>
    <t>152,475</t>
  </si>
  <si>
    <t>152,475*2 "Přepočtené koeficientem množství</t>
  </si>
  <si>
    <t>3508,22*1,8</t>
  </si>
  <si>
    <t>3508,22</t>
  </si>
  <si>
    <t>96,5*0,7*0,35</t>
  </si>
  <si>
    <t>23,643*2 "Přepočtené koeficientem množství</t>
  </si>
  <si>
    <t>zásyp za zdí , dle výpisu hl.výměr</t>
  </si>
  <si>
    <t>9*2 "Přepočtené koeficientem množství</t>
  </si>
  <si>
    <t>4985+169</t>
  </si>
  <si>
    <t>1016,5*0,4*0,5+8</t>
  </si>
  <si>
    <t>2127521121</t>
  </si>
  <si>
    <t>Trativody z drenážních trubek pro liniové stavby a komunikace se zřízením štěrkového lože pod trubky a s jejich obsypem v otevřeném výkopu trubka sendvičová PE-HD SN 8 perforace 220° DN 150</t>
  </si>
  <si>
    <t>1016,5</t>
  </si>
  <si>
    <t>zeď</t>
  </si>
  <si>
    <t>1016,5+40</t>
  </si>
  <si>
    <t>273321511</t>
  </si>
  <si>
    <t>Základy z betonu železového (bez výztuže) desky z betonu bez zvláštních nároků na prostředí tř. C 25/30 XF3</t>
  </si>
  <si>
    <t>https://podminky.urs.cz/item/CS_URS_2023_02/273321511</t>
  </si>
  <si>
    <t>169*0,2</t>
  </si>
  <si>
    <t>273362021</t>
  </si>
  <si>
    <t>Výztuž základů desek ze svařovaných sítí z drátů typu KARI</t>
  </si>
  <si>
    <t>https://podminky.urs.cz/item/CS_URS_2023_02/273362021</t>
  </si>
  <si>
    <t>4,44/1000*169*1,1</t>
  </si>
  <si>
    <t>338171123</t>
  </si>
  <si>
    <t>Montáž sloupků a vzpěr plotových ocelových trubkových nebo profilovaných výšky přes 2 do 2,6 m se zabetonováním do 0,08 m3 do připravených jamek</t>
  </si>
  <si>
    <t>https://podminky.urs.cz/item/CS_URS_2023_02/338171123</t>
  </si>
  <si>
    <t>55342255</t>
  </si>
  <si>
    <t>sloupek plotový průběžný Pz a komaxitový 2500/38x1,5mm</t>
  </si>
  <si>
    <t>348172117</t>
  </si>
  <si>
    <t>Montáž vjezdových bran samonosných posuvných jednokřídlových plochy přes 12 do 15 m2</t>
  </si>
  <si>
    <t>https://podminky.urs.cz/item/CS_URS_2023_02/348172117</t>
  </si>
  <si>
    <t>55341607</t>
  </si>
  <si>
    <t>brána pojezdová s výplní ze svislých ocelových Pz profilů přes 9 do 12m2</t>
  </si>
  <si>
    <t>7*2</t>
  </si>
  <si>
    <t>55342052</t>
  </si>
  <si>
    <t>sada pro pojezdovou bránu š do 7 m</t>
  </si>
  <si>
    <t>sada</t>
  </si>
  <si>
    <t>348272213</t>
  </si>
  <si>
    <t>Ploty z tvárnic betonových plotová zeď na maltu cementovou včetně spárování současně při zdění z tvarovek oboustranně štípaných, dutých přírodních, tloušťka zdiva 195 mm, včetně římsových prefabrikátů</t>
  </si>
  <si>
    <t>https://podminky.urs.cz/item/CS_URS_2023_02/348272213</t>
  </si>
  <si>
    <t>36*2,25</t>
  </si>
  <si>
    <t>58932935</t>
  </si>
  <si>
    <t>beton C 25/30 XF1 XA1 kamenivo frakce 0/8 Dobetonování dutin tvárnic</t>
  </si>
  <si>
    <t>CS ÚRS 2023 01</t>
  </si>
  <si>
    <t>6,38</t>
  </si>
  <si>
    <t>348361216</t>
  </si>
  <si>
    <t>Výztuž zábradelních zídek a podezdívek z oceli 10 505 (R) nebo BSt 500</t>
  </si>
  <si>
    <t>https://podminky.urs.cz/item/CS_URS_2023_02/348361216</t>
  </si>
  <si>
    <t>0,8</t>
  </si>
  <si>
    <t>348401120</t>
  </si>
  <si>
    <t>Montáž oplocení z pletiva strojového s napínacími dráty do 1,6 m</t>
  </si>
  <si>
    <t>https://podminky.urs.cz/item/CS_URS_2023_02/348401120</t>
  </si>
  <si>
    <t>313275131</t>
  </si>
  <si>
    <t>pletivo drátěné plastifikované se čtvercovými oky 55/2,5mm v 1600mm, včetně odstranění</t>
  </si>
  <si>
    <t>40*1,05 "Přepočtené koeficientem množství</t>
  </si>
  <si>
    <t>348401350</t>
  </si>
  <si>
    <t>Montáž oplocení z pletiva rozvinutí, uchycení a napnutí drátu napínacího</t>
  </si>
  <si>
    <t>https://podminky.urs.cz/item/CS_URS_2023_02/348401350</t>
  </si>
  <si>
    <t>15615300</t>
  </si>
  <si>
    <t>drát kruhový Pz napínací D 2,80mm</t>
  </si>
  <si>
    <t>80*1,05 "Přepočtené koeficientem množství</t>
  </si>
  <si>
    <t>348401360</t>
  </si>
  <si>
    <t>Montáž oplocení z pletiva rozvinutí, uchycení a napnutí drátu přiháčkování pletiva k napínacímu drátu</t>
  </si>
  <si>
    <t>https://podminky.urs.cz/item/CS_URS_2023_02/348401360</t>
  </si>
  <si>
    <t>348501211</t>
  </si>
  <si>
    <t>Osazení oplocení na sloupky v osové vzdálenosti do 4 m výšky přes 1 do 2 m z prken</t>
  </si>
  <si>
    <t>https://podminky.urs.cz/item/CS_URS_2023_02/348501211</t>
  </si>
  <si>
    <t>61231010</t>
  </si>
  <si>
    <t>pole plotové z dřevěných planěk rovných tl 20mm</t>
  </si>
  <si>
    <t>36*1,45</t>
  </si>
  <si>
    <t>96,5*0,7*0,1</t>
  </si>
  <si>
    <t>5648611111</t>
  </si>
  <si>
    <t>Podklad ze štěrkodrti ŠD A 0/32 s rozprostřením a zhutněním plochy přes 100 m2, po zhutnění tl. 200 mm</t>
  </si>
  <si>
    <t>4198</t>
  </si>
  <si>
    <t>169</t>
  </si>
  <si>
    <t>autobus.zast , dle výpisu hl. výměr</t>
  </si>
  <si>
    <t>56516512111</t>
  </si>
  <si>
    <t>63,5</t>
  </si>
  <si>
    <t>BUS zast, dle výpisu hl.výmněr</t>
  </si>
  <si>
    <t>569951133</t>
  </si>
  <si>
    <t>Zpevnění krajnic nebo komunikací pro pěší s rozprostřením a zhutněním, po zhutnění asfaltovým recyklátem tl. 150 mm</t>
  </si>
  <si>
    <t>https://podminky.urs.cz/item/CS_URS_2023_02/569951133</t>
  </si>
  <si>
    <t xml:space="preserve">BUS zast. </t>
  </si>
  <si>
    <t>BUS zast,</t>
  </si>
  <si>
    <t>96,5</t>
  </si>
  <si>
    <t>18+3</t>
  </si>
  <si>
    <t>Vybourání vpusti kanalizační vč. přípojky , vč.odvozu a ekolog.likvidace</t>
  </si>
  <si>
    <t>Osazení vpusti kanalizační chodníkové</t>
  </si>
  <si>
    <t>151</t>
  </si>
  <si>
    <t>-1096281760</t>
  </si>
  <si>
    <t>dle výkazu hl. výměr</t>
  </si>
  <si>
    <t>-487631490</t>
  </si>
  <si>
    <t>153</t>
  </si>
  <si>
    <t>-336685091</t>
  </si>
  <si>
    <t>360460977</t>
  </si>
  <si>
    <t>155</t>
  </si>
  <si>
    <t>-1412029070</t>
  </si>
  <si>
    <t>59224494</t>
  </si>
  <si>
    <t>skruž betonová průběžná se zápachovou uzávěrkou 200mm PVC pro uliční vpusť 450x645x50mm</t>
  </si>
  <si>
    <t>300520532</t>
  </si>
  <si>
    <t>59223875</t>
  </si>
  <si>
    <t>koš nízký pro uliční vpusti žárově Pz plech pro rám 500/500mm</t>
  </si>
  <si>
    <t>1062305124</t>
  </si>
  <si>
    <t>5+7+2+2</t>
  </si>
  <si>
    <t>2+1+2+2+2+2+3</t>
  </si>
  <si>
    <t>404456391</t>
  </si>
  <si>
    <t>informativní značky směrové IS IS21a</t>
  </si>
  <si>
    <t>404456392</t>
  </si>
  <si>
    <t>informativní značky směrové IS  IS21b</t>
  </si>
  <si>
    <t>40445645</t>
  </si>
  <si>
    <t>informativní značky jiné IJ4b 500mm</t>
  </si>
  <si>
    <t>404456291</t>
  </si>
  <si>
    <t>informativní značky směrové  IS3a</t>
  </si>
  <si>
    <t>404456302</t>
  </si>
  <si>
    <t>informativní značky směrové  IS3b,</t>
  </si>
  <si>
    <t>404456311</t>
  </si>
  <si>
    <t>informativní značky směrové  IS3c</t>
  </si>
  <si>
    <t>404456481</t>
  </si>
  <si>
    <t>dodatkové tabulky E2,d</t>
  </si>
  <si>
    <t>3+2+2+1+4</t>
  </si>
  <si>
    <t>404456011</t>
  </si>
  <si>
    <t>výstražné dopravní značky A 6a</t>
  </si>
  <si>
    <t>404456012</t>
  </si>
  <si>
    <t>výstražné dopravní značky A 7a</t>
  </si>
  <si>
    <t>404456455</t>
  </si>
  <si>
    <t>informativní značky jiné IJ4b</t>
  </si>
  <si>
    <t>40445620</t>
  </si>
  <si>
    <t>zákazové, příkazové dopravní značky B4</t>
  </si>
  <si>
    <t>914431112</t>
  </si>
  <si>
    <t>Montáž dopravního zrcadla na sloupky nebo konzoly velikosti do 1 m2</t>
  </si>
  <si>
    <t>https://podminky.urs.cz/item/CS_URS_2023_02/914431112</t>
  </si>
  <si>
    <t>1+1+2</t>
  </si>
  <si>
    <t>404452041</t>
  </si>
  <si>
    <t>zrcadlo dopravní kruhové  D 1000 mm</t>
  </si>
  <si>
    <t>404452031</t>
  </si>
  <si>
    <t>zrcadlo dopravní kruhové D 800 mm</t>
  </si>
  <si>
    <t>404452011</t>
  </si>
  <si>
    <t>zrcadlo dopravní kruhové D 900mm , polom.křivosti 3,5 m</t>
  </si>
  <si>
    <t>1124,5</t>
  </si>
  <si>
    <t>915211116</t>
  </si>
  <si>
    <t>Vodorovné dopravní značení taqženým plastem dělící čára šířky 125 mm souvislá žlutá retroreflexní</t>
  </si>
  <si>
    <t>https://podminky.urs.cz/item/CS_URS_2023_02/915211116</t>
  </si>
  <si>
    <t>V12a , dle výpisu hl.výměr</t>
  </si>
  <si>
    <t>73,5+93,5</t>
  </si>
  <si>
    <t>V4 ,  V2b  , dle výpisu hl.výměr</t>
  </si>
  <si>
    <t>915231112</t>
  </si>
  <si>
    <t>Vodorovné dopravní značení stříkaným plastem přechody pro chodce, šipky, symboly nápisy bílé retroreflexní</t>
  </si>
  <si>
    <t>https://podminky.urs.cz/item/CS_URS_2023_02/915231112</t>
  </si>
  <si>
    <t>9*2</t>
  </si>
  <si>
    <t>V11a , dle výpisu hl.výměr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</si>
  <si>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</si>
  <si>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</si>
  <si>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https://podminky.urs.cz/item/CS_URS_2023_02/916111123</t>
  </si>
  <si>
    <t>429</t>
  </si>
  <si>
    <t>58381015</t>
  </si>
  <si>
    <t>kostka řezanoštípaná dlažební žula 10x10x10cm</t>
  </si>
  <si>
    <t>429*0,1 "Přepočtené koeficientem množství</t>
  </si>
  <si>
    <t>408</t>
  </si>
  <si>
    <t>408*1,02 "Přepočtené koeficientem množství</t>
  </si>
  <si>
    <t>240</t>
  </si>
  <si>
    <t>242</t>
  </si>
  <si>
    <t>916241113</t>
  </si>
  <si>
    <t>Osazení obrubníku kamenného se zřízením lože, s vyplněním a zatřením spár cementovou maltou ležatého s boční opěrou z betonu prostého, do lože z betonu prostého</t>
  </si>
  <si>
    <t>244</t>
  </si>
  <si>
    <t>https://podminky.urs.cz/item/CS_URS_2023_02/916241113</t>
  </si>
  <si>
    <t>366</t>
  </si>
  <si>
    <t>58380004</t>
  </si>
  <si>
    <t>obrubník kamenný žulový přímý 1000x250x200mm</t>
  </si>
  <si>
    <t>246</t>
  </si>
  <si>
    <t>366*1,02 "Přepočtené koeficientem množství</t>
  </si>
  <si>
    <t>916241213</t>
  </si>
  <si>
    <t>Osazení obrubníku kamenného se zřízením lože, s vyplněním a zatřením spár cementovou maltou stojatého s boční opěrou z betonu prostého, do lože z betonu prostého</t>
  </si>
  <si>
    <t>248</t>
  </si>
  <si>
    <t>https://podminky.urs.cz/item/CS_URS_2023_02/916241213</t>
  </si>
  <si>
    <t>30,5</t>
  </si>
  <si>
    <t>125</t>
  </si>
  <si>
    <t>583800031</t>
  </si>
  <si>
    <t>obrubník kamenný žulový přímý 1000x200x300mm</t>
  </si>
  <si>
    <t>250</t>
  </si>
  <si>
    <t>30,5*1,02 "Přepočtené koeficientem množství</t>
  </si>
  <si>
    <t>252</t>
  </si>
  <si>
    <t>(408+366+30,5)*0,3*0,1</t>
  </si>
  <si>
    <t>127</t>
  </si>
  <si>
    <t>Geotextilie netkaná pro ochranu, separaci nebo filtraci měrná hmotnost přes 500 do 800 g/m2, geotextilie pro ochranu, separaci, filtraci umožňující přímoupokládku lomového kamene, má pevnost min. 50/50kn/m</t>
  </si>
  <si>
    <t>254</t>
  </si>
  <si>
    <t>(4985+169)*1,2</t>
  </si>
  <si>
    <t>256</t>
  </si>
  <si>
    <t>677</t>
  </si>
  <si>
    <t>129</t>
  </si>
  <si>
    <t>258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</si>
  <si>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</si>
  <si>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</si>
  <si>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260</t>
  </si>
  <si>
    <t>https://podminky.urs.cz/item/CS_URS_2023_01/935111111</t>
  </si>
  <si>
    <t>149</t>
  </si>
  <si>
    <t>59227053</t>
  </si>
  <si>
    <t>žlabovka příkopová betonová 300x200x80mm</t>
  </si>
  <si>
    <t>262</t>
  </si>
  <si>
    <t>34*1,02 "Přepočtené koeficientem množství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</si>
  <si>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</si>
  <si>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150 mm</t>
  </si>
  <si>
    <t>264</t>
  </si>
  <si>
    <t>https://podminky.urs.cz/item/CS_URS_2023_02/938909612</t>
  </si>
  <si>
    <t>131</t>
  </si>
  <si>
    <t>266</t>
  </si>
  <si>
    <t>268</t>
  </si>
  <si>
    <t>133</t>
  </si>
  <si>
    <t>270</t>
  </si>
  <si>
    <t>272</t>
  </si>
  <si>
    <t>12,2</t>
  </si>
  <si>
    <t>135</t>
  </si>
  <si>
    <t>274</t>
  </si>
  <si>
    <t>3872,25*0,44</t>
  </si>
  <si>
    <t>kamenivo</t>
  </si>
  <si>
    <t>3872,25*0,316</t>
  </si>
  <si>
    <t>živice</t>
  </si>
  <si>
    <t>3935,25*0,115+3872,25*0,23</t>
  </si>
  <si>
    <t>fréz. drť</t>
  </si>
  <si>
    <t>276</t>
  </si>
  <si>
    <t>4270,592*14</t>
  </si>
  <si>
    <t>137</t>
  </si>
  <si>
    <t>278</t>
  </si>
  <si>
    <t>4293,356</t>
  </si>
  <si>
    <t>-4270,592</t>
  </si>
  <si>
    <t>280</t>
  </si>
  <si>
    <t>22,764*14</t>
  </si>
  <si>
    <t>139</t>
  </si>
  <si>
    <t>282</t>
  </si>
  <si>
    <t>4270,592</t>
  </si>
  <si>
    <t>284</t>
  </si>
  <si>
    <t>22,764</t>
  </si>
  <si>
    <t>141</t>
  </si>
  <si>
    <t>286</t>
  </si>
  <si>
    <t>288</t>
  </si>
  <si>
    <t>143</t>
  </si>
  <si>
    <t>290</t>
  </si>
  <si>
    <t xml:space="preserve">1343,71 fréz.drť </t>
  </si>
  <si>
    <t xml:space="preserve"> ( bez poplatku , skládka SUS  )</t>
  </si>
  <si>
    <t>292</t>
  </si>
  <si>
    <t>783</t>
  </si>
  <si>
    <t>Dokončovací práce - nátěry</t>
  </si>
  <si>
    <t>145</t>
  </si>
  <si>
    <t>783214121</t>
  </si>
  <si>
    <t>Sanační napouštěcí nátěr tesařských prvků proti dřevokazným houbám, hmyzu a plísním zabudovaných do konstrukce, aplikovaný stříkáním</t>
  </si>
  <si>
    <t>294</t>
  </si>
  <si>
    <t>https://podminky.urs.cz/item/CS_URS_2023_02/783214121</t>
  </si>
  <si>
    <t>104,4</t>
  </si>
  <si>
    <t>oplocení</t>
  </si>
  <si>
    <t>783218111</t>
  </si>
  <si>
    <t>Lazurovací nátěr tesařských konstrukcí dvojnásobný syntetický</t>
  </si>
  <si>
    <t>296</t>
  </si>
  <si>
    <t>https://podminky.urs.cz/item/CS_URS_2023_02/783218111</t>
  </si>
  <si>
    <t>36*1,45*2</t>
  </si>
  <si>
    <t>SKA7207 - Vedlejší a ostatní náklady SO 104</t>
  </si>
  <si>
    <t>Pasportizace sousedních objektů</t>
  </si>
  <si>
    <t>SKA7208 - SO 303 Kanalizace - úsek V</t>
  </si>
  <si>
    <t>30*2,1</t>
  </si>
  <si>
    <t>vyjetá cesta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</si>
  <si>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</si>
  <si>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</si>
  <si>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https://podminky.urs.cz/item/CS_URS_2023_02/113107163</t>
  </si>
  <si>
    <t>(88,6-30-25,1)*2,1+26*2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</si>
  <si>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</si>
  <si>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</si>
  <si>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https://podminky.urs.cz/item/CS_URS_2023_02/113107182</t>
  </si>
  <si>
    <t>1,25*3+1,1*2</t>
  </si>
  <si>
    <t>1,25*3+1,1*4</t>
  </si>
  <si>
    <t>11900140R</t>
  </si>
  <si>
    <t>Ochrana plynovodu a přeložka plynu v místě křížení se stokou DE</t>
  </si>
  <si>
    <t>1,25*3+1,1*8</t>
  </si>
  <si>
    <t>1,25*1+1,1*2</t>
  </si>
  <si>
    <t>1,25*2+1,1*3</t>
  </si>
  <si>
    <t>19,3*2,1+82,2*2+24,74*2,1</t>
  </si>
  <si>
    <t>35,42</t>
  </si>
  <si>
    <t xml:space="preserve">vpusti ,,výust.obj. </t>
  </si>
  <si>
    <t>1,75*1,5*0,9*2</t>
  </si>
  <si>
    <t>1,6*5,75*0,5*2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</si>
  <si>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</si>
  <si>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</si>
  <si>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https://podminky.urs.cz/item/CS_URS_2023_02/132254206</t>
  </si>
  <si>
    <t>2,058*348,31*1,25</t>
  </si>
  <si>
    <t>st.D</t>
  </si>
  <si>
    <t>2,048*1,1*117</t>
  </si>
  <si>
    <t>DA</t>
  </si>
  <si>
    <t>2,3*1,1*23,55</t>
  </si>
  <si>
    <t>DB</t>
  </si>
  <si>
    <t>1,43*(91,25+89,42)*1,1</t>
  </si>
  <si>
    <t>DC</t>
  </si>
  <si>
    <t>2,365*1,1*9,7</t>
  </si>
  <si>
    <t>DD</t>
  </si>
  <si>
    <t>1,159*1,1*88,64</t>
  </si>
  <si>
    <t>DE</t>
  </si>
  <si>
    <t>1,36*1*27</t>
  </si>
  <si>
    <t>DF</t>
  </si>
  <si>
    <t>10,4*1*1,5+60*0,9*1,5</t>
  </si>
  <si>
    <t>(49,345+1774,943)*0,2</t>
  </si>
  <si>
    <t>151101101</t>
  </si>
  <si>
    <t>Zřízení pažení a rozepření stěn rýh pro podzemní vedení příložné pro jakoukoliv mezerovitost, hloubky do 2 m</t>
  </si>
  <si>
    <t>https://podminky.urs.cz/item/CS_URS_2023_02/151101101</t>
  </si>
  <si>
    <t>(91,25+89,42)*1,43*2</t>
  </si>
  <si>
    <t>88,64*1,19*2</t>
  </si>
  <si>
    <t>27*1,36*2</t>
  </si>
  <si>
    <t>2,058*348,3*2</t>
  </si>
  <si>
    <t>2,3*23,55*2</t>
  </si>
  <si>
    <t>2,37*9,7*2</t>
  </si>
  <si>
    <t>2,048*117*2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</si>
  <si>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</si>
  <si>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</si>
  <si>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https://podminky.urs.cz/item/CS_URS_2023_02/151101111</t>
  </si>
  <si>
    <t>2067,143</t>
  </si>
  <si>
    <t>49,345</t>
  </si>
  <si>
    <t>1755,872</t>
  </si>
  <si>
    <t>1805,217*5</t>
  </si>
  <si>
    <t>1805,217*1,8</t>
  </si>
  <si>
    <t>1805,217</t>
  </si>
  <si>
    <t>1805,217-573,669-188,653-2,16-145,54</t>
  </si>
  <si>
    <t>895,195*2 "Přepočtené koeficientem množství</t>
  </si>
  <si>
    <t>348,3*1,25*0,7+238,9*1,1*0,6+207,7*1*0,55</t>
  </si>
  <si>
    <t>-31,443</t>
  </si>
  <si>
    <t>10,4*1*0,5</t>
  </si>
  <si>
    <t>60*0,9*0,45-3,14*60*0,075*0,075</t>
  </si>
  <si>
    <t>573,669*2 "Přepočtené koeficientem množství</t>
  </si>
  <si>
    <t>19,3*2,1+82,2*2+24,75*2,1</t>
  </si>
  <si>
    <t>256,88</t>
  </si>
  <si>
    <t>256,88*0,02 "Přepočtené koeficientem množství</t>
  </si>
  <si>
    <t>113,86</t>
  </si>
  <si>
    <t>348,3+238,9+207,7</t>
  </si>
  <si>
    <t>10,4+60</t>
  </si>
  <si>
    <t>výúst.obj.</t>
  </si>
  <si>
    <t>1,6*0,5*0,25*5</t>
  </si>
  <si>
    <t>horské vpusti</t>
  </si>
  <si>
    <t>2*0,5*0,25*2</t>
  </si>
  <si>
    <t>1,9*0,5*0,25*2</t>
  </si>
  <si>
    <t>50,1</t>
  </si>
  <si>
    <t>lapače,horské vp., výúst.obj</t>
  </si>
  <si>
    <t>348,3*1,25*0,2+238,9*1,1*0,2+207,7*1*0,2</t>
  </si>
  <si>
    <t>10,4*1*0,2</t>
  </si>
  <si>
    <t>60*0,9*0,1</t>
  </si>
  <si>
    <t>2,7*1,6*0,1*5</t>
  </si>
  <si>
    <t xml:space="preserve">výústní obj. </t>
  </si>
  <si>
    <t>348,3*1,25*0,15+238,9*1,1*0,15+207,7*1*0,15</t>
  </si>
  <si>
    <t>10,4*1*0,15</t>
  </si>
  <si>
    <t>60*0,9*0,15</t>
  </si>
  <si>
    <t>15+18+14+8+1</t>
  </si>
  <si>
    <t>59224145</t>
  </si>
  <si>
    <t>prstenec šachtový vyrovnávací betonový rovný 625x100x40mm</t>
  </si>
  <si>
    <t>1,2*1,2*0,1*33</t>
  </si>
  <si>
    <t>(1,7*1,5+0,3*0,3*2)*0,1*5</t>
  </si>
  <si>
    <t>(1,7*1,1*0,1)*2</t>
  </si>
  <si>
    <t>podkl.b. lapače,horské vpusti</t>
  </si>
  <si>
    <t>462511111</t>
  </si>
  <si>
    <t>Zához prostoru z lomového kamene</t>
  </si>
  <si>
    <t>https://podminky.urs.cz/item/CS_URS_2023_02/462511111</t>
  </si>
  <si>
    <t>1,6*0,5*0,5*5</t>
  </si>
  <si>
    <t>výústní obj.</t>
  </si>
  <si>
    <t>566901231</t>
  </si>
  <si>
    <t>Vyspravení podkladu po překopech inženýrských sítí plochy přes 15 m2 s rozprostřením a zhutněním štěrkodrtí tl. 100 mm</t>
  </si>
  <si>
    <t>https://podminky.urs.cz/item/CS_URS_2023_02/566901231</t>
  </si>
  <si>
    <t>34,5*2,1</t>
  </si>
  <si>
    <t>vyjetá cesta,mimo úpr.komun</t>
  </si>
  <si>
    <t>15,7*2,1+7*2,1</t>
  </si>
  <si>
    <t>6,7*2,1</t>
  </si>
  <si>
    <t>26,06*2,0</t>
  </si>
  <si>
    <t>2*1,9*5+2*2*2+1,5*0,7*1/2*2*2+5*1,6+0,7*0,4*1/2*2*4+1,65*(2,8+0,8)/2*4</t>
  </si>
  <si>
    <t>lapače, horské vp., výúst. obj.</t>
  </si>
  <si>
    <t>50,1*0,25*1,8</t>
  </si>
  <si>
    <t>lapače, výúst. obj. , horské vp.</t>
  </si>
  <si>
    <t>83138315R</t>
  </si>
  <si>
    <t>Přepojení kanalizace</t>
  </si>
  <si>
    <t>4+1</t>
  </si>
  <si>
    <t>871355221</t>
  </si>
  <si>
    <t>Kanalizační potrubí z tvrdého PVC v otevřeném výkopu ve sklonu do 20 %, hladkého plnostěnného jednovrstvého, tuhost třídy SN 8 DN 200</t>
  </si>
  <si>
    <t>https://podminky.urs.cz/item/CS_URS_2023_02/871355221</t>
  </si>
  <si>
    <t>4,1</t>
  </si>
  <si>
    <t>LS1</t>
  </si>
  <si>
    <t>HV 1</t>
  </si>
  <si>
    <t>4,8</t>
  </si>
  <si>
    <t>HV 2</t>
  </si>
  <si>
    <t xml:space="preserve">napoj.lapačů a horských vp. </t>
  </si>
  <si>
    <t>871360320</t>
  </si>
  <si>
    <t>Montáž kanalizačního potrubí z plastů z polypropylenu PP hladkého plnostěnného SN 12 DN 250</t>
  </si>
  <si>
    <t>https://podminky.urs.cz/item/CS_URS_2023_02/871360320</t>
  </si>
  <si>
    <t>89,4</t>
  </si>
  <si>
    <t>28617027</t>
  </si>
  <si>
    <t>trubka kanalizační PP plnostěnná třívrstvá DN 250x1000mm SN12</t>
  </si>
  <si>
    <t>89,4*1,015 "Přepočtené koeficientem množství</t>
  </si>
  <si>
    <t>871360330</t>
  </si>
  <si>
    <t>Montáž kanalizačního potrubí z plastů z polypropylenu PP hladkého plnostěnného SN 16 DN 250</t>
  </si>
  <si>
    <t>https://podminky.urs.cz/item/CS_URS_2023_02/871360330</t>
  </si>
  <si>
    <t>118,3</t>
  </si>
  <si>
    <t>DC , DF</t>
  </si>
  <si>
    <t>28617096</t>
  </si>
  <si>
    <t>trubka kanalizační PP plnostěnná třívrstvá DN 250x6000mm SN16</t>
  </si>
  <si>
    <t>118,3*1,015 "Přepočtené koeficientem množství</t>
  </si>
  <si>
    <t>150,3</t>
  </si>
  <si>
    <t>DA , DB</t>
  </si>
  <si>
    <t>150,3*1,015 "Přepočtené koeficientem množství</t>
  </si>
  <si>
    <t>871370330</t>
  </si>
  <si>
    <t>Montáž kanalizačního potrubí z plastů z polypropylenu PP hladkého plnostěnného SN 16 DN 300</t>
  </si>
  <si>
    <t>https://podminky.urs.cz/item/CS_URS_2023_02/871370330</t>
  </si>
  <si>
    <t>88,6</t>
  </si>
  <si>
    <t>28617097</t>
  </si>
  <si>
    <t>trubka kanalizační PP plnostěnná třívrstvá DN 300x6000mm SN16</t>
  </si>
  <si>
    <t>88,6*1,015 "Přepočtené koeficientem množství</t>
  </si>
  <si>
    <t>348,3</t>
  </si>
  <si>
    <t>348,3*1,015 "Přepočtené koeficientem množství</t>
  </si>
  <si>
    <t>877360420</t>
  </si>
  <si>
    <t>Montáž tvarovek na kanalizačním plastovém potrubí z polypropylenu PP nebo tvrdého PVC odboček DN 250</t>
  </si>
  <si>
    <t>https://podminky.urs.cz/item/CS_URS_2023_02/877360420</t>
  </si>
  <si>
    <t>286173821</t>
  </si>
  <si>
    <t>odbočka kanalizace PP 45° DN 250/150</t>
  </si>
  <si>
    <t>286173831</t>
  </si>
  <si>
    <t>odbočka kanalizace PP 45° DN 300/150</t>
  </si>
  <si>
    <t>odbočka kanalizace PP 45° DN 400/150</t>
  </si>
  <si>
    <t>892362121</t>
  </si>
  <si>
    <t>Tlakové zkoušky vzduchem těsnícími vaky ucpávkovými DN 250</t>
  </si>
  <si>
    <t>https://podminky.urs.cz/item/CS_URS_2023_02/892362121</t>
  </si>
  <si>
    <t>892372111</t>
  </si>
  <si>
    <t>Tlakové zkoušky vodou zabezpečení konců potrubí při tlakových zkouškách DN do 300</t>
  </si>
  <si>
    <t>https://podminky.urs.cz/item/CS_URS_2023_02/892372111</t>
  </si>
  <si>
    <t>-890633229</t>
  </si>
  <si>
    <t>(1,5*1,3+0,3*0,25*2)*0,25</t>
  </si>
  <si>
    <t>(1,79+0,5)*(1,9+1,3+1,2*2)*0,25</t>
  </si>
  <si>
    <t>-0,5*0,8*0,25</t>
  </si>
  <si>
    <t>dno betonové šachtové DN 400 kameninový žlab i nástupnice 1000/400 H = 800</t>
  </si>
  <si>
    <t>592240341</t>
  </si>
  <si>
    <t>dno betonové šachtové DN 300 kameninový žlab i nástupnice 1000/300 H =500</t>
  </si>
  <si>
    <t>59224075R</t>
  </si>
  <si>
    <t>59224162</t>
  </si>
  <si>
    <t>skruž kanalizační s ocelovými stupadly 100x100x12cm</t>
  </si>
  <si>
    <t>59224161</t>
  </si>
  <si>
    <t>skruž kanalizační s ocelovými stupadly 100x50x12cm</t>
  </si>
  <si>
    <t>894608112</t>
  </si>
  <si>
    <t>Výztuž šachet z betonářské oceli 10 505 (R) nebo BSt 500</t>
  </si>
  <si>
    <t>https://podminky.urs.cz/item/CS_URS_2023_02/894608112</t>
  </si>
  <si>
    <t>895931111</t>
  </si>
  <si>
    <t>Vpusti kanalizační horské z betonu prostého tř. C 30/37 velikosti 1200/600 mm</t>
  </si>
  <si>
    <t>https://podminky.urs.cz/item/CS_URS_2023_02/895931111</t>
  </si>
  <si>
    <t>896221212</t>
  </si>
  <si>
    <t>Spadiště kanalizační z prostého betonu kruhové výšky vstupu do 0,90 m a základní výšky spadiště 0,60 m jednoduché se dnem obloženým čedičem s horním potrubím DN 350 nebo 400</t>
  </si>
  <si>
    <t>https://podminky.urs.cz/item/CS_URS_2023_02/896221212</t>
  </si>
  <si>
    <t>6+19+9+1</t>
  </si>
  <si>
    <t>552410341</t>
  </si>
  <si>
    <t>poklop šachtový litinový kruhový DN 600 s  ventilací tř D400 v samonivelačním rámu pro extrémní dopravní zatížení</t>
  </si>
  <si>
    <t>899623181</t>
  </si>
  <si>
    <t>Obetonování potrubí nebo zdiva stok betonem prostým v otevřeném výkopu, betonem tř. C 30/37</t>
  </si>
  <si>
    <t>https://podminky.urs.cz/item/CS_URS_2023_02/899623181</t>
  </si>
  <si>
    <t>0,7*1,6*0,7*5</t>
  </si>
  <si>
    <t>(-0,35*3,14*0,15*0,15-0,35*3,14*0,15*0,15*1/2)*5</t>
  </si>
  <si>
    <t>794,9+10,4+60</t>
  </si>
  <si>
    <t>110,92</t>
  </si>
  <si>
    <t>(15,7+7+6,7)*2+26,06*2</t>
  </si>
  <si>
    <t>(2+2)*2+2*2</t>
  </si>
  <si>
    <t>59227029</t>
  </si>
  <si>
    <t>12*1,01 "Přepočtené koeficientem množství</t>
  </si>
  <si>
    <t>3,5*2+7,4*2+2*5</t>
  </si>
  <si>
    <t>94,546*14</t>
  </si>
  <si>
    <t>122,35*0,22</t>
  </si>
  <si>
    <t>94,546-26,917</t>
  </si>
  <si>
    <t>741110312</t>
  </si>
  <si>
    <t>Montáž trubek ochranných s nasunutím nebo našroubováním do krabic plastových tuhých, uložených volně, vnitřní Ø přes 40 do 90 mm</t>
  </si>
  <si>
    <t>https://podminky.urs.cz/item/CS_URS_2023_02/741110312</t>
  </si>
  <si>
    <t>2,5</t>
  </si>
  <si>
    <t>chr.PE 50 , STL plyn</t>
  </si>
  <si>
    <t>345710981</t>
  </si>
  <si>
    <t>trubka elektroinstalační dělená (chránička) D 50/56 mm, HDPE</t>
  </si>
  <si>
    <t>1,4*0,8*2</t>
  </si>
  <si>
    <t>74910191R</t>
  </si>
  <si>
    <t>mříž  uzamyk. plast. s litin.rámem  1400 x 800</t>
  </si>
  <si>
    <t>SKA7209 - SO 105  Chodník a ostatní plochy - úsek V</t>
  </si>
  <si>
    <t>577</t>
  </si>
  <si>
    <t>1131542341</t>
  </si>
  <si>
    <t>Frézování živičného podkladu nebo krytu s naložením na dopravní prostředek plochy přes 500 do 1 000 m2 bez překážek v trase pruhu šířky přes 1 m do 2 m, tloušťky vrstvy 140 mm</t>
  </si>
  <si>
    <t>355*0,33+329*0,29+779*0,1</t>
  </si>
  <si>
    <t xml:space="preserve">vjezdy ,MK . chodník </t>
  </si>
  <si>
    <t>519,8</t>
  </si>
  <si>
    <t>(5,5+39)*2*0,7</t>
  </si>
  <si>
    <t>přípojky, lin.odvodn.</t>
  </si>
  <si>
    <t>7*(0,8+1,4)/2/1</t>
  </si>
  <si>
    <t xml:space="preserve">zatrubnění </t>
  </si>
  <si>
    <t>2*0,7*0,7*1</t>
  </si>
  <si>
    <t>195</t>
  </si>
  <si>
    <t>vhodný mater. dle výpisu hl.výměr</t>
  </si>
  <si>
    <t>810,26</t>
  </si>
  <si>
    <t>70,98</t>
  </si>
  <si>
    <t>-195</t>
  </si>
  <si>
    <t>686,24*5</t>
  </si>
  <si>
    <t>31,15</t>
  </si>
  <si>
    <t>31,15*2 "Přepočtené koeficientem množství</t>
  </si>
  <si>
    <t>686,24*1,8</t>
  </si>
  <si>
    <t>686,24</t>
  </si>
  <si>
    <t>(5,5+39)*0,7*1,2</t>
  </si>
  <si>
    <t>vhodná zem.z výkopu , dle výpisu hl.výměr</t>
  </si>
  <si>
    <t>(5,5+39)*0,7*0,35</t>
  </si>
  <si>
    <t>10,903*2 "Přepočtené koeficientem množství</t>
  </si>
  <si>
    <t>779+355+329+91+64</t>
  </si>
  <si>
    <t>(5,5+39)*0,7*0,1</t>
  </si>
  <si>
    <t>779+2*355+2*64+2*329</t>
  </si>
  <si>
    <t>chodn.přejezd</t>
  </si>
  <si>
    <t>štěrková cesta</t>
  </si>
  <si>
    <t>355</t>
  </si>
  <si>
    <t>vjezd , dle výpisu hl.výměr</t>
  </si>
  <si>
    <t>stěrk.cesta</t>
  </si>
  <si>
    <t>779</t>
  </si>
  <si>
    <t>vjezd  , dle výpisu hl.výměr</t>
  </si>
  <si>
    <t>161</t>
  </si>
  <si>
    <t>571908111</t>
  </si>
  <si>
    <t>Kryt vymývaným dekoračním kamenivem (kačírkem) tl. 200 mm</t>
  </si>
  <si>
    <t>https://podminky.urs.cz/item/CS_URS_2023_02/571908111</t>
  </si>
  <si>
    <t>6,7</t>
  </si>
  <si>
    <t>355*1,02 "Přepočtené koeficientem množství</t>
  </si>
  <si>
    <t>64*1,02 "Přepočtené koeficientem množství</t>
  </si>
  <si>
    <t>779*1,02 "Přepočtené koeficientem množství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</si>
  <si>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</si>
  <si>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</si>
  <si>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</si>
  <si>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kontrast.pás BUS , dle výpisu hl.výměr</t>
  </si>
  <si>
    <t>59245012</t>
  </si>
  <si>
    <t>dlažba zámková tvaru I 200x165x60mm barevná</t>
  </si>
  <si>
    <t>32,5</t>
  </si>
  <si>
    <t>32,5*1,03 "Přepočtené koeficientem množství</t>
  </si>
  <si>
    <t>vodící pás - přecházení</t>
  </si>
  <si>
    <t>45*1,02 "Přepočtené koeficientem množství</t>
  </si>
  <si>
    <t>596211231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</si>
  <si>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C, pro plochy přes 50 do 100 m2</t>
  </si>
  <si>
    <t>https://podminky.urs.cz/item/CS_URS_2023_02/596211231</t>
  </si>
  <si>
    <t>123*1,02 "Přepočtené koeficientem množství</t>
  </si>
  <si>
    <t>52*1,03 "Přepočtené koeficientem množství</t>
  </si>
  <si>
    <t>5,5+39</t>
  </si>
  <si>
    <t>1+6</t>
  </si>
  <si>
    <t xml:space="preserve">Osazení vpusti kanalizační chodníkové kompletní_x000D_
</t>
  </si>
  <si>
    <t>uliční vpusť chodníková</t>
  </si>
  <si>
    <t>8994311211</t>
  </si>
  <si>
    <t>informativní značky zónové IZ5a</t>
  </si>
  <si>
    <t>4,5/0,08</t>
  </si>
  <si>
    <t>356</t>
  </si>
  <si>
    <t>356*0,1 "Přepočtené koeficientem množství</t>
  </si>
  <si>
    <t>538</t>
  </si>
  <si>
    <t>538*1,02 "Přepočtené koeficientem množství</t>
  </si>
  <si>
    <t>104*1,02 "Přepočtené koeficientem množství</t>
  </si>
  <si>
    <t>356*1,02 "Přepočtené koeficientem množství</t>
  </si>
  <si>
    <t>473</t>
  </si>
  <si>
    <t>473*1,01 "Přepočtené koeficientem množství</t>
  </si>
  <si>
    <t>(538+356)*0,3*0,1</t>
  </si>
  <si>
    <t>919411111</t>
  </si>
  <si>
    <t>Čelo šikmé propustku včetně římsy z betonu prostého bez zvláštních nároků na prostředí, pro propustek z trub DN 300 až 500 mm</t>
  </si>
  <si>
    <t>https://podminky.urs.cz/item/CS_URS_2023_02/919411111</t>
  </si>
  <si>
    <t>919521110</t>
  </si>
  <si>
    <t>Zřízení silničního propustku z trub betonových nebo železobetonových DN 300 mm</t>
  </si>
  <si>
    <t>https://podminky.urs.cz/item/CS_URS_2023_02/919521110</t>
  </si>
  <si>
    <t>592220201</t>
  </si>
  <si>
    <t>trouba ŽB hrdlová DN 300 šikmá čela</t>
  </si>
  <si>
    <t>2*1,01 "Přepočtené koeficientem množství</t>
  </si>
  <si>
    <t>59222020</t>
  </si>
  <si>
    <t>trouba ŽB hrdlová DN 300</t>
  </si>
  <si>
    <t>919535557</t>
  </si>
  <si>
    <t>Obetonování trubního propustku betonem prostým bez zvýšených nároků na prostředí tř. C 16/20</t>
  </si>
  <si>
    <t>https://podminky.urs.cz/item/CS_URS_2023_02/919535557</t>
  </si>
  <si>
    <t>(0,5*0,5-3,14*0,15*0,15)*7</t>
  </si>
  <si>
    <t>31,5</t>
  </si>
  <si>
    <t>938902205</t>
  </si>
  <si>
    <t>Čištění příkopů komunikací s odstraněním travnatého porostu nebo nánosu s naložením na dopravní prostředek nebo s přemístěním na hromady na vzdálenost do 20 m ručně při šířce dna přes 400 mm a objemu nánosu přes 0,15 do 0,30 m3/m</t>
  </si>
  <si>
    <t>https://podminky.urs.cz/item/CS_URS_2023_02/938902205</t>
  </si>
  <si>
    <t>12*1,2*0,5*2</t>
  </si>
  <si>
    <t>42,5</t>
  </si>
  <si>
    <t>577*0,098</t>
  </si>
  <si>
    <t>577*0,322</t>
  </si>
  <si>
    <t>242,34*14</t>
  </si>
  <si>
    <t>323,463</t>
  </si>
  <si>
    <t>-56,546-185,795</t>
  </si>
  <si>
    <t>odpoč. živice a fréz. drti</t>
  </si>
  <si>
    <t>81,122*14</t>
  </si>
  <si>
    <t>242,34</t>
  </si>
  <si>
    <t>81,122</t>
  </si>
  <si>
    <t>14,4*2,0</t>
  </si>
  <si>
    <t>čela</t>
  </si>
  <si>
    <t>20*0,04</t>
  </si>
  <si>
    <t>obruby</t>
  </si>
  <si>
    <t>997221625</t>
  </si>
  <si>
    <t>Poplatek za uložení stavebního odpadu na skládce (skládkovné) z armovaného betonu zatříděného do Katalogu odpadů pod kódem 17 01 01</t>
  </si>
  <si>
    <t>https://podminky.urs.cz/item/CS_URS_2023_02/997221625</t>
  </si>
  <si>
    <t>-29,6</t>
  </si>
  <si>
    <t>frézov.drť 577*0,322=185,794 ( bez poplatku - skládka SUS )</t>
  </si>
  <si>
    <t>SKA7210 - Vedlejší a ostatní náklady SO 105</t>
  </si>
  <si>
    <t xml:space="preserve">SKA7211 - SO 401  Veřejné osvětlení </t>
  </si>
  <si>
    <t>M - Práce a dodávky M</t>
  </si>
  <si>
    <t xml:space="preserve">    21-M - Elektromontáže</t>
  </si>
  <si>
    <t xml:space="preserve">    22-M - Materiál </t>
  </si>
  <si>
    <t xml:space="preserve">    23-M - Dodávka zařízení </t>
  </si>
  <si>
    <t xml:space="preserve">    46-M - Zemní práce při extr.mont.pracích</t>
  </si>
  <si>
    <t xml:space="preserve">    58-M - Revize </t>
  </si>
  <si>
    <t>Práce a dodávky M</t>
  </si>
  <si>
    <t>21-M</t>
  </si>
  <si>
    <t>Elektromontáže</t>
  </si>
  <si>
    <t>210100089</t>
  </si>
  <si>
    <t>Ukončení zem. vodičů FeZn 10 mm</t>
  </si>
  <si>
    <t>210100090</t>
  </si>
  <si>
    <t>Odpojení swtáv. zem. vodičů FeZn 10 mm</t>
  </si>
  <si>
    <t>210100091</t>
  </si>
  <si>
    <t>Ukončení kab. do 3 x 1,5 mm2</t>
  </si>
  <si>
    <t>210100092</t>
  </si>
  <si>
    <t>Odpojení stáv . kab. do 3 x 1,5 mm2</t>
  </si>
  <si>
    <t>210100093</t>
  </si>
  <si>
    <t>Ukončení kab. do 3 x 4 mm2</t>
  </si>
  <si>
    <t>210100094</t>
  </si>
  <si>
    <t>Odpojení stáv. kab. do 3 x 4 mm2</t>
  </si>
  <si>
    <t>210100095</t>
  </si>
  <si>
    <t>Opětovná montáž - překládaný stožár ocel. bezpatic</t>
  </si>
  <si>
    <t>210100131</t>
  </si>
  <si>
    <t>Uzem.vedení v zemi FeZn pr. 10 mm vč.svorek a propoj.</t>
  </si>
  <si>
    <t>https://podminky.urs.cz/item/CS_URS_2023_02/210100131</t>
  </si>
  <si>
    <t>210100135</t>
  </si>
  <si>
    <t>CYKY 3J x 4 mm2</t>
  </si>
  <si>
    <t>https://podminky.urs.cz/item/CS_URS_2023_02/210100135</t>
  </si>
  <si>
    <t>210100137</t>
  </si>
  <si>
    <t>Opětovná montáž stýv.výjojk. svítidla</t>
  </si>
  <si>
    <t>https://podminky.urs.cz/item/CS_URS_2023_02/210100137</t>
  </si>
  <si>
    <t>210100139</t>
  </si>
  <si>
    <t>Demontáž - překládaný stožár ocel. bezpatic</t>
  </si>
  <si>
    <t>210100141</t>
  </si>
  <si>
    <t>Demont. stáv. uzem.vedení v zemi FeZn</t>
  </si>
  <si>
    <t>https://podminky.urs.cz/item/CS_URS_2023_02/210100141</t>
  </si>
  <si>
    <t>210100146</t>
  </si>
  <si>
    <t>Demont. CYKY 3 x 4 mm2 ( VU)</t>
  </si>
  <si>
    <t>https://podminky.urs.cz/item/CS_URS_2023_02/210100146</t>
  </si>
  <si>
    <t>210100148</t>
  </si>
  <si>
    <t>Demont. stáv. výbojkového svítidla</t>
  </si>
  <si>
    <t>https://podminky.urs.cz/item/CS_URS_2023_02/210100148</t>
  </si>
  <si>
    <t>210100151</t>
  </si>
  <si>
    <t>Podružný materiál 5 %</t>
  </si>
  <si>
    <t>https://podminky.urs.cz/item/CS_URS_2023_02/210100151</t>
  </si>
  <si>
    <t>2101001511</t>
  </si>
  <si>
    <t>PPV elektromontáží 1 %</t>
  </si>
  <si>
    <t>https://podminky.urs.cz/item/CS_URS_2023_02/2101001511</t>
  </si>
  <si>
    <t>22-M</t>
  </si>
  <si>
    <t xml:space="preserve">Materiál </t>
  </si>
  <si>
    <t>220000002</t>
  </si>
  <si>
    <t>folie z PE š. 330 mm</t>
  </si>
  <si>
    <t>220000003</t>
  </si>
  <si>
    <t>trubka PVC ohebná pr. 40</t>
  </si>
  <si>
    <t>220000004</t>
  </si>
  <si>
    <t>dvouplášť. chránička pr. 110</t>
  </si>
  <si>
    <t>220000005</t>
  </si>
  <si>
    <t>220000006</t>
  </si>
  <si>
    <t>FeZn prům. 10mm</t>
  </si>
  <si>
    <t>220000012</t>
  </si>
  <si>
    <t>kopaný písek</t>
  </si>
  <si>
    <t>23-M</t>
  </si>
  <si>
    <t xml:space="preserve">Dodávka zařízení </t>
  </si>
  <si>
    <t>230000001</t>
  </si>
  <si>
    <t>betonový žlab</t>
  </si>
  <si>
    <t>230000002</t>
  </si>
  <si>
    <t>doprava dodávek 5,2 %</t>
  </si>
  <si>
    <t>230000003</t>
  </si>
  <si>
    <t>Přesun dodávek 1 %</t>
  </si>
  <si>
    <t>46-M</t>
  </si>
  <si>
    <t>Zemní práce při extr.mont.pracích</t>
  </si>
  <si>
    <t>460010016</t>
  </si>
  <si>
    <t>Vytyčení trasy vedení vzdušného (nadzemního) silového v terénu nepřehledném nn</t>
  </si>
  <si>
    <t>km</t>
  </si>
  <si>
    <t>https://podminky.urs.cz/item/CS_URS_2023_02/460010016</t>
  </si>
  <si>
    <t>460010025</t>
  </si>
  <si>
    <t>Vytyčení trasy inženýrských sítí v zastavěném prostoru</t>
  </si>
  <si>
    <t>https://podminky.urs.cz/item/CS_URS_2023_02/460010025</t>
  </si>
  <si>
    <t>460020001</t>
  </si>
  <si>
    <t>přídavný výkop pro ulož. uzem.vodiče</t>
  </si>
  <si>
    <t>460020002</t>
  </si>
  <si>
    <t>výkop pro pouzdrové základy stožáru</t>
  </si>
  <si>
    <t>460020003</t>
  </si>
  <si>
    <t>podbeton. a přebeton chrániček</t>
  </si>
  <si>
    <t>460020004</t>
  </si>
  <si>
    <t>obeton. pouzdrového základu</t>
  </si>
  <si>
    <t>460020005</t>
  </si>
  <si>
    <t>beton. prstenec - pouzdr. základ</t>
  </si>
  <si>
    <t>460020006</t>
  </si>
  <si>
    <t>pouzdr. základ pro stožár VO</t>
  </si>
  <si>
    <t>460020007</t>
  </si>
  <si>
    <t>Snaložaní výkopku - odvoz zeminy na skládku</t>
  </si>
  <si>
    <t>460020011</t>
  </si>
  <si>
    <t>kabel.rýha 35 cm / 90 , zem tř.3</t>
  </si>
  <si>
    <t>460020012</t>
  </si>
  <si>
    <t>odkopání stáv. kabelů</t>
  </si>
  <si>
    <t>460020013</t>
  </si>
  <si>
    <t>kabel.rýha 50 cm / 120 , zem tř.3</t>
  </si>
  <si>
    <t>460020014</t>
  </si>
  <si>
    <t>přídavný výkop pro ulož.uzem.vodiče</t>
  </si>
  <si>
    <t>460020016</t>
  </si>
  <si>
    <t>zataž.protah.lena do rezerv.chrániček</t>
  </si>
  <si>
    <t>460020017</t>
  </si>
  <si>
    <t>kabel.lože z písku rýha 35 cm 2 x 10 cm</t>
  </si>
  <si>
    <t>460020018</t>
  </si>
  <si>
    <t>kfolie výstraž. PVC š. 33 cm</t>
  </si>
  <si>
    <t>460020019</t>
  </si>
  <si>
    <t>beton. korýtko křížení FeZn s plynem</t>
  </si>
  <si>
    <t>460020021</t>
  </si>
  <si>
    <t>460020022</t>
  </si>
  <si>
    <t>460020023</t>
  </si>
  <si>
    <t>ruční zához rýh 35/90 zem.tř.3 vč.hutnění</t>
  </si>
  <si>
    <t>460020024</t>
  </si>
  <si>
    <t>ruční zához kab. rýh po odkop.stáv.kabelů demont. vč.hutnění</t>
  </si>
  <si>
    <t>460020025</t>
  </si>
  <si>
    <t>ruční zához rýh 50/120 zem.tř.3 vč.hutnění</t>
  </si>
  <si>
    <t>460020026</t>
  </si>
  <si>
    <t>ruční zához přídav.výkopu pro ulož. zem.vodiče vč.hutnění</t>
  </si>
  <si>
    <t>460020031</t>
  </si>
  <si>
    <t>Odvoz zeminy a čist. kameniva do 1 km</t>
  </si>
  <si>
    <t>460020032</t>
  </si>
  <si>
    <t>Odvoz zeminy a čist. kameniva za dalších 15 km</t>
  </si>
  <si>
    <t>460020033</t>
  </si>
  <si>
    <t>úprava povrchu zákl.osv.bodů</t>
  </si>
  <si>
    <t>460020034</t>
  </si>
  <si>
    <t>provizor. úprava terénu vč.zhutnění</t>
  </si>
  <si>
    <t>460020041</t>
  </si>
  <si>
    <t>geodet. zaměření kabel.trasy VO</t>
  </si>
  <si>
    <t>460020042</t>
  </si>
  <si>
    <t>poplatek za uložení zeminy na skl.</t>
  </si>
  <si>
    <t>460020048</t>
  </si>
  <si>
    <t>utěsnění rezerv.trubek v podchodech</t>
  </si>
  <si>
    <t>460020049</t>
  </si>
  <si>
    <t>demont. stáv.pouzdr. zákl. pro stožár VO</t>
  </si>
  <si>
    <t>460020051</t>
  </si>
  <si>
    <t>460020052</t>
  </si>
  <si>
    <t>PPV zemních prací 1%</t>
  </si>
  <si>
    <t>58-M</t>
  </si>
  <si>
    <t xml:space="preserve">Revize </t>
  </si>
  <si>
    <t>580000001</t>
  </si>
  <si>
    <t>Celk.prohl. el. zařízení a vyhot. rev. zprávy</t>
  </si>
  <si>
    <t>SKA7212 - SO 801 Sadové úpravy</t>
  </si>
  <si>
    <t>111155311</t>
  </si>
  <si>
    <t>Štěpkování s naložením na dopravní prostředek a odvozem do 20 km - drcení ořezených větví strojně</t>
  </si>
  <si>
    <t>11211141R</t>
  </si>
  <si>
    <t>Odstranění porostu keřů</t>
  </si>
  <si>
    <t>112151313</t>
  </si>
  <si>
    <t>Pokácení stromu postupné bez spouštění částí kmene a koruny o průměru na řezné ploše pařezu přes 300 do 400 mm</t>
  </si>
  <si>
    <t>https://podminky.urs.cz/item/CS_URS_2023_02/112151313</t>
  </si>
  <si>
    <t>112151314</t>
  </si>
  <si>
    <t>Pokácení stromu postupné bez spouštění částí kmene a koruny o průměru na řezné ploše pařezu přes 400 do 500 mm</t>
  </si>
  <si>
    <t>https://podminky.urs.cz/item/CS_URS_2023_02/112151314</t>
  </si>
  <si>
    <t>112151316</t>
  </si>
  <si>
    <t>Pokácení stromu postupné bez spouštění částí kmene a koruny o průměru na řezné ploše pařezu přes 600 do 700 mm</t>
  </si>
  <si>
    <t>https://podminky.urs.cz/item/CS_URS_2023_02/112151316</t>
  </si>
  <si>
    <t>112151317</t>
  </si>
  <si>
    <t>Pokácení stromu postupné bez spouštění částí kmene a koruny o průměru na řezné ploše pařezu přes 700 do 800 mm</t>
  </si>
  <si>
    <t>https://podminky.urs.cz/item/CS_URS_2023_02/112151317</t>
  </si>
  <si>
    <t>112201113</t>
  </si>
  <si>
    <t>Odstranění pařezu v rovině nebo na svahu do 1:5 o průměru pařezu na řezné ploše přes 300 do 400 mm</t>
  </si>
  <si>
    <t>https://podminky.urs.cz/item/CS_URS_2023_02/112201113</t>
  </si>
  <si>
    <t>112201114</t>
  </si>
  <si>
    <t>Odstranění pařezu v rovině nebo na svahu do 1:5 o průměru pařezu na řezné ploše přes 400 do 500 mm</t>
  </si>
  <si>
    <t>https://podminky.urs.cz/item/CS_URS_2023_02/112201114</t>
  </si>
  <si>
    <t>112201116</t>
  </si>
  <si>
    <t>Odstranění pařezu v rovině nebo na svahu do 1:5 o průměru pařezu na řezné ploše přes 600 do 700 mm</t>
  </si>
  <si>
    <t>https://podminky.urs.cz/item/CS_URS_2023_02/112201116</t>
  </si>
  <si>
    <t>112201117</t>
  </si>
  <si>
    <t>Odstranění pařezu v rovině nebo na svahu do 1:5 o průměru pařezu na řezné ploše přes 700 do 800 mm</t>
  </si>
  <si>
    <t>https://podminky.urs.cz/item/CS_URS_2023_02/112201117</t>
  </si>
  <si>
    <t>808744473</t>
  </si>
  <si>
    <t>https://podminky.urs.cz/item/CS_URS_2024_01/181411131</t>
  </si>
  <si>
    <t>-1763854701</t>
  </si>
  <si>
    <t>https://podminky.urs.cz/item/CS_URS_2024_01/181951113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</si>
  <si>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</si>
  <si>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</si>
  <si>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https://podminky.urs.cz/item/CS_URS_2023_02/183101221</t>
  </si>
  <si>
    <t>183403114</t>
  </si>
  <si>
    <t>Obdělání půdy kultivátorováním v rovině nebo na svahu do 1:5</t>
  </si>
  <si>
    <t>https://podminky.urs.cz/item/CS_URS_2023_02/183403114</t>
  </si>
  <si>
    <t>184102114</t>
  </si>
  <si>
    <t>Výsadba dřeviny s balem do předem vyhloubené jamky se zalitím v rovině nebo na svahu do 1:5, při průměru balu přes 400 do 500 mm</t>
  </si>
  <si>
    <t>https://podminky.urs.cz/item/CS_URS_2023_02/184102114</t>
  </si>
  <si>
    <t>02650431</t>
  </si>
  <si>
    <t>Tlilia Platyphyllas</t>
  </si>
  <si>
    <t>184215133</t>
  </si>
  <si>
    <t>Ukotvení dřeviny kůly v rovině nebo na svahu do 1:5 třemi kůly, délky přes 2 do 3 m</t>
  </si>
  <si>
    <t>https://podminky.urs.cz/item/CS_URS_2023_02/184215133</t>
  </si>
  <si>
    <t>60591257</t>
  </si>
  <si>
    <t>kůl vyvazovací dřevěný impregnovaný D 8cm dl 3m</t>
  </si>
  <si>
    <t>4*3 "Přepočtené koeficientem množství</t>
  </si>
  <si>
    <t>605913201</t>
  </si>
  <si>
    <t>příčka z půlené frézov. kulatiny , dl. 50 cm</t>
  </si>
  <si>
    <t>184215411</t>
  </si>
  <si>
    <t>Zhotovení závlahové mísy u solitérních dřevin v rovině nebo na svahu do 1:5, o průměru mísy do 0,5 m</t>
  </si>
  <si>
    <t>https://podminky.urs.cz/item/CS_URS_2023_02/184215411</t>
  </si>
  <si>
    <t>184800201R</t>
  </si>
  <si>
    <t>Oprava stáv.kotvení stromů délky kůlů 2 - 3 m vč. použitých materiálů</t>
  </si>
  <si>
    <t>4*3</t>
  </si>
  <si>
    <t xml:space="preserve">3 x opak/strom , vč.odstranění kotvení - rozvoj péče </t>
  </si>
  <si>
    <t>184801121</t>
  </si>
  <si>
    <t>Ošetření vysazených dřevin solitérních v rovině nebo na svahu do 1:5</t>
  </si>
  <si>
    <t>https://podminky.urs.cz/item/CS_URS_2023_02/184801121</t>
  </si>
  <si>
    <t>rozvoj.péče , 3 x opak/strom</t>
  </si>
  <si>
    <t>18480299R</t>
  </si>
  <si>
    <t>Vytyčení výsydeb před jejich založaním</t>
  </si>
  <si>
    <t>184813001R</t>
  </si>
  <si>
    <t>Instalace PE chráničky na bázi kmene</t>
  </si>
  <si>
    <t>34571020R</t>
  </si>
  <si>
    <t>perfor. chránička k ochraně paty kmene  před poškou. strun.sekačkou</t>
  </si>
  <si>
    <t>34571029R</t>
  </si>
  <si>
    <t>úvazek bavlněný  š. 3 cm</t>
  </si>
  <si>
    <t>184813009R</t>
  </si>
  <si>
    <t>Přesadba stáv.sazenice lípy o obvodu kmínku 7 cm na nové stanoviště se zalitím</t>
  </si>
  <si>
    <t>18481301R</t>
  </si>
  <si>
    <t>Ošetření stromů při případném poškození certifikovaným arboristou</t>
  </si>
  <si>
    <t>184813132</t>
  </si>
  <si>
    <t>Ochrana dřevin před okusem zvěří chemicky nátěrem, v rovině nebo ve svahu do 1:5 jehličnatých, výšky přes 70 cm</t>
  </si>
  <si>
    <t>100 kus</t>
  </si>
  <si>
    <t>https://podminky.urs.cz/item/CS_URS_2023_02/184813132</t>
  </si>
  <si>
    <t>25235001</t>
  </si>
  <si>
    <t>bílý, biolog.odbouratelný nátěr</t>
  </si>
  <si>
    <t>2523000R</t>
  </si>
  <si>
    <t>půdní kondicioner  300 g/strom</t>
  </si>
  <si>
    <t>184813212</t>
  </si>
  <si>
    <t>Ochranné oplocení kořenové zóny stromu v rovině nebo na svahu do 1:5, výšky přes 1500 do 2000 mm</t>
  </si>
  <si>
    <t>https://podminky.urs.cz/item/CS_URS_2023_02/184813212</t>
  </si>
  <si>
    <t>184813252</t>
  </si>
  <si>
    <t>Odstranění ochranného oplocení kořenové zóny stromu v rovině nebo na svahu do 1:5, výšky přes 1500 do 2000 mm</t>
  </si>
  <si>
    <t>https://podminky.urs.cz/item/CS_URS_2023_02/184813252</t>
  </si>
  <si>
    <t>184852321</t>
  </si>
  <si>
    <t>Řez stromů prováděný lezeckou technikou výchovný (S-RV) špičáky a keřové stromy, výšky do 4 m</t>
  </si>
  <si>
    <t>https://podminky.urs.cz/item/CS_URS_2023_02/184852321</t>
  </si>
  <si>
    <t>rozvoj.péče , 2 x opak/strom</t>
  </si>
  <si>
    <t>184853511</t>
  </si>
  <si>
    <t>Chemické odplevelení půdy před založením kultury, trávníku nebo zpevněných ploch strojně o výměře jednotlivě přes 20 m2 postřikem na široko v rovině nebo na svahu do 1:5</t>
  </si>
  <si>
    <t>https://podminky.urs.cz/item/CS_URS_2023_02/184853511</t>
  </si>
  <si>
    <t>2905</t>
  </si>
  <si>
    <t>25234001</t>
  </si>
  <si>
    <t>herbicid totální systémový neselektivní</t>
  </si>
  <si>
    <t>litr</t>
  </si>
  <si>
    <t>184911111</t>
  </si>
  <si>
    <t>Znovuuvázání dřeviny jedním úvazkem ke stávajícímu kůlu</t>
  </si>
  <si>
    <t>https://podminky.urs.cz/item/CS_URS_2023_02/184911111</t>
  </si>
  <si>
    <t>184911421</t>
  </si>
  <si>
    <t>Mulčování vysazených rostlin mulčovací kůrou, tl. do 100 mm v rovině nebo na svahu do 1:5</t>
  </si>
  <si>
    <t>https://podminky.urs.cz/item/CS_URS_2023_02/184911421</t>
  </si>
  <si>
    <t>10391100</t>
  </si>
  <si>
    <t>kůra mulčovací VL</t>
  </si>
  <si>
    <t>10321100</t>
  </si>
  <si>
    <t>zahradní substrát pro výsadbu VL</t>
  </si>
  <si>
    <t>2905*0,1</t>
  </si>
  <si>
    <t>185802114</t>
  </si>
  <si>
    <t>Hnojení půdy nebo trávníku v rovině nebo na svahu do 1:5 umělým hnojivem s rozdělením k jednotlivým rostlinám</t>
  </si>
  <si>
    <t>https://podminky.urs.cz/item/CS_URS_2023_02/185802114</t>
  </si>
  <si>
    <t>25191155</t>
  </si>
  <si>
    <t>plné tablet. hnojivo s postup .uvolňováním živin</t>
  </si>
  <si>
    <t>185803111</t>
  </si>
  <si>
    <t>Ošetření trávníku jednorázové v rovině nebo na svahu do 1:5</t>
  </si>
  <si>
    <t>https://podminky.urs.cz/item/CS_URS_2023_02/185803111</t>
  </si>
  <si>
    <t>185804311</t>
  </si>
  <si>
    <t>Zalití rostlin vodou plochy záhonů jednotlivě do 20 m2</t>
  </si>
  <si>
    <t>https://podminky.urs.cz/item/CS_URS_2023_02/185804311</t>
  </si>
  <si>
    <t>7,2</t>
  </si>
  <si>
    <t>rozvoj.péče</t>
  </si>
  <si>
    <t>08211321</t>
  </si>
  <si>
    <t>voda pitná pro ostatní odběratele</t>
  </si>
  <si>
    <t>185851121</t>
  </si>
  <si>
    <t>Dovoz vody pro zálivku rostlin na vzdálenost do 1000 m</t>
  </si>
  <si>
    <t>https://podminky.urs.cz/item/CS_URS_2023_02/185851121</t>
  </si>
  <si>
    <t>998231311</t>
  </si>
  <si>
    <t>Přesun hmot pro sadovnické a krajinářské úpravy - strojně dopravní vzdálenost do 5000 m</t>
  </si>
  <si>
    <t>https://podminky.urs.cz/item/CS_URS_2023_02/998231311</t>
  </si>
  <si>
    <t>460551111</t>
  </si>
  <si>
    <t>Rozprostření a urovnání ornice ručně včetně přemístění hromad nebo dočasných skládek na místo spotřeby ze vzdálenosti do 3 m při souvislé ploše, tl. vrstvy do 20 cm</t>
  </si>
  <si>
    <t>-425749410</t>
  </si>
  <si>
    <t>https://podminky.urs.cz/item/CS_URS_2024_01/460551111</t>
  </si>
  <si>
    <t>rozhrnutí substrátu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</si>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</sst>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75151101" TargetMode="External"/><Relationship Id="rId18" Type="http://schemas.openxmlformats.org/officeDocument/2006/relationships/hyperlink" Target="https://podminky.urs.cz/item/CS_URS_2023_02/451573111" TargetMode="External"/><Relationship Id="rId26" Type="http://schemas.openxmlformats.org/officeDocument/2006/relationships/hyperlink" Target="https://podminky.urs.cz/item/CS_URS_2024_01/895941332" TargetMode="External"/><Relationship Id="rId39" Type="http://schemas.openxmlformats.org/officeDocument/2006/relationships/hyperlink" Target="https://podminky.urs.cz/item/CS_URS_2023_02/919732221" TargetMode="External"/><Relationship Id="rId3" Type="http://schemas.openxmlformats.org/officeDocument/2006/relationships/hyperlink" Target="https://podminky.urs.cz/item/CS_URS_2023_02/132351104" TargetMode="External"/><Relationship Id="rId21" Type="http://schemas.openxmlformats.org/officeDocument/2006/relationships/hyperlink" Target="https://podminky.urs.cz/item/CS_URS_2023_02/573111111" TargetMode="External"/><Relationship Id="rId34" Type="http://schemas.openxmlformats.org/officeDocument/2006/relationships/hyperlink" Target="https://podminky.urs.cz/item/CS_URS_2023_02/915221122" TargetMode="External"/><Relationship Id="rId42" Type="http://schemas.openxmlformats.org/officeDocument/2006/relationships/hyperlink" Target="https://podminky.urs.cz/item/CS_URS_2023_02/966006211" TargetMode="External"/><Relationship Id="rId47" Type="http://schemas.openxmlformats.org/officeDocument/2006/relationships/hyperlink" Target="https://podminky.urs.cz/item/CS_URS_2023_02/997221875" TargetMode="External"/><Relationship Id="rId7" Type="http://schemas.openxmlformats.org/officeDocument/2006/relationships/hyperlink" Target="https://podminky.urs.cz/item/CS_URS_2023_02/167103101" TargetMode="External"/><Relationship Id="rId12" Type="http://schemas.openxmlformats.org/officeDocument/2006/relationships/hyperlink" Target="https://podminky.urs.cz/item/CS_URS_2023_02/174151101" TargetMode="External"/><Relationship Id="rId17" Type="http://schemas.openxmlformats.org/officeDocument/2006/relationships/hyperlink" Target="https://podminky.urs.cz/item/CS_URS_2023_02/212972113" TargetMode="External"/><Relationship Id="rId25" Type="http://schemas.openxmlformats.org/officeDocument/2006/relationships/hyperlink" Target="https://podminky.urs.cz/item/CS_URS_2024_01/895941322" TargetMode="External"/><Relationship Id="rId33" Type="http://schemas.openxmlformats.org/officeDocument/2006/relationships/hyperlink" Target="https://podminky.urs.cz/item/CS_URS_2023_02/915221112" TargetMode="External"/><Relationship Id="rId38" Type="http://schemas.openxmlformats.org/officeDocument/2006/relationships/hyperlink" Target="https://podminky.urs.cz/item/CS_URS_2023_02/919726124" TargetMode="External"/><Relationship Id="rId46" Type="http://schemas.openxmlformats.org/officeDocument/2006/relationships/hyperlink" Target="https://podminky.urs.cz/item/CS_URS_2023_02/997221611" TargetMode="External"/><Relationship Id="rId2" Type="http://schemas.openxmlformats.org/officeDocument/2006/relationships/hyperlink" Target="https://podminky.urs.cz/item/CS_URS_2023_02/122452205" TargetMode="External"/><Relationship Id="rId16" Type="http://schemas.openxmlformats.org/officeDocument/2006/relationships/hyperlink" Target="https://podminky.urs.cz/item/CS_URS_2023_02/212752102" TargetMode="External"/><Relationship Id="rId20" Type="http://schemas.openxmlformats.org/officeDocument/2006/relationships/hyperlink" Target="https://podminky.urs.cz/item/CS_URS_2023_02/564952111" TargetMode="External"/><Relationship Id="rId29" Type="http://schemas.openxmlformats.org/officeDocument/2006/relationships/hyperlink" Target="https://podminky.urs.cz/item/CS_URS_2023_02/914111111" TargetMode="External"/><Relationship Id="rId41" Type="http://schemas.openxmlformats.org/officeDocument/2006/relationships/hyperlink" Target="https://podminky.urs.cz/item/CS_URS_2023_02/966006132" TargetMode="External"/><Relationship Id="rId1" Type="http://schemas.openxmlformats.org/officeDocument/2006/relationships/hyperlink" Target="https://podminky.urs.cz/item/CS_URS_2023_02/113107241" TargetMode="External"/><Relationship Id="rId6" Type="http://schemas.openxmlformats.org/officeDocument/2006/relationships/hyperlink" Target="https://podminky.urs.cz/item/CS_URS_2023_02/162751139" TargetMode="External"/><Relationship Id="rId11" Type="http://schemas.openxmlformats.org/officeDocument/2006/relationships/hyperlink" Target="https://podminky.urs.cz/item/CS_URS_2023_02/171251201" TargetMode="External"/><Relationship Id="rId24" Type="http://schemas.openxmlformats.org/officeDocument/2006/relationships/hyperlink" Target="https://podminky.urs.cz/item/CS_URS_2024_01/895941301" TargetMode="External"/><Relationship Id="rId32" Type="http://schemas.openxmlformats.org/officeDocument/2006/relationships/hyperlink" Target="https://podminky.urs.cz/item/CS_URS_2023_02/915211112" TargetMode="External"/><Relationship Id="rId37" Type="http://schemas.openxmlformats.org/officeDocument/2006/relationships/hyperlink" Target="https://podminky.urs.cz/item/CS_URS_2023_02/916991121" TargetMode="External"/><Relationship Id="rId40" Type="http://schemas.openxmlformats.org/officeDocument/2006/relationships/hyperlink" Target="https://podminky.urs.cz/item/CS_URS_2023_02/919735111" TargetMode="External"/><Relationship Id="rId45" Type="http://schemas.openxmlformats.org/officeDocument/2006/relationships/hyperlink" Target="https://podminky.urs.cz/item/CS_URS_2023_02/997221559" TargetMode="External"/><Relationship Id="rId5" Type="http://schemas.openxmlformats.org/officeDocument/2006/relationships/hyperlink" Target="https://podminky.urs.cz/item/CS_URS_2023_02/162751137" TargetMode="External"/><Relationship Id="rId15" Type="http://schemas.openxmlformats.org/officeDocument/2006/relationships/hyperlink" Target="https://podminky.urs.cz/item/CS_URS_2023_02/211531111" TargetMode="External"/><Relationship Id="rId23" Type="http://schemas.openxmlformats.org/officeDocument/2006/relationships/hyperlink" Target="https://podminky.urs.cz/item/CS_URS_2023_02/877310320" TargetMode="External"/><Relationship Id="rId28" Type="http://schemas.openxmlformats.org/officeDocument/2006/relationships/hyperlink" Target="https://podminky.urs.cz/item/CS_URS_2023_02/899204112" TargetMode="External"/><Relationship Id="rId36" Type="http://schemas.openxmlformats.org/officeDocument/2006/relationships/hyperlink" Target="https://podminky.urs.cz/item/CS_URS_2023_02/916132113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https://podminky.urs.cz/item/CS_URS_2023_02/171201221" TargetMode="External"/><Relationship Id="rId19" Type="http://schemas.openxmlformats.org/officeDocument/2006/relationships/hyperlink" Target="https://podminky.urs.cz/item/CS_URS_2023_02/564861111" TargetMode="External"/><Relationship Id="rId31" Type="http://schemas.openxmlformats.org/officeDocument/2006/relationships/hyperlink" Target="https://podminky.urs.cz/item/CS_URS_2023_02/914511112" TargetMode="External"/><Relationship Id="rId44" Type="http://schemas.openxmlformats.org/officeDocument/2006/relationships/hyperlink" Target="https://podminky.urs.cz/item/CS_URS_2023_02/997221551" TargetMode="External"/><Relationship Id="rId4" Type="http://schemas.openxmlformats.org/officeDocument/2006/relationships/hyperlink" Target="https://podminky.urs.cz/item/CS_URS_2023_02/162351123" TargetMode="External"/><Relationship Id="rId9" Type="http://schemas.openxmlformats.org/officeDocument/2006/relationships/hyperlink" Target="https://podminky.urs.cz/item/CS_URS_2023_02/171152101" TargetMode="External"/><Relationship Id="rId14" Type="http://schemas.openxmlformats.org/officeDocument/2006/relationships/hyperlink" Target="https://podminky.urs.cz/item/CS_URS_2023_02/181252305" TargetMode="External"/><Relationship Id="rId22" Type="http://schemas.openxmlformats.org/officeDocument/2006/relationships/hyperlink" Target="https://podminky.urs.cz/item/CS_URS_2023_02/871315231" TargetMode="External"/><Relationship Id="rId27" Type="http://schemas.openxmlformats.org/officeDocument/2006/relationships/hyperlink" Target="https://podminky.urs.cz/item/CS_URS_2023_02/895941351" TargetMode="External"/><Relationship Id="rId30" Type="http://schemas.openxmlformats.org/officeDocument/2006/relationships/hyperlink" Target="https://podminky.urs.cz/item/CS_URS_2023_02/914111111" TargetMode="External"/><Relationship Id="rId35" Type="http://schemas.openxmlformats.org/officeDocument/2006/relationships/hyperlink" Target="https://podminky.urs.cz/item/CS_URS_2023_02/916131213" TargetMode="External"/><Relationship Id="rId43" Type="http://schemas.openxmlformats.org/officeDocument/2006/relationships/hyperlink" Target="https://podminky.urs.cz/item/CS_URS_2023_02/966006255" TargetMode="External"/><Relationship Id="rId48" Type="http://schemas.openxmlformats.org/officeDocument/2006/relationships/hyperlink" Target="https://podminky.urs.cz/item/CS_URS_2023_02/998225111" TargetMode="External"/><Relationship Id="rId8" Type="http://schemas.openxmlformats.org/officeDocument/2006/relationships/hyperlink" Target="https://podminky.urs.cz/item/CS_URS_2023_02/17111212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31351206" TargetMode="External"/><Relationship Id="rId18" Type="http://schemas.openxmlformats.org/officeDocument/2006/relationships/hyperlink" Target="https://podminky.urs.cz/item/CS_URS_2023_02/151101102" TargetMode="External"/><Relationship Id="rId26" Type="http://schemas.openxmlformats.org/officeDocument/2006/relationships/hyperlink" Target="https://podminky.urs.cz/item/CS_URS_2023_02/174151101" TargetMode="External"/><Relationship Id="rId39" Type="http://schemas.openxmlformats.org/officeDocument/2006/relationships/hyperlink" Target="https://podminky.urs.cz/item/CS_URS_2023_02/451573111" TargetMode="External"/><Relationship Id="rId21" Type="http://schemas.openxmlformats.org/officeDocument/2006/relationships/hyperlink" Target="https://podminky.urs.cz/item/CS_URS_2023_02/162751137" TargetMode="External"/><Relationship Id="rId34" Type="http://schemas.openxmlformats.org/officeDocument/2006/relationships/hyperlink" Target="https://podminky.urs.cz/item/CS_URS_2023_02/291211111" TargetMode="External"/><Relationship Id="rId42" Type="http://schemas.openxmlformats.org/officeDocument/2006/relationships/hyperlink" Target="https://podminky.urs.cz/item/CS_URS_2023_02/452311141" TargetMode="External"/><Relationship Id="rId47" Type="http://schemas.openxmlformats.org/officeDocument/2006/relationships/hyperlink" Target="https://podminky.urs.cz/item/CS_URS_2023_02/599632111" TargetMode="External"/><Relationship Id="rId50" Type="http://schemas.openxmlformats.org/officeDocument/2006/relationships/hyperlink" Target="https://podminky.urs.cz/item/CS_URS_2023_02/871370320" TargetMode="External"/><Relationship Id="rId55" Type="http://schemas.openxmlformats.org/officeDocument/2006/relationships/hyperlink" Target="https://podminky.urs.cz/item/CS_URS_2023_02/877420420" TargetMode="External"/><Relationship Id="rId63" Type="http://schemas.openxmlformats.org/officeDocument/2006/relationships/hyperlink" Target="https://podminky.urs.cz/item/CS_URS_2023_02/894411131" TargetMode="External"/><Relationship Id="rId68" Type="http://schemas.openxmlformats.org/officeDocument/2006/relationships/hyperlink" Target="https://podminky.urs.cz/item/CS_URS_2023_02/899722112" TargetMode="External"/><Relationship Id="rId76" Type="http://schemas.openxmlformats.org/officeDocument/2006/relationships/hyperlink" Target="https://podminky.urs.cz/item/CS_URS_2023_02/997221559" TargetMode="External"/><Relationship Id="rId84" Type="http://schemas.openxmlformats.org/officeDocument/2006/relationships/drawing" Target="../drawings/drawing3.xml"/><Relationship Id="rId7" Type="http://schemas.openxmlformats.org/officeDocument/2006/relationships/hyperlink" Target="https://podminky.urs.cz/item/CS_URS_2023_02/119001405" TargetMode="External"/><Relationship Id="rId71" Type="http://schemas.openxmlformats.org/officeDocument/2006/relationships/hyperlink" Target="https://podminky.urs.cz/item/CS_URS_2023_02/935111211" TargetMode="External"/><Relationship Id="rId2" Type="http://schemas.openxmlformats.org/officeDocument/2006/relationships/hyperlink" Target="https://podminky.urs.cz/item/CS_URS_2023_02/113107342" TargetMode="External"/><Relationship Id="rId16" Type="http://schemas.openxmlformats.org/officeDocument/2006/relationships/hyperlink" Target="https://podminky.urs.cz/item/CS_URS_2023_02/141721223" TargetMode="External"/><Relationship Id="rId29" Type="http://schemas.openxmlformats.org/officeDocument/2006/relationships/hyperlink" Target="https://podminky.urs.cz/item/CS_URS_2023_02/181411131" TargetMode="External"/><Relationship Id="rId11" Type="http://schemas.openxmlformats.org/officeDocument/2006/relationships/hyperlink" Target="https://podminky.urs.cz/item/CS_URS_2023_02/121151113" TargetMode="External"/><Relationship Id="rId24" Type="http://schemas.openxmlformats.org/officeDocument/2006/relationships/hyperlink" Target="https://podminky.urs.cz/item/CS_URS_2023_02/171251201" TargetMode="External"/><Relationship Id="rId32" Type="http://schemas.openxmlformats.org/officeDocument/2006/relationships/hyperlink" Target="https://podminky.urs.cz/item/CS_URS_2023_02/212752401" TargetMode="External"/><Relationship Id="rId37" Type="http://schemas.openxmlformats.org/officeDocument/2006/relationships/hyperlink" Target="https://podminky.urs.cz/item/CS_URS_2023_02/451317777" TargetMode="External"/><Relationship Id="rId40" Type="http://schemas.openxmlformats.org/officeDocument/2006/relationships/hyperlink" Target="https://podminky.urs.cz/item/CS_URS_2023_02/452112112" TargetMode="External"/><Relationship Id="rId45" Type="http://schemas.openxmlformats.org/officeDocument/2006/relationships/hyperlink" Target="https://podminky.urs.cz/item/CS_URS_2023_02/577134111" TargetMode="External"/><Relationship Id="rId53" Type="http://schemas.openxmlformats.org/officeDocument/2006/relationships/hyperlink" Target="https://podminky.urs.cz/item/CS_URS_2023_02/877370420" TargetMode="External"/><Relationship Id="rId58" Type="http://schemas.openxmlformats.org/officeDocument/2006/relationships/hyperlink" Target="https://podminky.urs.cz/item/CS_URS_2023_02/892392121" TargetMode="External"/><Relationship Id="rId66" Type="http://schemas.openxmlformats.org/officeDocument/2006/relationships/hyperlink" Target="https://podminky.urs.cz/item/CS_URS_2023_02/894502201" TargetMode="External"/><Relationship Id="rId74" Type="http://schemas.openxmlformats.org/officeDocument/2006/relationships/hyperlink" Target="https://podminky.urs.cz/item/CS_URS_2024_01/997013509" TargetMode="External"/><Relationship Id="rId79" Type="http://schemas.openxmlformats.org/officeDocument/2006/relationships/hyperlink" Target="https://podminky.urs.cz/item/CS_URS_2023_02/997221655" TargetMode="External"/><Relationship Id="rId5" Type="http://schemas.openxmlformats.org/officeDocument/2006/relationships/hyperlink" Target="https://podminky.urs.cz/item/CS_URS_2023_02/115101301" TargetMode="External"/><Relationship Id="rId61" Type="http://schemas.openxmlformats.org/officeDocument/2006/relationships/hyperlink" Target="https://podminky.urs.cz/item/CS_URS_2024_01/894302162" TargetMode="External"/><Relationship Id="rId82" Type="http://schemas.openxmlformats.org/officeDocument/2006/relationships/hyperlink" Target="https://podminky.urs.cz/item/CS_URS_2023_02/767662210" TargetMode="External"/><Relationship Id="rId10" Type="http://schemas.openxmlformats.org/officeDocument/2006/relationships/hyperlink" Target="https://podminky.urs.cz/item/CS_URS_2023_02/119001422" TargetMode="External"/><Relationship Id="rId19" Type="http://schemas.openxmlformats.org/officeDocument/2006/relationships/hyperlink" Target="https://podminky.urs.cz/item/CS_URS_2023_02/151101112" TargetMode="External"/><Relationship Id="rId31" Type="http://schemas.openxmlformats.org/officeDocument/2006/relationships/hyperlink" Target="https://podminky.urs.cz/item/CS_URS_2023_02/181951114" TargetMode="External"/><Relationship Id="rId44" Type="http://schemas.openxmlformats.org/officeDocument/2006/relationships/hyperlink" Target="https://podminky.urs.cz/item/CS_URS_2023_02/566901261" TargetMode="External"/><Relationship Id="rId52" Type="http://schemas.openxmlformats.org/officeDocument/2006/relationships/hyperlink" Target="https://podminky.urs.cz/item/CS_URS_2023_02/871420320" TargetMode="External"/><Relationship Id="rId60" Type="http://schemas.openxmlformats.org/officeDocument/2006/relationships/hyperlink" Target="https://podminky.urs.cz/item/CS_URS_2023_02/892442111" TargetMode="External"/><Relationship Id="rId65" Type="http://schemas.openxmlformats.org/officeDocument/2006/relationships/hyperlink" Target="https://podminky.urs.cz/item/CS_URS_2024_01/894501112" TargetMode="External"/><Relationship Id="rId73" Type="http://schemas.openxmlformats.org/officeDocument/2006/relationships/hyperlink" Target="https://podminky.urs.cz/item/CS_URS_2024_01/997013501" TargetMode="External"/><Relationship Id="rId78" Type="http://schemas.openxmlformats.org/officeDocument/2006/relationships/hyperlink" Target="https://podminky.urs.cz/item/CS_URS_2023_02/997221645" TargetMode="External"/><Relationship Id="rId81" Type="http://schemas.openxmlformats.org/officeDocument/2006/relationships/hyperlink" Target="https://podminky.urs.cz/item/CS_URS_2023_02/998276124" TargetMode="External"/><Relationship Id="rId4" Type="http://schemas.openxmlformats.org/officeDocument/2006/relationships/hyperlink" Target="https://podminky.urs.cz/item/CS_URS_2023_02/115101201" TargetMode="External"/><Relationship Id="rId9" Type="http://schemas.openxmlformats.org/officeDocument/2006/relationships/hyperlink" Target="https://podminky.urs.cz/item/CS_URS_2023_02/119001421" TargetMode="External"/><Relationship Id="rId14" Type="http://schemas.openxmlformats.org/officeDocument/2006/relationships/hyperlink" Target="https://podminky.urs.cz/item/CS_URS_2023_02/131351206" TargetMode="External"/><Relationship Id="rId22" Type="http://schemas.openxmlformats.org/officeDocument/2006/relationships/hyperlink" Target="https://podminky.urs.cz/item/CS_URS_2023_02/162751139" TargetMode="External"/><Relationship Id="rId27" Type="http://schemas.openxmlformats.org/officeDocument/2006/relationships/hyperlink" Target="https://podminky.urs.cz/item/CS_URS_2023_02/175151201" TargetMode="External"/><Relationship Id="rId30" Type="http://schemas.openxmlformats.org/officeDocument/2006/relationships/hyperlink" Target="https://podminky.urs.cz/item/CS_URS_2023_02/181951113" TargetMode="External"/><Relationship Id="rId35" Type="http://schemas.openxmlformats.org/officeDocument/2006/relationships/hyperlink" Target="https://podminky.urs.cz/item/CS_URS_2024_01/334361226" TargetMode="External"/><Relationship Id="rId43" Type="http://schemas.openxmlformats.org/officeDocument/2006/relationships/hyperlink" Target="https://podminky.urs.cz/item/CS_URS_2023_02/566901234" TargetMode="External"/><Relationship Id="rId48" Type="http://schemas.openxmlformats.org/officeDocument/2006/relationships/hyperlink" Target="https://podminky.urs.cz/item/CS_URS_2023_02/871315221" TargetMode="External"/><Relationship Id="rId56" Type="http://schemas.openxmlformats.org/officeDocument/2006/relationships/hyperlink" Target="https://podminky.urs.cz/item/CS_URS_2023_02/877420420" TargetMode="External"/><Relationship Id="rId64" Type="http://schemas.openxmlformats.org/officeDocument/2006/relationships/hyperlink" Target="https://podminky.urs.cz/item/CS_URS_2023_02/894411141" TargetMode="External"/><Relationship Id="rId69" Type="http://schemas.openxmlformats.org/officeDocument/2006/relationships/hyperlink" Target="https://podminky.urs.cz/item/CS_URS_2023_02/919732221" TargetMode="External"/><Relationship Id="rId77" Type="http://schemas.openxmlformats.org/officeDocument/2006/relationships/hyperlink" Target="https://podminky.urs.cz/item/CS_URS_2023_02/997221611" TargetMode="External"/><Relationship Id="rId8" Type="http://schemas.openxmlformats.org/officeDocument/2006/relationships/hyperlink" Target="https://podminky.urs.cz/item/CS_URS_2023_02/119001412" TargetMode="External"/><Relationship Id="rId51" Type="http://schemas.openxmlformats.org/officeDocument/2006/relationships/hyperlink" Target="https://podminky.urs.cz/item/CS_URS_2023_02/871390320" TargetMode="External"/><Relationship Id="rId72" Type="http://schemas.openxmlformats.org/officeDocument/2006/relationships/hyperlink" Target="https://podminky.urs.cz/item/CS_URS_2023_02/938902111" TargetMode="External"/><Relationship Id="rId80" Type="http://schemas.openxmlformats.org/officeDocument/2006/relationships/hyperlink" Target="https://podminky.urs.cz/item/CS_URS_2023_02/998276101" TargetMode="External"/><Relationship Id="rId3" Type="http://schemas.openxmlformats.org/officeDocument/2006/relationships/hyperlink" Target="https://podminky.urs.cz/item/CS_URS_2023_02/113151111" TargetMode="External"/><Relationship Id="rId12" Type="http://schemas.openxmlformats.org/officeDocument/2006/relationships/hyperlink" Target="https://podminky.urs.cz/item/CS_URS_2023_02/131351201" TargetMode="External"/><Relationship Id="rId17" Type="http://schemas.openxmlformats.org/officeDocument/2006/relationships/hyperlink" Target="https://podminky.urs.cz/item/CS_URS_2023_02/151101102" TargetMode="External"/><Relationship Id="rId25" Type="http://schemas.openxmlformats.org/officeDocument/2006/relationships/hyperlink" Target="https://podminky.urs.cz/item/CS_URS_2023_02/174151101" TargetMode="External"/><Relationship Id="rId33" Type="http://schemas.openxmlformats.org/officeDocument/2006/relationships/hyperlink" Target="https://podminky.urs.cz/item/CS_URS_2023_02/274311128" TargetMode="External"/><Relationship Id="rId38" Type="http://schemas.openxmlformats.org/officeDocument/2006/relationships/hyperlink" Target="https://podminky.urs.cz/item/CS_URS_2023_02/451541111" TargetMode="External"/><Relationship Id="rId46" Type="http://schemas.openxmlformats.org/officeDocument/2006/relationships/hyperlink" Target="https://podminky.urs.cz/item/CS_URS_2023_02/594411113" TargetMode="External"/><Relationship Id="rId59" Type="http://schemas.openxmlformats.org/officeDocument/2006/relationships/hyperlink" Target="https://podminky.urs.cz/item/CS_URS_2023_02/892422121" TargetMode="External"/><Relationship Id="rId67" Type="http://schemas.openxmlformats.org/officeDocument/2006/relationships/hyperlink" Target="https://podminky.urs.cz/item/CS_URS_2023_02/899104112" TargetMode="External"/><Relationship Id="rId20" Type="http://schemas.openxmlformats.org/officeDocument/2006/relationships/hyperlink" Target="https://podminky.urs.cz/item/CS_URS_2023_02/151101112" TargetMode="External"/><Relationship Id="rId41" Type="http://schemas.openxmlformats.org/officeDocument/2006/relationships/hyperlink" Target="https://podminky.urs.cz/item/CS_URS_2023_02/452311131" TargetMode="External"/><Relationship Id="rId54" Type="http://schemas.openxmlformats.org/officeDocument/2006/relationships/hyperlink" Target="https://podminky.urs.cz/item/CS_URS_2023_02/877390420" TargetMode="External"/><Relationship Id="rId62" Type="http://schemas.openxmlformats.org/officeDocument/2006/relationships/hyperlink" Target="https://podminky.urs.cz/item/CS_URS_2023_02/894411121" TargetMode="External"/><Relationship Id="rId70" Type="http://schemas.openxmlformats.org/officeDocument/2006/relationships/hyperlink" Target="https://podminky.urs.cz/item/CS_URS_2023_02/919735112" TargetMode="External"/><Relationship Id="rId75" Type="http://schemas.openxmlformats.org/officeDocument/2006/relationships/hyperlink" Target="https://podminky.urs.cz/item/CS_URS_2023_02/997221551" TargetMode="External"/><Relationship Id="rId83" Type="http://schemas.openxmlformats.org/officeDocument/2006/relationships/hyperlink" Target="https://podminky.urs.cz/item/CS_URS_2023_02/998767101" TargetMode="External"/><Relationship Id="rId1" Type="http://schemas.openxmlformats.org/officeDocument/2006/relationships/hyperlink" Target="https://podminky.urs.cz/item/CS_URS_2023_02/113107323" TargetMode="External"/><Relationship Id="rId6" Type="http://schemas.openxmlformats.org/officeDocument/2006/relationships/hyperlink" Target="https://podminky.urs.cz/item/CS_URS_2023_02/119001401" TargetMode="External"/><Relationship Id="rId15" Type="http://schemas.openxmlformats.org/officeDocument/2006/relationships/hyperlink" Target="https://podminky.urs.cz/item/CS_URS_2023_02/139001101" TargetMode="External"/><Relationship Id="rId23" Type="http://schemas.openxmlformats.org/officeDocument/2006/relationships/hyperlink" Target="https://podminky.urs.cz/item/CS_URS_2023_02/171201231" TargetMode="External"/><Relationship Id="rId28" Type="http://schemas.openxmlformats.org/officeDocument/2006/relationships/hyperlink" Target="https://podminky.urs.cz/item/CS_URS_2023_02/181351003" TargetMode="External"/><Relationship Id="rId36" Type="http://schemas.openxmlformats.org/officeDocument/2006/relationships/hyperlink" Target="https://podminky.urs.cz/item/CS_URS_2023_02/359901211" TargetMode="External"/><Relationship Id="rId49" Type="http://schemas.openxmlformats.org/officeDocument/2006/relationships/hyperlink" Target="https://podminky.urs.cz/item/CS_URS_2023_02/871350320" TargetMode="External"/><Relationship Id="rId57" Type="http://schemas.openxmlformats.org/officeDocument/2006/relationships/hyperlink" Target="https://podminky.urs.cz/item/CS_URS_2023_02/89237212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072103001" TargetMode="External"/><Relationship Id="rId3" Type="http://schemas.openxmlformats.org/officeDocument/2006/relationships/hyperlink" Target="https://podminky.urs.cz/item/CS_URS_2023_02/012403000" TargetMode="External"/><Relationship Id="rId7" Type="http://schemas.openxmlformats.org/officeDocument/2006/relationships/hyperlink" Target="https://podminky.urs.cz/item/CS_URS_2023_02/043002000" TargetMode="External"/><Relationship Id="rId2" Type="http://schemas.openxmlformats.org/officeDocument/2006/relationships/hyperlink" Target="https://podminky.urs.cz/item/CS_URS_2023_02/012303000" TargetMode="External"/><Relationship Id="rId1" Type="http://schemas.openxmlformats.org/officeDocument/2006/relationships/hyperlink" Target="https://podminky.urs.cz/item/CS_URS_2023_02/012103000" TargetMode="External"/><Relationship Id="rId6" Type="http://schemas.openxmlformats.org/officeDocument/2006/relationships/hyperlink" Target="https://podminky.urs.cz/item/CS_URS_2023_02/030001000" TargetMode="External"/><Relationship Id="rId5" Type="http://schemas.openxmlformats.org/officeDocument/2006/relationships/hyperlink" Target="https://podminky.urs.cz/item/CS_URS_2023_02/013284000" TargetMode="External"/><Relationship Id="rId4" Type="http://schemas.openxmlformats.org/officeDocument/2006/relationships/hyperlink" Target="https://podminky.urs.cz/item/CS_URS_2023_02/013254000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2351123" TargetMode="External"/><Relationship Id="rId18" Type="http://schemas.openxmlformats.org/officeDocument/2006/relationships/hyperlink" Target="https://podminky.urs.cz/item/CS_URS_2023_02/167103101" TargetMode="External"/><Relationship Id="rId26" Type="http://schemas.openxmlformats.org/officeDocument/2006/relationships/hyperlink" Target="https://podminky.urs.cz/item/CS_URS_2023_02/451573111" TargetMode="External"/><Relationship Id="rId39" Type="http://schemas.openxmlformats.org/officeDocument/2006/relationships/hyperlink" Target="https://podminky.urs.cz/item/CS_URS_2023_02/596211230" TargetMode="External"/><Relationship Id="rId21" Type="http://schemas.openxmlformats.org/officeDocument/2006/relationships/hyperlink" Target="https://podminky.urs.cz/item/CS_URS_2023_02/171201231" TargetMode="External"/><Relationship Id="rId34" Type="http://schemas.openxmlformats.org/officeDocument/2006/relationships/hyperlink" Target="https://podminky.urs.cz/item/CS_URS_2023_02/573111111" TargetMode="External"/><Relationship Id="rId42" Type="http://schemas.openxmlformats.org/officeDocument/2006/relationships/hyperlink" Target="https://podminky.urs.cz/item/CS_URS_2023_02/877310320" TargetMode="External"/><Relationship Id="rId47" Type="http://schemas.openxmlformats.org/officeDocument/2006/relationships/hyperlink" Target="https://podminky.urs.cz/item/CS_URS_2023_02/899204112" TargetMode="External"/><Relationship Id="rId50" Type="http://schemas.openxmlformats.org/officeDocument/2006/relationships/hyperlink" Target="https://podminky.urs.cz/item/CS_URS_2023_02/915223121" TargetMode="External"/><Relationship Id="rId55" Type="http://schemas.openxmlformats.org/officeDocument/2006/relationships/hyperlink" Target="https://podminky.urs.cz/item/CS_URS_2023_02/935932411" TargetMode="External"/><Relationship Id="rId63" Type="http://schemas.openxmlformats.org/officeDocument/2006/relationships/hyperlink" Target="https://podminky.urs.cz/item/CS_URS_2023_02/997221551" TargetMode="External"/><Relationship Id="rId68" Type="http://schemas.openxmlformats.org/officeDocument/2006/relationships/hyperlink" Target="https://podminky.urs.cz/item/CS_URS_2023_02/997221612" TargetMode="External"/><Relationship Id="rId7" Type="http://schemas.openxmlformats.org/officeDocument/2006/relationships/hyperlink" Target="https://podminky.urs.cz/item/CS_URS_2023_02/113204111" TargetMode="External"/><Relationship Id="rId71" Type="http://schemas.openxmlformats.org/officeDocument/2006/relationships/hyperlink" Target="https://podminky.urs.cz/item/CS_URS_2023_02/998223011" TargetMode="External"/><Relationship Id="rId2" Type="http://schemas.openxmlformats.org/officeDocument/2006/relationships/hyperlink" Target="https://podminky.urs.cz/item/CS_URS_2023_02/111301111" TargetMode="External"/><Relationship Id="rId16" Type="http://schemas.openxmlformats.org/officeDocument/2006/relationships/hyperlink" Target="https://podminky.urs.cz/item/CS_URS_2023_02/162751137" TargetMode="External"/><Relationship Id="rId29" Type="http://schemas.openxmlformats.org/officeDocument/2006/relationships/hyperlink" Target="https://podminky.urs.cz/item/CS_URS_2023_02/564831111" TargetMode="External"/><Relationship Id="rId11" Type="http://schemas.openxmlformats.org/officeDocument/2006/relationships/hyperlink" Target="https://podminky.urs.cz/item/CS_URS_2023_02/162301501" TargetMode="External"/><Relationship Id="rId24" Type="http://schemas.openxmlformats.org/officeDocument/2006/relationships/hyperlink" Target="https://podminky.urs.cz/item/CS_URS_2023_02/175151101" TargetMode="External"/><Relationship Id="rId32" Type="http://schemas.openxmlformats.org/officeDocument/2006/relationships/hyperlink" Target="https://podminky.urs.cz/item/CS_URS_2023_02/564851111" TargetMode="External"/><Relationship Id="rId37" Type="http://schemas.openxmlformats.org/officeDocument/2006/relationships/hyperlink" Target="https://podminky.urs.cz/item/CS_URS_2023_02/591411111" TargetMode="External"/><Relationship Id="rId40" Type="http://schemas.openxmlformats.org/officeDocument/2006/relationships/hyperlink" Target="https://podminky.urs.cz/item/CS_URS_2023_02/596811120" TargetMode="External"/><Relationship Id="rId45" Type="http://schemas.openxmlformats.org/officeDocument/2006/relationships/hyperlink" Target="https://podminky.urs.cz/item/CS_URS_2024_01/895941332" TargetMode="External"/><Relationship Id="rId53" Type="http://schemas.openxmlformats.org/officeDocument/2006/relationships/hyperlink" Target="https://podminky.urs.cz/item/CS_URS_2023_02/916331112" TargetMode="External"/><Relationship Id="rId58" Type="http://schemas.openxmlformats.org/officeDocument/2006/relationships/hyperlink" Target="https://podminky.urs.cz/item/CS_URS_2023_02/966006132" TargetMode="External"/><Relationship Id="rId66" Type="http://schemas.openxmlformats.org/officeDocument/2006/relationships/hyperlink" Target="https://podminky.urs.cz/item/CS_URS_2023_02/997221569" TargetMode="External"/><Relationship Id="rId74" Type="http://schemas.openxmlformats.org/officeDocument/2006/relationships/hyperlink" Target="https://podminky.urs.cz/item/CS_URS_2023_02/741110313" TargetMode="External"/><Relationship Id="rId5" Type="http://schemas.openxmlformats.org/officeDocument/2006/relationships/hyperlink" Target="https://podminky.urs.cz/item/CS_URS_2023_02/113107161" TargetMode="External"/><Relationship Id="rId15" Type="http://schemas.openxmlformats.org/officeDocument/2006/relationships/hyperlink" Target="https://podminky.urs.cz/item/CS_URS_2023_02/162702119" TargetMode="External"/><Relationship Id="rId23" Type="http://schemas.openxmlformats.org/officeDocument/2006/relationships/hyperlink" Target="https://podminky.urs.cz/item/CS_URS_2023_02/174151101" TargetMode="External"/><Relationship Id="rId28" Type="http://schemas.openxmlformats.org/officeDocument/2006/relationships/hyperlink" Target="https://podminky.urs.cz/item/CS_URS_2023_02/564831011" TargetMode="External"/><Relationship Id="rId36" Type="http://schemas.openxmlformats.org/officeDocument/2006/relationships/hyperlink" Target="https://podminky.urs.cz/item/CS_URS_2023_02/591211111" TargetMode="External"/><Relationship Id="rId49" Type="http://schemas.openxmlformats.org/officeDocument/2006/relationships/hyperlink" Target="https://podminky.urs.cz/item/CS_URS_2023_02/914511112" TargetMode="External"/><Relationship Id="rId57" Type="http://schemas.openxmlformats.org/officeDocument/2006/relationships/hyperlink" Target="https://podminky.urs.cz/item/CS_URS_2023_02/961044111" TargetMode="External"/><Relationship Id="rId61" Type="http://schemas.openxmlformats.org/officeDocument/2006/relationships/hyperlink" Target="https://podminky.urs.cz/item/CS_URS_2023_02/966008221" TargetMode="External"/><Relationship Id="rId10" Type="http://schemas.openxmlformats.org/officeDocument/2006/relationships/hyperlink" Target="https://podminky.urs.cz/item/CS_URS_2023_02/132351104" TargetMode="External"/><Relationship Id="rId19" Type="http://schemas.openxmlformats.org/officeDocument/2006/relationships/hyperlink" Target="https://podminky.urs.cz/item/CS_URS_2023_02/171112121" TargetMode="External"/><Relationship Id="rId31" Type="http://schemas.openxmlformats.org/officeDocument/2006/relationships/hyperlink" Target="https://podminky.urs.cz/item/CS_URS_2023_02/564851111" TargetMode="External"/><Relationship Id="rId44" Type="http://schemas.openxmlformats.org/officeDocument/2006/relationships/hyperlink" Target="https://podminky.urs.cz/item/CS_URS_2024_01/895941322" TargetMode="External"/><Relationship Id="rId52" Type="http://schemas.openxmlformats.org/officeDocument/2006/relationships/hyperlink" Target="https://podminky.urs.cz/item/CS_URS_2023_02/916231213" TargetMode="External"/><Relationship Id="rId60" Type="http://schemas.openxmlformats.org/officeDocument/2006/relationships/hyperlink" Target="https://podminky.urs.cz/item/CS_URS_2023_02/966008211" TargetMode="External"/><Relationship Id="rId65" Type="http://schemas.openxmlformats.org/officeDocument/2006/relationships/hyperlink" Target="https://podminky.urs.cz/item/CS_URS_2023_02/997221561" TargetMode="External"/><Relationship Id="rId73" Type="http://schemas.openxmlformats.org/officeDocument/2006/relationships/hyperlink" Target="https://podminky.urs.cz/item/CS_URS_2023_02/998721101" TargetMode="External"/><Relationship Id="rId4" Type="http://schemas.openxmlformats.org/officeDocument/2006/relationships/hyperlink" Target="https://podminky.urs.cz/item/CS_URS_2023_02/113106134" TargetMode="External"/><Relationship Id="rId9" Type="http://schemas.openxmlformats.org/officeDocument/2006/relationships/hyperlink" Target="https://podminky.urs.cz/item/CS_URS_2023_02/122452205" TargetMode="External"/><Relationship Id="rId14" Type="http://schemas.openxmlformats.org/officeDocument/2006/relationships/hyperlink" Target="https://podminky.urs.cz/item/CS_URS_2023_02/162702111" TargetMode="External"/><Relationship Id="rId22" Type="http://schemas.openxmlformats.org/officeDocument/2006/relationships/hyperlink" Target="https://podminky.urs.cz/item/CS_URS_2023_02/171251201" TargetMode="External"/><Relationship Id="rId27" Type="http://schemas.openxmlformats.org/officeDocument/2006/relationships/hyperlink" Target="https://podminky.urs.cz/item/CS_URS_2023_02/564831011" TargetMode="External"/><Relationship Id="rId30" Type="http://schemas.openxmlformats.org/officeDocument/2006/relationships/hyperlink" Target="https://podminky.urs.cz/item/CS_URS_2023_02/564851011" TargetMode="External"/><Relationship Id="rId35" Type="http://schemas.openxmlformats.org/officeDocument/2006/relationships/hyperlink" Target="https://podminky.urs.cz/item/CS_URS_2023_02/591211111" TargetMode="External"/><Relationship Id="rId43" Type="http://schemas.openxmlformats.org/officeDocument/2006/relationships/hyperlink" Target="https://podminky.urs.cz/item/CS_URS_2024_01/895941301" TargetMode="External"/><Relationship Id="rId48" Type="http://schemas.openxmlformats.org/officeDocument/2006/relationships/hyperlink" Target="https://podminky.urs.cz/item/CS_URS_2023_02/914111111" TargetMode="External"/><Relationship Id="rId56" Type="http://schemas.openxmlformats.org/officeDocument/2006/relationships/hyperlink" Target="https://podminky.urs.cz/item/CS_URS_2023_02/935932611" TargetMode="External"/><Relationship Id="rId64" Type="http://schemas.openxmlformats.org/officeDocument/2006/relationships/hyperlink" Target="https://podminky.urs.cz/item/CS_URS_2023_02/997221559" TargetMode="External"/><Relationship Id="rId69" Type="http://schemas.openxmlformats.org/officeDocument/2006/relationships/hyperlink" Target="https://podminky.urs.cz/item/CS_URS_2023_02/997221615" TargetMode="External"/><Relationship Id="rId8" Type="http://schemas.openxmlformats.org/officeDocument/2006/relationships/hyperlink" Target="https://podminky.urs.cz/item/CS_URS_2023_02/121151123" TargetMode="External"/><Relationship Id="rId51" Type="http://schemas.openxmlformats.org/officeDocument/2006/relationships/hyperlink" Target="https://podminky.urs.cz/item/CS_URS_2023_02/916131213" TargetMode="External"/><Relationship Id="rId72" Type="http://schemas.openxmlformats.org/officeDocument/2006/relationships/hyperlink" Target="https://podminky.urs.cz/item/CS_URS_2023_02/721241102" TargetMode="External"/><Relationship Id="rId3" Type="http://schemas.openxmlformats.org/officeDocument/2006/relationships/hyperlink" Target="https://podminky.urs.cz/item/CS_URS_2023_02/113106132" TargetMode="External"/><Relationship Id="rId12" Type="http://schemas.openxmlformats.org/officeDocument/2006/relationships/hyperlink" Target="https://podminky.urs.cz/item/CS_URS_2023_02/162301981" TargetMode="External"/><Relationship Id="rId17" Type="http://schemas.openxmlformats.org/officeDocument/2006/relationships/hyperlink" Target="https://podminky.urs.cz/item/CS_URS_2023_02/162751139" TargetMode="External"/><Relationship Id="rId25" Type="http://schemas.openxmlformats.org/officeDocument/2006/relationships/hyperlink" Target="https://podminky.urs.cz/item/CS_URS_2023_02/181252305" TargetMode="External"/><Relationship Id="rId33" Type="http://schemas.openxmlformats.org/officeDocument/2006/relationships/hyperlink" Target="https://podminky.urs.cz/item/CS_URS_2023_02/564952111" TargetMode="External"/><Relationship Id="rId38" Type="http://schemas.openxmlformats.org/officeDocument/2006/relationships/hyperlink" Target="https://podminky.urs.cz/item/CS_URS_2023_02/596211130" TargetMode="External"/><Relationship Id="rId46" Type="http://schemas.openxmlformats.org/officeDocument/2006/relationships/hyperlink" Target="https://podminky.urs.cz/item/CS_URS_2023_02/895941351" TargetMode="External"/><Relationship Id="rId59" Type="http://schemas.openxmlformats.org/officeDocument/2006/relationships/hyperlink" Target="https://podminky.urs.cz/item/CS_URS_2023_02/966008112" TargetMode="External"/><Relationship Id="rId67" Type="http://schemas.openxmlformats.org/officeDocument/2006/relationships/hyperlink" Target="https://podminky.urs.cz/item/CS_URS_2023_02/997221611" TargetMode="External"/><Relationship Id="rId20" Type="http://schemas.openxmlformats.org/officeDocument/2006/relationships/hyperlink" Target="https://podminky.urs.cz/item/CS_URS_2023_02/171152101" TargetMode="External"/><Relationship Id="rId41" Type="http://schemas.openxmlformats.org/officeDocument/2006/relationships/hyperlink" Target="https://podminky.urs.cz/item/CS_URS_2023_02/871315231" TargetMode="External"/><Relationship Id="rId54" Type="http://schemas.openxmlformats.org/officeDocument/2006/relationships/hyperlink" Target="https://podminky.urs.cz/item/CS_URS_2023_02/916991121" TargetMode="External"/><Relationship Id="rId62" Type="http://schemas.openxmlformats.org/officeDocument/2006/relationships/hyperlink" Target="https://podminky.urs.cz/item/CS_URS_2023_02/981511118" TargetMode="External"/><Relationship Id="rId70" Type="http://schemas.openxmlformats.org/officeDocument/2006/relationships/hyperlink" Target="https://podminky.urs.cz/item/CS_URS_2023_02/997221873" TargetMode="External"/><Relationship Id="rId75" Type="http://schemas.openxmlformats.org/officeDocument/2006/relationships/drawing" Target="../drawings/drawing5.xml"/><Relationship Id="rId1" Type="http://schemas.openxmlformats.org/officeDocument/2006/relationships/hyperlink" Target="https://podminky.urs.cz/item/CS_URS_2023_02/111211101" TargetMode="External"/><Relationship Id="rId6" Type="http://schemas.openxmlformats.org/officeDocument/2006/relationships/hyperlink" Target="https://podminky.urs.cz/item/CS_URS_2023_02/11310716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podminky.urs.cz/item/CS_URS_2023_02/012403000" TargetMode="External"/><Relationship Id="rId7" Type="http://schemas.openxmlformats.org/officeDocument/2006/relationships/hyperlink" Target="https://podminky.urs.cz/item/CS_URS_2023_02/072103001" TargetMode="External"/><Relationship Id="rId2" Type="http://schemas.openxmlformats.org/officeDocument/2006/relationships/hyperlink" Target="https://podminky.urs.cz/item/CS_URS_2023_02/012303000" TargetMode="External"/><Relationship Id="rId1" Type="http://schemas.openxmlformats.org/officeDocument/2006/relationships/hyperlink" Target="https://podminky.urs.cz/item/CS_URS_2023_02/012103000" TargetMode="External"/><Relationship Id="rId6" Type="http://schemas.openxmlformats.org/officeDocument/2006/relationships/hyperlink" Target="https://podminky.urs.cz/item/CS_URS_2023_02/043002000" TargetMode="External"/><Relationship Id="rId5" Type="http://schemas.openxmlformats.org/officeDocument/2006/relationships/hyperlink" Target="https://podminky.urs.cz/item/CS_URS_2023_02/030001000" TargetMode="External"/><Relationship Id="rId4" Type="http://schemas.openxmlformats.org/officeDocument/2006/relationships/hyperlink" Target="https://podminky.urs.cz/item/CS_URS_2023_02/013254000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71152101" TargetMode="External"/><Relationship Id="rId18" Type="http://schemas.openxmlformats.org/officeDocument/2006/relationships/hyperlink" Target="https://podminky.urs.cz/item/CS_URS_2023_02/175151201" TargetMode="External"/><Relationship Id="rId26" Type="http://schemas.openxmlformats.org/officeDocument/2006/relationships/hyperlink" Target="https://podminky.urs.cz/item/CS_URS_2023_02/348272213" TargetMode="External"/><Relationship Id="rId39" Type="http://schemas.openxmlformats.org/officeDocument/2006/relationships/hyperlink" Target="https://podminky.urs.cz/item/CS_URS_2024_01/895941301" TargetMode="External"/><Relationship Id="rId21" Type="http://schemas.openxmlformats.org/officeDocument/2006/relationships/hyperlink" Target="https://podminky.urs.cz/item/CS_URS_2023_02/212972113" TargetMode="External"/><Relationship Id="rId34" Type="http://schemas.openxmlformats.org/officeDocument/2006/relationships/hyperlink" Target="https://podminky.urs.cz/item/CS_URS_2023_02/569951133" TargetMode="External"/><Relationship Id="rId42" Type="http://schemas.openxmlformats.org/officeDocument/2006/relationships/hyperlink" Target="https://podminky.urs.cz/item/CS_URS_2023_02/895941351" TargetMode="External"/><Relationship Id="rId47" Type="http://schemas.openxmlformats.org/officeDocument/2006/relationships/hyperlink" Target="https://podminky.urs.cz/item/CS_URS_2023_02/914431112" TargetMode="External"/><Relationship Id="rId50" Type="http://schemas.openxmlformats.org/officeDocument/2006/relationships/hyperlink" Target="https://podminky.urs.cz/item/CS_URS_2023_02/915211116" TargetMode="External"/><Relationship Id="rId55" Type="http://schemas.openxmlformats.org/officeDocument/2006/relationships/hyperlink" Target="https://podminky.urs.cz/item/CS_URS_2023_02/916131213" TargetMode="External"/><Relationship Id="rId63" Type="http://schemas.openxmlformats.org/officeDocument/2006/relationships/hyperlink" Target="https://podminky.urs.cz/item/CS_URS_2023_01/935111111" TargetMode="External"/><Relationship Id="rId68" Type="http://schemas.openxmlformats.org/officeDocument/2006/relationships/hyperlink" Target="https://podminky.urs.cz/item/CS_URS_2023_02/966008211" TargetMode="External"/><Relationship Id="rId76" Type="http://schemas.openxmlformats.org/officeDocument/2006/relationships/hyperlink" Target="https://podminky.urs.cz/item/CS_URS_2023_02/997221873" TargetMode="External"/><Relationship Id="rId7" Type="http://schemas.openxmlformats.org/officeDocument/2006/relationships/hyperlink" Target="https://podminky.urs.cz/item/CS_URS_2023_02/132351102" TargetMode="External"/><Relationship Id="rId71" Type="http://schemas.openxmlformats.org/officeDocument/2006/relationships/hyperlink" Target="https://podminky.urs.cz/item/CS_URS_2023_02/997221561" TargetMode="External"/><Relationship Id="rId2" Type="http://schemas.openxmlformats.org/officeDocument/2006/relationships/hyperlink" Target="https://podminky.urs.cz/item/CS_URS_2023_02/113107243" TargetMode="External"/><Relationship Id="rId16" Type="http://schemas.openxmlformats.org/officeDocument/2006/relationships/hyperlink" Target="https://podminky.urs.cz/item/CS_URS_2023_02/174151101" TargetMode="External"/><Relationship Id="rId29" Type="http://schemas.openxmlformats.org/officeDocument/2006/relationships/hyperlink" Target="https://podminky.urs.cz/item/CS_URS_2023_02/348401350" TargetMode="External"/><Relationship Id="rId11" Type="http://schemas.openxmlformats.org/officeDocument/2006/relationships/hyperlink" Target="https://podminky.urs.cz/item/CS_URS_2023_02/162751139" TargetMode="External"/><Relationship Id="rId24" Type="http://schemas.openxmlformats.org/officeDocument/2006/relationships/hyperlink" Target="https://podminky.urs.cz/item/CS_URS_2023_02/338171123" TargetMode="External"/><Relationship Id="rId32" Type="http://schemas.openxmlformats.org/officeDocument/2006/relationships/hyperlink" Target="https://podminky.urs.cz/item/CS_URS_2023_02/451573111" TargetMode="External"/><Relationship Id="rId37" Type="http://schemas.openxmlformats.org/officeDocument/2006/relationships/hyperlink" Target="https://podminky.urs.cz/item/CS_URS_2023_02/871315231" TargetMode="External"/><Relationship Id="rId40" Type="http://schemas.openxmlformats.org/officeDocument/2006/relationships/hyperlink" Target="https://podminky.urs.cz/item/CS_URS_2024_01/895941322" TargetMode="External"/><Relationship Id="rId45" Type="http://schemas.openxmlformats.org/officeDocument/2006/relationships/hyperlink" Target="https://podminky.urs.cz/item/CS_URS_2023_02/914111111" TargetMode="External"/><Relationship Id="rId53" Type="http://schemas.openxmlformats.org/officeDocument/2006/relationships/hyperlink" Target="https://podminky.urs.cz/item/CS_URS_2023_02/915231112" TargetMode="External"/><Relationship Id="rId58" Type="http://schemas.openxmlformats.org/officeDocument/2006/relationships/hyperlink" Target="https://podminky.urs.cz/item/CS_URS_2023_02/916241213" TargetMode="External"/><Relationship Id="rId66" Type="http://schemas.openxmlformats.org/officeDocument/2006/relationships/hyperlink" Target="https://podminky.urs.cz/item/CS_URS_2023_02/966006211" TargetMode="External"/><Relationship Id="rId74" Type="http://schemas.openxmlformats.org/officeDocument/2006/relationships/hyperlink" Target="https://podminky.urs.cz/item/CS_URS_2023_02/997221612" TargetMode="External"/><Relationship Id="rId79" Type="http://schemas.openxmlformats.org/officeDocument/2006/relationships/hyperlink" Target="https://podminky.urs.cz/item/CS_URS_2023_02/783214121" TargetMode="External"/><Relationship Id="rId5" Type="http://schemas.openxmlformats.org/officeDocument/2006/relationships/hyperlink" Target="https://podminky.urs.cz/item/CS_URS_2023_02/113202111" TargetMode="External"/><Relationship Id="rId61" Type="http://schemas.openxmlformats.org/officeDocument/2006/relationships/hyperlink" Target="https://podminky.urs.cz/item/CS_URS_2023_02/919732221" TargetMode="External"/><Relationship Id="rId10" Type="http://schemas.openxmlformats.org/officeDocument/2006/relationships/hyperlink" Target="https://podminky.urs.cz/item/CS_URS_2023_02/162751137" TargetMode="External"/><Relationship Id="rId19" Type="http://schemas.openxmlformats.org/officeDocument/2006/relationships/hyperlink" Target="https://podminky.urs.cz/item/CS_URS_2023_02/181252305" TargetMode="External"/><Relationship Id="rId31" Type="http://schemas.openxmlformats.org/officeDocument/2006/relationships/hyperlink" Target="https://podminky.urs.cz/item/CS_URS_2023_02/348501211" TargetMode="External"/><Relationship Id="rId44" Type="http://schemas.openxmlformats.org/officeDocument/2006/relationships/hyperlink" Target="https://podminky.urs.cz/item/CS_URS_2023_02/914111111" TargetMode="External"/><Relationship Id="rId52" Type="http://schemas.openxmlformats.org/officeDocument/2006/relationships/hyperlink" Target="https://podminky.urs.cz/item/CS_URS_2023_02/915221122" TargetMode="External"/><Relationship Id="rId60" Type="http://schemas.openxmlformats.org/officeDocument/2006/relationships/hyperlink" Target="https://podminky.urs.cz/item/CS_URS_2023_02/919726124" TargetMode="External"/><Relationship Id="rId65" Type="http://schemas.openxmlformats.org/officeDocument/2006/relationships/hyperlink" Target="https://podminky.urs.cz/item/CS_URS_2023_02/966006132" TargetMode="External"/><Relationship Id="rId73" Type="http://schemas.openxmlformats.org/officeDocument/2006/relationships/hyperlink" Target="https://podminky.urs.cz/item/CS_URS_2023_02/997221611" TargetMode="External"/><Relationship Id="rId78" Type="http://schemas.openxmlformats.org/officeDocument/2006/relationships/hyperlink" Target="https://podminky.urs.cz/item/CS_URS_2023_02/998225111" TargetMode="External"/><Relationship Id="rId81" Type="http://schemas.openxmlformats.org/officeDocument/2006/relationships/drawing" Target="../drawings/drawing7.xml"/><Relationship Id="rId4" Type="http://schemas.openxmlformats.org/officeDocument/2006/relationships/hyperlink" Target="https://podminky.urs.cz/item/CS_URS_2023_02/113154334" TargetMode="External"/><Relationship Id="rId9" Type="http://schemas.openxmlformats.org/officeDocument/2006/relationships/hyperlink" Target="https://podminky.urs.cz/item/CS_URS_2023_02/162351123" TargetMode="External"/><Relationship Id="rId14" Type="http://schemas.openxmlformats.org/officeDocument/2006/relationships/hyperlink" Target="https://podminky.urs.cz/item/CS_URS_2023_02/171201221" TargetMode="External"/><Relationship Id="rId22" Type="http://schemas.openxmlformats.org/officeDocument/2006/relationships/hyperlink" Target="https://podminky.urs.cz/item/CS_URS_2023_02/273321511" TargetMode="External"/><Relationship Id="rId27" Type="http://schemas.openxmlformats.org/officeDocument/2006/relationships/hyperlink" Target="https://podminky.urs.cz/item/CS_URS_2023_02/348361216" TargetMode="External"/><Relationship Id="rId30" Type="http://schemas.openxmlformats.org/officeDocument/2006/relationships/hyperlink" Target="https://podminky.urs.cz/item/CS_URS_2023_02/348401360" TargetMode="External"/><Relationship Id="rId35" Type="http://schemas.openxmlformats.org/officeDocument/2006/relationships/hyperlink" Target="https://podminky.urs.cz/item/CS_URS_2023_02/573111111" TargetMode="External"/><Relationship Id="rId43" Type="http://schemas.openxmlformats.org/officeDocument/2006/relationships/hyperlink" Target="https://podminky.urs.cz/item/CS_URS_2023_02/899204112" TargetMode="External"/><Relationship Id="rId48" Type="http://schemas.openxmlformats.org/officeDocument/2006/relationships/hyperlink" Target="https://podminky.urs.cz/item/CS_URS_2023_02/914511112" TargetMode="External"/><Relationship Id="rId56" Type="http://schemas.openxmlformats.org/officeDocument/2006/relationships/hyperlink" Target="https://podminky.urs.cz/item/CS_URS_2023_02/916132113" TargetMode="External"/><Relationship Id="rId64" Type="http://schemas.openxmlformats.org/officeDocument/2006/relationships/hyperlink" Target="https://podminky.urs.cz/item/CS_URS_2023_02/938909612" TargetMode="External"/><Relationship Id="rId69" Type="http://schemas.openxmlformats.org/officeDocument/2006/relationships/hyperlink" Target="https://podminky.urs.cz/item/CS_URS_2023_02/997221551" TargetMode="External"/><Relationship Id="rId77" Type="http://schemas.openxmlformats.org/officeDocument/2006/relationships/hyperlink" Target="https://podminky.urs.cz/item/CS_URS_2023_02/997221875" TargetMode="External"/><Relationship Id="rId8" Type="http://schemas.openxmlformats.org/officeDocument/2006/relationships/hyperlink" Target="https://podminky.urs.cz/item/CS_URS_2023_02/132351104" TargetMode="External"/><Relationship Id="rId51" Type="http://schemas.openxmlformats.org/officeDocument/2006/relationships/hyperlink" Target="https://podminky.urs.cz/item/CS_URS_2023_02/915221112" TargetMode="External"/><Relationship Id="rId72" Type="http://schemas.openxmlformats.org/officeDocument/2006/relationships/hyperlink" Target="https://podminky.urs.cz/item/CS_URS_2023_02/997221569" TargetMode="External"/><Relationship Id="rId80" Type="http://schemas.openxmlformats.org/officeDocument/2006/relationships/hyperlink" Target="https://podminky.urs.cz/item/CS_URS_2023_02/783218111" TargetMode="External"/><Relationship Id="rId3" Type="http://schemas.openxmlformats.org/officeDocument/2006/relationships/hyperlink" Target="https://podminky.urs.cz/item/CS_URS_2023_02/113154333" TargetMode="External"/><Relationship Id="rId12" Type="http://schemas.openxmlformats.org/officeDocument/2006/relationships/hyperlink" Target="https://podminky.urs.cz/item/CS_URS_2023_02/167103101" TargetMode="External"/><Relationship Id="rId17" Type="http://schemas.openxmlformats.org/officeDocument/2006/relationships/hyperlink" Target="https://podminky.urs.cz/item/CS_URS_2023_02/175151101" TargetMode="External"/><Relationship Id="rId25" Type="http://schemas.openxmlformats.org/officeDocument/2006/relationships/hyperlink" Target="https://podminky.urs.cz/item/CS_URS_2023_02/348172117" TargetMode="External"/><Relationship Id="rId33" Type="http://schemas.openxmlformats.org/officeDocument/2006/relationships/hyperlink" Target="https://podminky.urs.cz/item/CS_URS_2023_02/564952111" TargetMode="External"/><Relationship Id="rId38" Type="http://schemas.openxmlformats.org/officeDocument/2006/relationships/hyperlink" Target="https://podminky.urs.cz/item/CS_URS_2023_02/877310320" TargetMode="External"/><Relationship Id="rId46" Type="http://schemas.openxmlformats.org/officeDocument/2006/relationships/hyperlink" Target="https://podminky.urs.cz/item/CS_URS_2023_02/914111111" TargetMode="External"/><Relationship Id="rId59" Type="http://schemas.openxmlformats.org/officeDocument/2006/relationships/hyperlink" Target="https://podminky.urs.cz/item/CS_URS_2023_02/916991121" TargetMode="External"/><Relationship Id="rId67" Type="http://schemas.openxmlformats.org/officeDocument/2006/relationships/hyperlink" Target="https://podminky.urs.cz/item/CS_URS_2023_02/966006255" TargetMode="External"/><Relationship Id="rId20" Type="http://schemas.openxmlformats.org/officeDocument/2006/relationships/hyperlink" Target="https://podminky.urs.cz/item/CS_URS_2023_02/211531111" TargetMode="External"/><Relationship Id="rId41" Type="http://schemas.openxmlformats.org/officeDocument/2006/relationships/hyperlink" Target="https://podminky.urs.cz/item/CS_URS_2024_01/895941332" TargetMode="External"/><Relationship Id="rId54" Type="http://schemas.openxmlformats.org/officeDocument/2006/relationships/hyperlink" Target="https://podminky.urs.cz/item/CS_URS_2023_02/916111123" TargetMode="External"/><Relationship Id="rId62" Type="http://schemas.openxmlformats.org/officeDocument/2006/relationships/hyperlink" Target="https://podminky.urs.cz/item/CS_URS_2023_02/919735111" TargetMode="External"/><Relationship Id="rId70" Type="http://schemas.openxmlformats.org/officeDocument/2006/relationships/hyperlink" Target="https://podminky.urs.cz/item/CS_URS_2023_02/997221559" TargetMode="External"/><Relationship Id="rId75" Type="http://schemas.openxmlformats.org/officeDocument/2006/relationships/hyperlink" Target="https://podminky.urs.cz/item/CS_URS_2023_02/997221615" TargetMode="External"/><Relationship Id="rId1" Type="http://schemas.openxmlformats.org/officeDocument/2006/relationships/hyperlink" Target="https://podminky.urs.cz/item/CS_URS_2023_02/113107223" TargetMode="External"/><Relationship Id="rId6" Type="http://schemas.openxmlformats.org/officeDocument/2006/relationships/hyperlink" Target="https://podminky.urs.cz/item/CS_URS_2023_02/122452206" TargetMode="External"/><Relationship Id="rId15" Type="http://schemas.openxmlformats.org/officeDocument/2006/relationships/hyperlink" Target="https://podminky.urs.cz/item/CS_URS_2023_02/171251201" TargetMode="External"/><Relationship Id="rId23" Type="http://schemas.openxmlformats.org/officeDocument/2006/relationships/hyperlink" Target="https://podminky.urs.cz/item/CS_URS_2023_02/273362021" TargetMode="External"/><Relationship Id="rId28" Type="http://schemas.openxmlformats.org/officeDocument/2006/relationships/hyperlink" Target="https://podminky.urs.cz/item/CS_URS_2023_02/348401120" TargetMode="External"/><Relationship Id="rId36" Type="http://schemas.openxmlformats.org/officeDocument/2006/relationships/hyperlink" Target="https://podminky.urs.cz/item/CS_URS_2023_02/573111111" TargetMode="External"/><Relationship Id="rId49" Type="http://schemas.openxmlformats.org/officeDocument/2006/relationships/hyperlink" Target="https://podminky.urs.cz/item/CS_URS_2023_02/915211112" TargetMode="External"/><Relationship Id="rId57" Type="http://schemas.openxmlformats.org/officeDocument/2006/relationships/hyperlink" Target="https://podminky.urs.cz/item/CS_URS_2023_02/916241113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072103001" TargetMode="External"/><Relationship Id="rId3" Type="http://schemas.openxmlformats.org/officeDocument/2006/relationships/hyperlink" Target="https://podminky.urs.cz/item/CS_URS_2023_02/012403000" TargetMode="External"/><Relationship Id="rId7" Type="http://schemas.openxmlformats.org/officeDocument/2006/relationships/hyperlink" Target="https://podminky.urs.cz/item/CS_URS_2023_02/043002000" TargetMode="External"/><Relationship Id="rId2" Type="http://schemas.openxmlformats.org/officeDocument/2006/relationships/hyperlink" Target="https://podminky.urs.cz/item/CS_URS_2023_02/012303000" TargetMode="External"/><Relationship Id="rId1" Type="http://schemas.openxmlformats.org/officeDocument/2006/relationships/hyperlink" Target="https://podminky.urs.cz/item/CS_URS_2023_02/012103000" TargetMode="External"/><Relationship Id="rId6" Type="http://schemas.openxmlformats.org/officeDocument/2006/relationships/hyperlink" Target="https://podminky.urs.cz/item/CS_URS_2023_02/030001000" TargetMode="External"/><Relationship Id="rId5" Type="http://schemas.openxmlformats.org/officeDocument/2006/relationships/hyperlink" Target="https://podminky.urs.cz/item/CS_URS_2023_02/013284000" TargetMode="External"/><Relationship Id="rId4" Type="http://schemas.openxmlformats.org/officeDocument/2006/relationships/hyperlink" Target="https://podminky.urs.cz/item/CS_URS_2023_02/013254000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32254206" TargetMode="External"/><Relationship Id="rId18" Type="http://schemas.openxmlformats.org/officeDocument/2006/relationships/hyperlink" Target="https://podminky.urs.cz/item/CS_URS_2023_02/151101112" TargetMode="External"/><Relationship Id="rId26" Type="http://schemas.openxmlformats.org/officeDocument/2006/relationships/hyperlink" Target="https://podminky.urs.cz/item/CS_URS_2023_02/181411131" TargetMode="External"/><Relationship Id="rId39" Type="http://schemas.openxmlformats.org/officeDocument/2006/relationships/hyperlink" Target="https://podminky.urs.cz/item/CS_URS_2023_02/566901231" TargetMode="External"/><Relationship Id="rId21" Type="http://schemas.openxmlformats.org/officeDocument/2006/relationships/hyperlink" Target="https://podminky.urs.cz/item/CS_URS_2023_02/171201231" TargetMode="External"/><Relationship Id="rId34" Type="http://schemas.openxmlformats.org/officeDocument/2006/relationships/hyperlink" Target="https://podminky.urs.cz/item/CS_URS_2023_02/451573111" TargetMode="External"/><Relationship Id="rId42" Type="http://schemas.openxmlformats.org/officeDocument/2006/relationships/hyperlink" Target="https://podminky.urs.cz/item/CS_URS_2023_02/577134111" TargetMode="External"/><Relationship Id="rId47" Type="http://schemas.openxmlformats.org/officeDocument/2006/relationships/hyperlink" Target="https://podminky.urs.cz/item/CS_URS_2023_02/871360320" TargetMode="External"/><Relationship Id="rId50" Type="http://schemas.openxmlformats.org/officeDocument/2006/relationships/hyperlink" Target="https://podminky.urs.cz/item/CS_URS_2023_02/871370330" TargetMode="External"/><Relationship Id="rId55" Type="http://schemas.openxmlformats.org/officeDocument/2006/relationships/hyperlink" Target="https://podminky.urs.cz/item/CS_URS_2023_02/877390420" TargetMode="External"/><Relationship Id="rId63" Type="http://schemas.openxmlformats.org/officeDocument/2006/relationships/hyperlink" Target="https://podminky.urs.cz/item/CS_URS_2023_02/894411121" TargetMode="External"/><Relationship Id="rId68" Type="http://schemas.openxmlformats.org/officeDocument/2006/relationships/hyperlink" Target="https://podminky.urs.cz/item/CS_URS_2023_02/896221212" TargetMode="External"/><Relationship Id="rId76" Type="http://schemas.openxmlformats.org/officeDocument/2006/relationships/hyperlink" Target="https://podminky.urs.cz/item/CS_URS_2023_02/997221551" TargetMode="External"/><Relationship Id="rId84" Type="http://schemas.openxmlformats.org/officeDocument/2006/relationships/hyperlink" Target="https://podminky.urs.cz/item/CS_URS_2023_02/767662210" TargetMode="External"/><Relationship Id="rId7" Type="http://schemas.openxmlformats.org/officeDocument/2006/relationships/hyperlink" Target="https://podminky.urs.cz/item/CS_URS_2023_02/119001405" TargetMode="External"/><Relationship Id="rId71" Type="http://schemas.openxmlformats.org/officeDocument/2006/relationships/hyperlink" Target="https://podminky.urs.cz/item/CS_URS_2023_02/899722112" TargetMode="External"/><Relationship Id="rId2" Type="http://schemas.openxmlformats.org/officeDocument/2006/relationships/hyperlink" Target="https://podminky.urs.cz/item/CS_URS_2023_02/113107163" TargetMode="External"/><Relationship Id="rId16" Type="http://schemas.openxmlformats.org/officeDocument/2006/relationships/hyperlink" Target="https://podminky.urs.cz/item/CS_URS_2023_02/151101102" TargetMode="External"/><Relationship Id="rId29" Type="http://schemas.openxmlformats.org/officeDocument/2006/relationships/hyperlink" Target="https://podminky.urs.cz/item/CS_URS_2023_02/212752401" TargetMode="External"/><Relationship Id="rId11" Type="http://schemas.openxmlformats.org/officeDocument/2006/relationships/hyperlink" Target="https://podminky.urs.cz/item/CS_URS_2023_02/121151113" TargetMode="External"/><Relationship Id="rId24" Type="http://schemas.openxmlformats.org/officeDocument/2006/relationships/hyperlink" Target="https://podminky.urs.cz/item/CS_URS_2023_02/175151201" TargetMode="External"/><Relationship Id="rId32" Type="http://schemas.openxmlformats.org/officeDocument/2006/relationships/hyperlink" Target="https://podminky.urs.cz/item/CS_URS_2023_02/451317777" TargetMode="External"/><Relationship Id="rId37" Type="http://schemas.openxmlformats.org/officeDocument/2006/relationships/hyperlink" Target="https://podminky.urs.cz/item/CS_URS_2023_02/452311141" TargetMode="External"/><Relationship Id="rId40" Type="http://schemas.openxmlformats.org/officeDocument/2006/relationships/hyperlink" Target="https://podminky.urs.cz/item/CS_URS_2023_02/566901234" TargetMode="External"/><Relationship Id="rId45" Type="http://schemas.openxmlformats.org/officeDocument/2006/relationships/hyperlink" Target="https://podminky.urs.cz/item/CS_URS_2023_02/871315221" TargetMode="External"/><Relationship Id="rId53" Type="http://schemas.openxmlformats.org/officeDocument/2006/relationships/hyperlink" Target="https://podminky.urs.cz/item/CS_URS_2023_02/877370420" TargetMode="External"/><Relationship Id="rId58" Type="http://schemas.openxmlformats.org/officeDocument/2006/relationships/hyperlink" Target="https://podminky.urs.cz/item/CS_URS_2023_02/892372111" TargetMode="External"/><Relationship Id="rId66" Type="http://schemas.openxmlformats.org/officeDocument/2006/relationships/hyperlink" Target="https://podminky.urs.cz/item/CS_URS_2023_02/894608112" TargetMode="External"/><Relationship Id="rId74" Type="http://schemas.openxmlformats.org/officeDocument/2006/relationships/hyperlink" Target="https://podminky.urs.cz/item/CS_URS_2023_02/935111211" TargetMode="External"/><Relationship Id="rId79" Type="http://schemas.openxmlformats.org/officeDocument/2006/relationships/hyperlink" Target="https://podminky.urs.cz/item/CS_URS_2023_02/997221645" TargetMode="External"/><Relationship Id="rId87" Type="http://schemas.openxmlformats.org/officeDocument/2006/relationships/drawing" Target="../drawings/drawing9.xml"/><Relationship Id="rId5" Type="http://schemas.openxmlformats.org/officeDocument/2006/relationships/hyperlink" Target="https://podminky.urs.cz/item/CS_URS_2023_02/115101301" TargetMode="External"/><Relationship Id="rId61" Type="http://schemas.openxmlformats.org/officeDocument/2006/relationships/hyperlink" Target="https://podminky.urs.cz/item/CS_URS_2023_02/892442111" TargetMode="External"/><Relationship Id="rId82" Type="http://schemas.openxmlformats.org/officeDocument/2006/relationships/hyperlink" Target="https://podminky.urs.cz/item/CS_URS_2023_02/998276124" TargetMode="External"/><Relationship Id="rId19" Type="http://schemas.openxmlformats.org/officeDocument/2006/relationships/hyperlink" Target="https://podminky.urs.cz/item/CS_URS_2023_02/162751137" TargetMode="External"/><Relationship Id="rId4" Type="http://schemas.openxmlformats.org/officeDocument/2006/relationships/hyperlink" Target="https://podminky.urs.cz/item/CS_URS_2023_02/115101201" TargetMode="External"/><Relationship Id="rId9" Type="http://schemas.openxmlformats.org/officeDocument/2006/relationships/hyperlink" Target="https://podminky.urs.cz/item/CS_URS_2023_02/119001421" TargetMode="External"/><Relationship Id="rId14" Type="http://schemas.openxmlformats.org/officeDocument/2006/relationships/hyperlink" Target="https://podminky.urs.cz/item/CS_URS_2023_02/139001101" TargetMode="External"/><Relationship Id="rId22" Type="http://schemas.openxmlformats.org/officeDocument/2006/relationships/hyperlink" Target="https://podminky.urs.cz/item/CS_URS_2023_02/171251201" TargetMode="External"/><Relationship Id="rId27" Type="http://schemas.openxmlformats.org/officeDocument/2006/relationships/hyperlink" Target="https://podminky.urs.cz/item/CS_URS_2023_02/181951113" TargetMode="External"/><Relationship Id="rId30" Type="http://schemas.openxmlformats.org/officeDocument/2006/relationships/hyperlink" Target="https://podminky.urs.cz/item/CS_URS_2023_02/274311128" TargetMode="External"/><Relationship Id="rId35" Type="http://schemas.openxmlformats.org/officeDocument/2006/relationships/hyperlink" Target="https://podminky.urs.cz/item/CS_URS_2023_02/452112112" TargetMode="External"/><Relationship Id="rId43" Type="http://schemas.openxmlformats.org/officeDocument/2006/relationships/hyperlink" Target="https://podminky.urs.cz/item/CS_URS_2023_02/594411113" TargetMode="External"/><Relationship Id="rId48" Type="http://schemas.openxmlformats.org/officeDocument/2006/relationships/hyperlink" Target="https://podminky.urs.cz/item/CS_URS_2023_02/871360330" TargetMode="External"/><Relationship Id="rId56" Type="http://schemas.openxmlformats.org/officeDocument/2006/relationships/hyperlink" Target="https://podminky.urs.cz/item/CS_URS_2023_02/877390420" TargetMode="External"/><Relationship Id="rId64" Type="http://schemas.openxmlformats.org/officeDocument/2006/relationships/hyperlink" Target="https://podminky.urs.cz/item/CS_URS_2023_02/894411131" TargetMode="External"/><Relationship Id="rId69" Type="http://schemas.openxmlformats.org/officeDocument/2006/relationships/hyperlink" Target="https://podminky.urs.cz/item/CS_URS_2023_02/899104112" TargetMode="External"/><Relationship Id="rId77" Type="http://schemas.openxmlformats.org/officeDocument/2006/relationships/hyperlink" Target="https://podminky.urs.cz/item/CS_URS_2023_02/997221559" TargetMode="External"/><Relationship Id="rId8" Type="http://schemas.openxmlformats.org/officeDocument/2006/relationships/hyperlink" Target="https://podminky.urs.cz/item/CS_URS_2023_02/119001412" TargetMode="External"/><Relationship Id="rId51" Type="http://schemas.openxmlformats.org/officeDocument/2006/relationships/hyperlink" Target="https://podminky.urs.cz/item/CS_URS_2023_02/871390320" TargetMode="External"/><Relationship Id="rId72" Type="http://schemas.openxmlformats.org/officeDocument/2006/relationships/hyperlink" Target="https://podminky.urs.cz/item/CS_URS_2023_02/919732221" TargetMode="External"/><Relationship Id="rId80" Type="http://schemas.openxmlformats.org/officeDocument/2006/relationships/hyperlink" Target="https://podminky.urs.cz/item/CS_URS_2023_02/997221655" TargetMode="External"/><Relationship Id="rId85" Type="http://schemas.openxmlformats.org/officeDocument/2006/relationships/hyperlink" Target="https://podminky.urs.cz/item/CS_URS_2023_02/767662210" TargetMode="External"/><Relationship Id="rId3" Type="http://schemas.openxmlformats.org/officeDocument/2006/relationships/hyperlink" Target="https://podminky.urs.cz/item/CS_URS_2023_02/113107182" TargetMode="External"/><Relationship Id="rId12" Type="http://schemas.openxmlformats.org/officeDocument/2006/relationships/hyperlink" Target="https://podminky.urs.cz/item/CS_URS_2023_02/131351206" TargetMode="External"/><Relationship Id="rId17" Type="http://schemas.openxmlformats.org/officeDocument/2006/relationships/hyperlink" Target="https://podminky.urs.cz/item/CS_URS_2023_02/151101111" TargetMode="External"/><Relationship Id="rId25" Type="http://schemas.openxmlformats.org/officeDocument/2006/relationships/hyperlink" Target="https://podminky.urs.cz/item/CS_URS_2023_02/181351003" TargetMode="External"/><Relationship Id="rId33" Type="http://schemas.openxmlformats.org/officeDocument/2006/relationships/hyperlink" Target="https://podminky.urs.cz/item/CS_URS_2023_02/451541111" TargetMode="External"/><Relationship Id="rId38" Type="http://schemas.openxmlformats.org/officeDocument/2006/relationships/hyperlink" Target="https://podminky.urs.cz/item/CS_URS_2023_02/462511111" TargetMode="External"/><Relationship Id="rId46" Type="http://schemas.openxmlformats.org/officeDocument/2006/relationships/hyperlink" Target="https://podminky.urs.cz/item/CS_URS_2023_02/871355221" TargetMode="External"/><Relationship Id="rId59" Type="http://schemas.openxmlformats.org/officeDocument/2006/relationships/hyperlink" Target="https://podminky.urs.cz/item/CS_URS_2023_02/892372121" TargetMode="External"/><Relationship Id="rId67" Type="http://schemas.openxmlformats.org/officeDocument/2006/relationships/hyperlink" Target="https://podminky.urs.cz/item/CS_URS_2023_02/895931111" TargetMode="External"/><Relationship Id="rId20" Type="http://schemas.openxmlformats.org/officeDocument/2006/relationships/hyperlink" Target="https://podminky.urs.cz/item/CS_URS_2023_02/162751139" TargetMode="External"/><Relationship Id="rId41" Type="http://schemas.openxmlformats.org/officeDocument/2006/relationships/hyperlink" Target="https://podminky.urs.cz/item/CS_URS_2023_02/566901261" TargetMode="External"/><Relationship Id="rId54" Type="http://schemas.openxmlformats.org/officeDocument/2006/relationships/hyperlink" Target="https://podminky.urs.cz/item/CS_URS_2023_02/877370420" TargetMode="External"/><Relationship Id="rId62" Type="http://schemas.openxmlformats.org/officeDocument/2006/relationships/hyperlink" Target="https://podminky.urs.cz/item/CS_URS_2024_01/894302162" TargetMode="External"/><Relationship Id="rId70" Type="http://schemas.openxmlformats.org/officeDocument/2006/relationships/hyperlink" Target="https://podminky.urs.cz/item/CS_URS_2023_02/899623181" TargetMode="External"/><Relationship Id="rId75" Type="http://schemas.openxmlformats.org/officeDocument/2006/relationships/hyperlink" Target="https://podminky.urs.cz/item/CS_URS_2023_02/938902111" TargetMode="External"/><Relationship Id="rId83" Type="http://schemas.openxmlformats.org/officeDocument/2006/relationships/hyperlink" Target="https://podminky.urs.cz/item/CS_URS_2023_02/741110312" TargetMode="External"/><Relationship Id="rId1" Type="http://schemas.openxmlformats.org/officeDocument/2006/relationships/hyperlink" Target="https://podminky.urs.cz/item/CS_URS_2023_02/113107161" TargetMode="External"/><Relationship Id="rId6" Type="http://schemas.openxmlformats.org/officeDocument/2006/relationships/hyperlink" Target="https://podminky.urs.cz/item/CS_URS_2023_02/119001401" TargetMode="External"/><Relationship Id="rId15" Type="http://schemas.openxmlformats.org/officeDocument/2006/relationships/hyperlink" Target="https://podminky.urs.cz/item/CS_URS_2023_02/151101101" TargetMode="External"/><Relationship Id="rId23" Type="http://schemas.openxmlformats.org/officeDocument/2006/relationships/hyperlink" Target="https://podminky.urs.cz/item/CS_URS_2023_02/174151101" TargetMode="External"/><Relationship Id="rId28" Type="http://schemas.openxmlformats.org/officeDocument/2006/relationships/hyperlink" Target="https://podminky.urs.cz/item/CS_URS_2023_02/181951114" TargetMode="External"/><Relationship Id="rId36" Type="http://schemas.openxmlformats.org/officeDocument/2006/relationships/hyperlink" Target="https://podminky.urs.cz/item/CS_URS_2023_02/452311131" TargetMode="External"/><Relationship Id="rId49" Type="http://schemas.openxmlformats.org/officeDocument/2006/relationships/hyperlink" Target="https://podminky.urs.cz/item/CS_URS_2023_02/871370320" TargetMode="External"/><Relationship Id="rId57" Type="http://schemas.openxmlformats.org/officeDocument/2006/relationships/hyperlink" Target="https://podminky.urs.cz/item/CS_URS_2023_02/892362121" TargetMode="External"/><Relationship Id="rId10" Type="http://schemas.openxmlformats.org/officeDocument/2006/relationships/hyperlink" Target="https://podminky.urs.cz/item/CS_URS_2023_02/119001422" TargetMode="External"/><Relationship Id="rId31" Type="http://schemas.openxmlformats.org/officeDocument/2006/relationships/hyperlink" Target="https://podminky.urs.cz/item/CS_URS_2023_02/359901211" TargetMode="External"/><Relationship Id="rId44" Type="http://schemas.openxmlformats.org/officeDocument/2006/relationships/hyperlink" Target="https://podminky.urs.cz/item/CS_URS_2023_02/599632111" TargetMode="External"/><Relationship Id="rId52" Type="http://schemas.openxmlformats.org/officeDocument/2006/relationships/hyperlink" Target="https://podminky.urs.cz/item/CS_URS_2023_02/877360420" TargetMode="External"/><Relationship Id="rId60" Type="http://schemas.openxmlformats.org/officeDocument/2006/relationships/hyperlink" Target="https://podminky.urs.cz/item/CS_URS_2023_02/892392121" TargetMode="External"/><Relationship Id="rId65" Type="http://schemas.openxmlformats.org/officeDocument/2006/relationships/hyperlink" Target="https://podminky.urs.cz/item/CS_URS_2023_02/894502201" TargetMode="External"/><Relationship Id="rId73" Type="http://schemas.openxmlformats.org/officeDocument/2006/relationships/hyperlink" Target="https://podminky.urs.cz/item/CS_URS_2023_02/919735112" TargetMode="External"/><Relationship Id="rId78" Type="http://schemas.openxmlformats.org/officeDocument/2006/relationships/hyperlink" Target="https://podminky.urs.cz/item/CS_URS_2023_02/997221611" TargetMode="External"/><Relationship Id="rId81" Type="http://schemas.openxmlformats.org/officeDocument/2006/relationships/hyperlink" Target="https://podminky.urs.cz/item/CS_URS_2023_02/998276101" TargetMode="External"/><Relationship Id="rId86" Type="http://schemas.openxmlformats.org/officeDocument/2006/relationships/hyperlink" Target="https://podminky.urs.cz/item/CS_URS_2023_02/998767101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74151101" TargetMode="External"/><Relationship Id="rId18" Type="http://schemas.openxmlformats.org/officeDocument/2006/relationships/hyperlink" Target="https://podminky.urs.cz/item/CS_URS_2023_02/564831111" TargetMode="External"/><Relationship Id="rId26" Type="http://schemas.openxmlformats.org/officeDocument/2006/relationships/hyperlink" Target="https://podminky.urs.cz/item/CS_URS_2023_02/591211111" TargetMode="External"/><Relationship Id="rId39" Type="http://schemas.openxmlformats.org/officeDocument/2006/relationships/hyperlink" Target="https://podminky.urs.cz/item/CS_URS_2023_02/916131213" TargetMode="External"/><Relationship Id="rId21" Type="http://schemas.openxmlformats.org/officeDocument/2006/relationships/hyperlink" Target="https://podminky.urs.cz/item/CS_URS_2023_02/564851111" TargetMode="External"/><Relationship Id="rId34" Type="http://schemas.openxmlformats.org/officeDocument/2006/relationships/hyperlink" Target="https://podminky.urs.cz/item/CS_URS_2023_02/877310320" TargetMode="External"/><Relationship Id="rId42" Type="http://schemas.openxmlformats.org/officeDocument/2006/relationships/hyperlink" Target="https://podminky.urs.cz/item/CS_URS_2023_02/916331112" TargetMode="External"/><Relationship Id="rId47" Type="http://schemas.openxmlformats.org/officeDocument/2006/relationships/hyperlink" Target="https://podminky.urs.cz/item/CS_URS_2023_02/935932411" TargetMode="External"/><Relationship Id="rId50" Type="http://schemas.openxmlformats.org/officeDocument/2006/relationships/hyperlink" Target="https://podminky.urs.cz/item/CS_URS_2023_02/961044111" TargetMode="External"/><Relationship Id="rId55" Type="http://schemas.openxmlformats.org/officeDocument/2006/relationships/hyperlink" Target="https://podminky.urs.cz/item/CS_URS_2023_02/997221569" TargetMode="External"/><Relationship Id="rId7" Type="http://schemas.openxmlformats.org/officeDocument/2006/relationships/hyperlink" Target="https://podminky.urs.cz/item/CS_URS_2023_02/162751139" TargetMode="External"/><Relationship Id="rId2" Type="http://schemas.openxmlformats.org/officeDocument/2006/relationships/hyperlink" Target="https://podminky.urs.cz/item/CS_URS_2023_02/113204111" TargetMode="External"/><Relationship Id="rId16" Type="http://schemas.openxmlformats.org/officeDocument/2006/relationships/hyperlink" Target="https://podminky.urs.cz/item/CS_URS_2023_02/451573111" TargetMode="External"/><Relationship Id="rId20" Type="http://schemas.openxmlformats.org/officeDocument/2006/relationships/hyperlink" Target="https://podminky.urs.cz/item/CS_URS_2023_02/564851111" TargetMode="External"/><Relationship Id="rId29" Type="http://schemas.openxmlformats.org/officeDocument/2006/relationships/hyperlink" Target="https://podminky.urs.cz/item/CS_URS_2023_02/596211130" TargetMode="External"/><Relationship Id="rId41" Type="http://schemas.openxmlformats.org/officeDocument/2006/relationships/hyperlink" Target="https://podminky.urs.cz/item/CS_URS_2023_02/916241113" TargetMode="External"/><Relationship Id="rId54" Type="http://schemas.openxmlformats.org/officeDocument/2006/relationships/hyperlink" Target="https://podminky.urs.cz/item/CS_URS_2023_02/997221561" TargetMode="External"/><Relationship Id="rId62" Type="http://schemas.openxmlformats.org/officeDocument/2006/relationships/drawing" Target="../drawings/drawing10.xml"/><Relationship Id="rId1" Type="http://schemas.openxmlformats.org/officeDocument/2006/relationships/hyperlink" Target="https://podminky.urs.cz/item/CS_URS_2023_02/113107241" TargetMode="External"/><Relationship Id="rId6" Type="http://schemas.openxmlformats.org/officeDocument/2006/relationships/hyperlink" Target="https://podminky.urs.cz/item/CS_URS_2023_02/162751137" TargetMode="External"/><Relationship Id="rId11" Type="http://schemas.openxmlformats.org/officeDocument/2006/relationships/hyperlink" Target="https://podminky.urs.cz/item/CS_URS_2023_02/171201231" TargetMode="External"/><Relationship Id="rId24" Type="http://schemas.openxmlformats.org/officeDocument/2006/relationships/hyperlink" Target="https://podminky.urs.cz/item/CS_URS_2023_02/573111111" TargetMode="External"/><Relationship Id="rId32" Type="http://schemas.openxmlformats.org/officeDocument/2006/relationships/hyperlink" Target="https://podminky.urs.cz/item/CS_URS_2023_02/596811120" TargetMode="External"/><Relationship Id="rId37" Type="http://schemas.openxmlformats.org/officeDocument/2006/relationships/hyperlink" Target="https://podminky.urs.cz/item/CS_URS_2023_02/915223121" TargetMode="External"/><Relationship Id="rId40" Type="http://schemas.openxmlformats.org/officeDocument/2006/relationships/hyperlink" Target="https://podminky.urs.cz/item/CS_URS_2023_02/916231213" TargetMode="External"/><Relationship Id="rId45" Type="http://schemas.openxmlformats.org/officeDocument/2006/relationships/hyperlink" Target="https://podminky.urs.cz/item/CS_URS_2023_02/919521110" TargetMode="External"/><Relationship Id="rId53" Type="http://schemas.openxmlformats.org/officeDocument/2006/relationships/hyperlink" Target="https://podminky.urs.cz/item/CS_URS_2023_02/997221559" TargetMode="External"/><Relationship Id="rId58" Type="http://schemas.openxmlformats.org/officeDocument/2006/relationships/hyperlink" Target="https://podminky.urs.cz/item/CS_URS_2023_02/997221615" TargetMode="External"/><Relationship Id="rId5" Type="http://schemas.openxmlformats.org/officeDocument/2006/relationships/hyperlink" Target="https://podminky.urs.cz/item/CS_URS_2023_02/162351123" TargetMode="External"/><Relationship Id="rId15" Type="http://schemas.openxmlformats.org/officeDocument/2006/relationships/hyperlink" Target="https://podminky.urs.cz/item/CS_URS_2023_02/181252305" TargetMode="External"/><Relationship Id="rId23" Type="http://schemas.openxmlformats.org/officeDocument/2006/relationships/hyperlink" Target="https://podminky.urs.cz/item/CS_URS_2023_02/571908111" TargetMode="External"/><Relationship Id="rId28" Type="http://schemas.openxmlformats.org/officeDocument/2006/relationships/hyperlink" Target="https://podminky.urs.cz/item/CS_URS_2023_02/596211110" TargetMode="External"/><Relationship Id="rId36" Type="http://schemas.openxmlformats.org/officeDocument/2006/relationships/hyperlink" Target="https://podminky.urs.cz/item/CS_URS_2023_02/914511112" TargetMode="External"/><Relationship Id="rId49" Type="http://schemas.openxmlformats.org/officeDocument/2006/relationships/hyperlink" Target="https://podminky.urs.cz/item/CS_URS_2023_02/938902205" TargetMode="External"/><Relationship Id="rId57" Type="http://schemas.openxmlformats.org/officeDocument/2006/relationships/hyperlink" Target="https://podminky.urs.cz/item/CS_URS_2023_02/997221612" TargetMode="External"/><Relationship Id="rId61" Type="http://schemas.openxmlformats.org/officeDocument/2006/relationships/hyperlink" Target="https://podminky.urs.cz/item/CS_URS_2023_02/998223011" TargetMode="External"/><Relationship Id="rId10" Type="http://schemas.openxmlformats.org/officeDocument/2006/relationships/hyperlink" Target="https://podminky.urs.cz/item/CS_URS_2023_02/171152101" TargetMode="External"/><Relationship Id="rId19" Type="http://schemas.openxmlformats.org/officeDocument/2006/relationships/hyperlink" Target="https://podminky.urs.cz/item/CS_URS_2023_02/564851011" TargetMode="External"/><Relationship Id="rId31" Type="http://schemas.openxmlformats.org/officeDocument/2006/relationships/hyperlink" Target="https://podminky.urs.cz/item/CS_URS_2023_02/596211231" TargetMode="External"/><Relationship Id="rId44" Type="http://schemas.openxmlformats.org/officeDocument/2006/relationships/hyperlink" Target="https://podminky.urs.cz/item/CS_URS_2023_02/919411111" TargetMode="External"/><Relationship Id="rId52" Type="http://schemas.openxmlformats.org/officeDocument/2006/relationships/hyperlink" Target="https://podminky.urs.cz/item/CS_URS_2023_02/997221551" TargetMode="External"/><Relationship Id="rId60" Type="http://schemas.openxmlformats.org/officeDocument/2006/relationships/hyperlink" Target="https://podminky.urs.cz/item/CS_URS_2023_02/997221875" TargetMode="External"/><Relationship Id="rId4" Type="http://schemas.openxmlformats.org/officeDocument/2006/relationships/hyperlink" Target="https://podminky.urs.cz/item/CS_URS_2023_02/132351104" TargetMode="External"/><Relationship Id="rId9" Type="http://schemas.openxmlformats.org/officeDocument/2006/relationships/hyperlink" Target="https://podminky.urs.cz/item/CS_URS_2023_02/171112121" TargetMode="External"/><Relationship Id="rId14" Type="http://schemas.openxmlformats.org/officeDocument/2006/relationships/hyperlink" Target="https://podminky.urs.cz/item/CS_URS_2023_02/175151101" TargetMode="External"/><Relationship Id="rId22" Type="http://schemas.openxmlformats.org/officeDocument/2006/relationships/hyperlink" Target="https://podminky.urs.cz/item/CS_URS_2023_02/564952111" TargetMode="External"/><Relationship Id="rId27" Type="http://schemas.openxmlformats.org/officeDocument/2006/relationships/hyperlink" Target="https://podminky.urs.cz/item/CS_URS_2023_02/591411111" TargetMode="External"/><Relationship Id="rId30" Type="http://schemas.openxmlformats.org/officeDocument/2006/relationships/hyperlink" Target="https://podminky.urs.cz/item/CS_URS_2023_02/596211130" TargetMode="External"/><Relationship Id="rId35" Type="http://schemas.openxmlformats.org/officeDocument/2006/relationships/hyperlink" Target="https://podminky.urs.cz/item/CS_URS_2023_02/914111111" TargetMode="External"/><Relationship Id="rId43" Type="http://schemas.openxmlformats.org/officeDocument/2006/relationships/hyperlink" Target="https://podminky.urs.cz/item/CS_URS_2023_02/916991121" TargetMode="External"/><Relationship Id="rId48" Type="http://schemas.openxmlformats.org/officeDocument/2006/relationships/hyperlink" Target="https://podminky.urs.cz/item/CS_URS_2023_02/935932611" TargetMode="External"/><Relationship Id="rId56" Type="http://schemas.openxmlformats.org/officeDocument/2006/relationships/hyperlink" Target="https://podminky.urs.cz/item/CS_URS_2023_02/997221611" TargetMode="External"/><Relationship Id="rId8" Type="http://schemas.openxmlformats.org/officeDocument/2006/relationships/hyperlink" Target="https://podminky.urs.cz/item/CS_URS_2023_02/167103101" TargetMode="External"/><Relationship Id="rId51" Type="http://schemas.openxmlformats.org/officeDocument/2006/relationships/hyperlink" Target="https://podminky.urs.cz/item/CS_URS_2023_02/966008112" TargetMode="External"/><Relationship Id="rId3" Type="http://schemas.openxmlformats.org/officeDocument/2006/relationships/hyperlink" Target="https://podminky.urs.cz/item/CS_URS_2023_02/122452205" TargetMode="External"/><Relationship Id="rId12" Type="http://schemas.openxmlformats.org/officeDocument/2006/relationships/hyperlink" Target="https://podminky.urs.cz/item/CS_URS_2023_02/171251201" TargetMode="External"/><Relationship Id="rId17" Type="http://schemas.openxmlformats.org/officeDocument/2006/relationships/hyperlink" Target="https://podminky.urs.cz/item/CS_URS_2023_02/564831011" TargetMode="External"/><Relationship Id="rId25" Type="http://schemas.openxmlformats.org/officeDocument/2006/relationships/hyperlink" Target="https://podminky.urs.cz/item/CS_URS_2023_02/591211111" TargetMode="External"/><Relationship Id="rId33" Type="http://schemas.openxmlformats.org/officeDocument/2006/relationships/hyperlink" Target="https://podminky.urs.cz/item/CS_URS_2023_02/871315231" TargetMode="External"/><Relationship Id="rId38" Type="http://schemas.openxmlformats.org/officeDocument/2006/relationships/hyperlink" Target="https://podminky.urs.cz/item/CS_URS_2023_02/916111123" TargetMode="External"/><Relationship Id="rId46" Type="http://schemas.openxmlformats.org/officeDocument/2006/relationships/hyperlink" Target="https://podminky.urs.cz/item/CS_URS_2023_02/919535557" TargetMode="External"/><Relationship Id="rId59" Type="http://schemas.openxmlformats.org/officeDocument/2006/relationships/hyperlink" Target="https://podminky.urs.cz/item/CS_URS_2023_02/997221625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https://podminky.urs.cz/item/CS_URS_2023_02/012403000" TargetMode="External"/><Relationship Id="rId7" Type="http://schemas.openxmlformats.org/officeDocument/2006/relationships/hyperlink" Target="https://podminky.urs.cz/item/CS_URS_2023_02/072103001" TargetMode="External"/><Relationship Id="rId2" Type="http://schemas.openxmlformats.org/officeDocument/2006/relationships/hyperlink" Target="https://podminky.urs.cz/item/CS_URS_2023_02/012303000" TargetMode="External"/><Relationship Id="rId1" Type="http://schemas.openxmlformats.org/officeDocument/2006/relationships/hyperlink" Target="https://podminky.urs.cz/item/CS_URS_2023_02/012103000" TargetMode="External"/><Relationship Id="rId6" Type="http://schemas.openxmlformats.org/officeDocument/2006/relationships/hyperlink" Target="https://podminky.urs.cz/item/CS_URS_2023_02/043002000" TargetMode="External"/><Relationship Id="rId5" Type="http://schemas.openxmlformats.org/officeDocument/2006/relationships/hyperlink" Target="https://podminky.urs.cz/item/CS_URS_2023_02/030001000" TargetMode="External"/><Relationship Id="rId4" Type="http://schemas.openxmlformats.org/officeDocument/2006/relationships/hyperlink" Target="https://podminky.urs.cz/item/CS_URS_2023_02/013254000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2101001511" TargetMode="External"/><Relationship Id="rId3" Type="http://schemas.openxmlformats.org/officeDocument/2006/relationships/hyperlink" Target="https://podminky.urs.cz/item/CS_URS_2023_02/210100137" TargetMode="External"/><Relationship Id="rId7" Type="http://schemas.openxmlformats.org/officeDocument/2006/relationships/hyperlink" Target="https://podminky.urs.cz/item/CS_URS_2023_02/210100151" TargetMode="External"/><Relationship Id="rId2" Type="http://schemas.openxmlformats.org/officeDocument/2006/relationships/hyperlink" Target="https://podminky.urs.cz/item/CS_URS_2023_02/210100135" TargetMode="External"/><Relationship Id="rId1" Type="http://schemas.openxmlformats.org/officeDocument/2006/relationships/hyperlink" Target="https://podminky.urs.cz/item/CS_URS_2023_02/210100131" TargetMode="External"/><Relationship Id="rId6" Type="http://schemas.openxmlformats.org/officeDocument/2006/relationships/hyperlink" Target="https://podminky.urs.cz/item/CS_URS_2023_02/210100148" TargetMode="External"/><Relationship Id="rId11" Type="http://schemas.openxmlformats.org/officeDocument/2006/relationships/drawing" Target="../drawings/drawing12.xml"/><Relationship Id="rId5" Type="http://schemas.openxmlformats.org/officeDocument/2006/relationships/hyperlink" Target="https://podminky.urs.cz/item/CS_URS_2023_02/210100146" TargetMode="External"/><Relationship Id="rId10" Type="http://schemas.openxmlformats.org/officeDocument/2006/relationships/hyperlink" Target="https://podminky.urs.cz/item/CS_URS_2023_02/460010025" TargetMode="External"/><Relationship Id="rId4" Type="http://schemas.openxmlformats.org/officeDocument/2006/relationships/hyperlink" Target="https://podminky.urs.cz/item/CS_URS_2023_02/210100141" TargetMode="External"/><Relationship Id="rId9" Type="http://schemas.openxmlformats.org/officeDocument/2006/relationships/hyperlink" Target="https://podminky.urs.cz/item/CS_URS_2023_02/460010016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12201117" TargetMode="External"/><Relationship Id="rId13" Type="http://schemas.openxmlformats.org/officeDocument/2006/relationships/hyperlink" Target="https://podminky.urs.cz/item/CS_URS_2023_02/184102114" TargetMode="External"/><Relationship Id="rId18" Type="http://schemas.openxmlformats.org/officeDocument/2006/relationships/hyperlink" Target="https://podminky.urs.cz/item/CS_URS_2023_02/184813132" TargetMode="External"/><Relationship Id="rId26" Type="http://schemas.openxmlformats.org/officeDocument/2006/relationships/hyperlink" Target="https://podminky.urs.cz/item/CS_URS_2023_02/185803111" TargetMode="External"/><Relationship Id="rId3" Type="http://schemas.openxmlformats.org/officeDocument/2006/relationships/hyperlink" Target="https://podminky.urs.cz/item/CS_URS_2023_02/112151316" TargetMode="External"/><Relationship Id="rId21" Type="http://schemas.openxmlformats.org/officeDocument/2006/relationships/hyperlink" Target="https://podminky.urs.cz/item/CS_URS_2023_02/184852321" TargetMode="External"/><Relationship Id="rId7" Type="http://schemas.openxmlformats.org/officeDocument/2006/relationships/hyperlink" Target="https://podminky.urs.cz/item/CS_URS_2023_02/112201116" TargetMode="External"/><Relationship Id="rId12" Type="http://schemas.openxmlformats.org/officeDocument/2006/relationships/hyperlink" Target="https://podminky.urs.cz/item/CS_URS_2023_02/183403114" TargetMode="External"/><Relationship Id="rId17" Type="http://schemas.openxmlformats.org/officeDocument/2006/relationships/hyperlink" Target="https://podminky.urs.cz/item/CS_URS_2023_02/184801121" TargetMode="External"/><Relationship Id="rId25" Type="http://schemas.openxmlformats.org/officeDocument/2006/relationships/hyperlink" Target="https://podminky.urs.cz/item/CS_URS_2023_02/185802114" TargetMode="External"/><Relationship Id="rId33" Type="http://schemas.openxmlformats.org/officeDocument/2006/relationships/drawing" Target="../drawings/drawing13.xml"/><Relationship Id="rId2" Type="http://schemas.openxmlformats.org/officeDocument/2006/relationships/hyperlink" Target="https://podminky.urs.cz/item/CS_URS_2023_02/112151314" TargetMode="External"/><Relationship Id="rId16" Type="http://schemas.openxmlformats.org/officeDocument/2006/relationships/hyperlink" Target="https://podminky.urs.cz/item/CS_URS_2023_02/184801121" TargetMode="External"/><Relationship Id="rId20" Type="http://schemas.openxmlformats.org/officeDocument/2006/relationships/hyperlink" Target="https://podminky.urs.cz/item/CS_URS_2023_02/184813252" TargetMode="External"/><Relationship Id="rId29" Type="http://schemas.openxmlformats.org/officeDocument/2006/relationships/hyperlink" Target="https://podminky.urs.cz/item/CS_URS_2023_02/185851121" TargetMode="External"/><Relationship Id="rId1" Type="http://schemas.openxmlformats.org/officeDocument/2006/relationships/hyperlink" Target="https://podminky.urs.cz/item/CS_URS_2023_02/112151313" TargetMode="External"/><Relationship Id="rId6" Type="http://schemas.openxmlformats.org/officeDocument/2006/relationships/hyperlink" Target="https://podminky.urs.cz/item/CS_URS_2023_02/112201114" TargetMode="External"/><Relationship Id="rId11" Type="http://schemas.openxmlformats.org/officeDocument/2006/relationships/hyperlink" Target="https://podminky.urs.cz/item/CS_URS_2023_02/183101221" TargetMode="External"/><Relationship Id="rId24" Type="http://schemas.openxmlformats.org/officeDocument/2006/relationships/hyperlink" Target="https://podminky.urs.cz/item/CS_URS_2023_02/184911421" TargetMode="External"/><Relationship Id="rId32" Type="http://schemas.openxmlformats.org/officeDocument/2006/relationships/hyperlink" Target="https://podminky.urs.cz/item/CS_URS_2024_01/460551111" TargetMode="External"/><Relationship Id="rId5" Type="http://schemas.openxmlformats.org/officeDocument/2006/relationships/hyperlink" Target="https://podminky.urs.cz/item/CS_URS_2023_02/112201113" TargetMode="External"/><Relationship Id="rId15" Type="http://schemas.openxmlformats.org/officeDocument/2006/relationships/hyperlink" Target="https://podminky.urs.cz/item/CS_URS_2023_02/184215411" TargetMode="External"/><Relationship Id="rId23" Type="http://schemas.openxmlformats.org/officeDocument/2006/relationships/hyperlink" Target="https://podminky.urs.cz/item/CS_URS_2023_02/184911111" TargetMode="External"/><Relationship Id="rId28" Type="http://schemas.openxmlformats.org/officeDocument/2006/relationships/hyperlink" Target="https://podminky.urs.cz/item/CS_URS_2023_02/185804311" TargetMode="External"/><Relationship Id="rId10" Type="http://schemas.openxmlformats.org/officeDocument/2006/relationships/hyperlink" Target="https://podminky.urs.cz/item/CS_URS_2024_01/181951113" TargetMode="External"/><Relationship Id="rId19" Type="http://schemas.openxmlformats.org/officeDocument/2006/relationships/hyperlink" Target="https://podminky.urs.cz/item/CS_URS_2023_02/184813212" TargetMode="External"/><Relationship Id="rId31" Type="http://schemas.openxmlformats.org/officeDocument/2006/relationships/hyperlink" Target="https://podminky.urs.cz/item/CS_URS_2023_02/998231311" TargetMode="External"/><Relationship Id="rId4" Type="http://schemas.openxmlformats.org/officeDocument/2006/relationships/hyperlink" Target="https://podminky.urs.cz/item/CS_URS_2023_02/112151317" TargetMode="External"/><Relationship Id="rId9" Type="http://schemas.openxmlformats.org/officeDocument/2006/relationships/hyperlink" Target="https://podminky.urs.cz/item/CS_URS_2024_01/181411131" TargetMode="External"/><Relationship Id="rId14" Type="http://schemas.openxmlformats.org/officeDocument/2006/relationships/hyperlink" Target="https://podminky.urs.cz/item/CS_URS_2023_02/184215133" TargetMode="External"/><Relationship Id="rId22" Type="http://schemas.openxmlformats.org/officeDocument/2006/relationships/hyperlink" Target="https://podminky.urs.cz/item/CS_URS_2023_02/184853511" TargetMode="External"/><Relationship Id="rId27" Type="http://schemas.openxmlformats.org/officeDocument/2006/relationships/hyperlink" Target="https://podminky.urs.cz/item/CS_URS_2023_02/185804311" TargetMode="External"/><Relationship Id="rId30" Type="http://schemas.openxmlformats.org/officeDocument/2006/relationships/hyperlink" Target="https://podminky.urs.cz/item/CS_URS_2023_02/18585112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4" t="s">
        <v>14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4"/>
      <c r="AQ5" s="24"/>
      <c r="AR5" s="22"/>
      <c r="BE5" s="34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6" t="s">
        <v>17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4"/>
      <c r="AQ6" s="24"/>
      <c r="AR6" s="22"/>
      <c r="BE6" s="34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4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4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2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42"/>
      <c r="BS13" s="19" t="s">
        <v>6</v>
      </c>
    </row>
    <row r="14" spans="1:74" ht="12.75">
      <c r="B14" s="23"/>
      <c r="C14" s="24"/>
      <c r="D14" s="24"/>
      <c r="E14" s="347" t="s">
        <v>32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4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2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4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42"/>
      <c r="BS17" s="19" t="s">
        <v>37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2"/>
      <c r="BS18" s="19" t="s">
        <v>6</v>
      </c>
    </row>
    <row r="19" spans="1:71" s="1" customFormat="1" ht="12" customHeight="1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39</v>
      </c>
      <c r="AO19" s="24"/>
      <c r="AP19" s="24"/>
      <c r="AQ19" s="24"/>
      <c r="AR19" s="22"/>
      <c r="BE19" s="34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41</v>
      </c>
      <c r="AO20" s="24"/>
      <c r="AP20" s="24"/>
      <c r="AQ20" s="24"/>
      <c r="AR20" s="22"/>
      <c r="BE20" s="34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2"/>
    </row>
    <row r="22" spans="1:71" s="1" customFormat="1" ht="12" customHeight="1">
      <c r="B22" s="23"/>
      <c r="C22" s="24"/>
      <c r="D22" s="31" t="s">
        <v>42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2"/>
    </row>
    <row r="23" spans="1:71" s="1" customFormat="1" ht="47.25" customHeight="1">
      <c r="B23" s="23"/>
      <c r="C23" s="24"/>
      <c r="D23" s="24"/>
      <c r="E23" s="349" t="s">
        <v>43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24"/>
      <c r="AP23" s="24"/>
      <c r="AQ23" s="24"/>
      <c r="AR23" s="22"/>
      <c r="BE23" s="34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2"/>
    </row>
    <row r="26" spans="1:71" s="2" customFormat="1" ht="25.9" customHeight="1">
      <c r="A26" s="36"/>
      <c r="B26" s="37"/>
      <c r="C26" s="38"/>
      <c r="D26" s="39" t="s">
        <v>44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0">
        <f>ROUND(AG54,2)</f>
        <v>0</v>
      </c>
      <c r="AL26" s="351"/>
      <c r="AM26" s="351"/>
      <c r="AN26" s="351"/>
      <c r="AO26" s="351"/>
      <c r="AP26" s="38"/>
      <c r="AQ26" s="38"/>
      <c r="AR26" s="41"/>
      <c r="BE26" s="34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2" t="s">
        <v>45</v>
      </c>
      <c r="M28" s="352"/>
      <c r="N28" s="352"/>
      <c r="O28" s="352"/>
      <c r="P28" s="352"/>
      <c r="Q28" s="38"/>
      <c r="R28" s="38"/>
      <c r="S28" s="38"/>
      <c r="T28" s="38"/>
      <c r="U28" s="38"/>
      <c r="V28" s="38"/>
      <c r="W28" s="352" t="s">
        <v>46</v>
      </c>
      <c r="X28" s="352"/>
      <c r="Y28" s="352"/>
      <c r="Z28" s="352"/>
      <c r="AA28" s="352"/>
      <c r="AB28" s="352"/>
      <c r="AC28" s="352"/>
      <c r="AD28" s="352"/>
      <c r="AE28" s="352"/>
      <c r="AF28" s="38"/>
      <c r="AG28" s="38"/>
      <c r="AH28" s="38"/>
      <c r="AI28" s="38"/>
      <c r="AJ28" s="38"/>
      <c r="AK28" s="352" t="s">
        <v>47</v>
      </c>
      <c r="AL28" s="352"/>
      <c r="AM28" s="352"/>
      <c r="AN28" s="352"/>
      <c r="AO28" s="352"/>
      <c r="AP28" s="38"/>
      <c r="AQ28" s="38"/>
      <c r="AR28" s="41"/>
      <c r="BE28" s="342"/>
    </row>
    <row r="29" spans="1:71" s="3" customFormat="1" ht="14.45" customHeight="1">
      <c r="B29" s="42"/>
      <c r="C29" s="43"/>
      <c r="D29" s="31" t="s">
        <v>48</v>
      </c>
      <c r="E29" s="43"/>
      <c r="F29" s="31" t="s">
        <v>49</v>
      </c>
      <c r="G29" s="43"/>
      <c r="H29" s="43"/>
      <c r="I29" s="43"/>
      <c r="J29" s="43"/>
      <c r="K29" s="43"/>
      <c r="L29" s="355">
        <v>0.21</v>
      </c>
      <c r="M29" s="354"/>
      <c r="N29" s="354"/>
      <c r="O29" s="354"/>
      <c r="P29" s="354"/>
      <c r="Q29" s="43"/>
      <c r="R29" s="43"/>
      <c r="S29" s="43"/>
      <c r="T29" s="43"/>
      <c r="U29" s="43"/>
      <c r="V29" s="43"/>
      <c r="W29" s="353">
        <f>ROUND(AZ54, 2)</f>
        <v>0</v>
      </c>
      <c r="X29" s="354"/>
      <c r="Y29" s="354"/>
      <c r="Z29" s="354"/>
      <c r="AA29" s="354"/>
      <c r="AB29" s="354"/>
      <c r="AC29" s="354"/>
      <c r="AD29" s="354"/>
      <c r="AE29" s="354"/>
      <c r="AF29" s="43"/>
      <c r="AG29" s="43"/>
      <c r="AH29" s="43"/>
      <c r="AI29" s="43"/>
      <c r="AJ29" s="43"/>
      <c r="AK29" s="353">
        <f>ROUND(AV54, 2)</f>
        <v>0</v>
      </c>
      <c r="AL29" s="354"/>
      <c r="AM29" s="354"/>
      <c r="AN29" s="354"/>
      <c r="AO29" s="354"/>
      <c r="AP29" s="43"/>
      <c r="AQ29" s="43"/>
      <c r="AR29" s="44"/>
      <c r="BE29" s="343"/>
    </row>
    <row r="30" spans="1:71" s="3" customFormat="1" ht="14.45" customHeight="1">
      <c r="B30" s="42"/>
      <c r="C30" s="43"/>
      <c r="D30" s="43"/>
      <c r="E30" s="43"/>
      <c r="F30" s="31" t="s">
        <v>50</v>
      </c>
      <c r="G30" s="43"/>
      <c r="H30" s="43"/>
      <c r="I30" s="43"/>
      <c r="J30" s="43"/>
      <c r="K30" s="43"/>
      <c r="L30" s="355">
        <v>0.12</v>
      </c>
      <c r="M30" s="354"/>
      <c r="N30" s="354"/>
      <c r="O30" s="354"/>
      <c r="P30" s="354"/>
      <c r="Q30" s="43"/>
      <c r="R30" s="43"/>
      <c r="S30" s="43"/>
      <c r="T30" s="43"/>
      <c r="U30" s="43"/>
      <c r="V30" s="43"/>
      <c r="W30" s="353">
        <f>ROUND(BA54, 2)</f>
        <v>0</v>
      </c>
      <c r="X30" s="354"/>
      <c r="Y30" s="354"/>
      <c r="Z30" s="354"/>
      <c r="AA30" s="354"/>
      <c r="AB30" s="354"/>
      <c r="AC30" s="354"/>
      <c r="AD30" s="354"/>
      <c r="AE30" s="354"/>
      <c r="AF30" s="43"/>
      <c r="AG30" s="43"/>
      <c r="AH30" s="43"/>
      <c r="AI30" s="43"/>
      <c r="AJ30" s="43"/>
      <c r="AK30" s="353">
        <f>ROUND(AW54, 2)</f>
        <v>0</v>
      </c>
      <c r="AL30" s="354"/>
      <c r="AM30" s="354"/>
      <c r="AN30" s="354"/>
      <c r="AO30" s="354"/>
      <c r="AP30" s="43"/>
      <c r="AQ30" s="43"/>
      <c r="AR30" s="44"/>
      <c r="BE30" s="343"/>
    </row>
    <row r="31" spans="1:71" s="3" customFormat="1" ht="14.45" hidden="1" customHeight="1">
      <c r="B31" s="42"/>
      <c r="C31" s="43"/>
      <c r="D31" s="43"/>
      <c r="E31" s="43"/>
      <c r="F31" s="31" t="s">
        <v>51</v>
      </c>
      <c r="G31" s="43"/>
      <c r="H31" s="43"/>
      <c r="I31" s="43"/>
      <c r="J31" s="43"/>
      <c r="K31" s="43"/>
      <c r="L31" s="355">
        <v>0.21</v>
      </c>
      <c r="M31" s="354"/>
      <c r="N31" s="354"/>
      <c r="O31" s="354"/>
      <c r="P31" s="354"/>
      <c r="Q31" s="43"/>
      <c r="R31" s="43"/>
      <c r="S31" s="43"/>
      <c r="T31" s="43"/>
      <c r="U31" s="43"/>
      <c r="V31" s="43"/>
      <c r="W31" s="353">
        <f>ROUND(BB54, 2)</f>
        <v>0</v>
      </c>
      <c r="X31" s="354"/>
      <c r="Y31" s="354"/>
      <c r="Z31" s="354"/>
      <c r="AA31" s="354"/>
      <c r="AB31" s="354"/>
      <c r="AC31" s="354"/>
      <c r="AD31" s="354"/>
      <c r="AE31" s="354"/>
      <c r="AF31" s="43"/>
      <c r="AG31" s="43"/>
      <c r="AH31" s="43"/>
      <c r="AI31" s="43"/>
      <c r="AJ31" s="43"/>
      <c r="AK31" s="353">
        <v>0</v>
      </c>
      <c r="AL31" s="354"/>
      <c r="AM31" s="354"/>
      <c r="AN31" s="354"/>
      <c r="AO31" s="354"/>
      <c r="AP31" s="43"/>
      <c r="AQ31" s="43"/>
      <c r="AR31" s="44"/>
      <c r="BE31" s="343"/>
    </row>
    <row r="32" spans="1:71" s="3" customFormat="1" ht="14.45" hidden="1" customHeight="1">
      <c r="B32" s="42"/>
      <c r="C32" s="43"/>
      <c r="D32" s="43"/>
      <c r="E32" s="43"/>
      <c r="F32" s="31" t="s">
        <v>52</v>
      </c>
      <c r="G32" s="43"/>
      <c r="H32" s="43"/>
      <c r="I32" s="43"/>
      <c r="J32" s="43"/>
      <c r="K32" s="43"/>
      <c r="L32" s="355">
        <v>0.12</v>
      </c>
      <c r="M32" s="354"/>
      <c r="N32" s="354"/>
      <c r="O32" s="354"/>
      <c r="P32" s="354"/>
      <c r="Q32" s="43"/>
      <c r="R32" s="43"/>
      <c r="S32" s="43"/>
      <c r="T32" s="43"/>
      <c r="U32" s="43"/>
      <c r="V32" s="43"/>
      <c r="W32" s="353">
        <f>ROUND(BC54, 2)</f>
        <v>0</v>
      </c>
      <c r="X32" s="354"/>
      <c r="Y32" s="354"/>
      <c r="Z32" s="354"/>
      <c r="AA32" s="354"/>
      <c r="AB32" s="354"/>
      <c r="AC32" s="354"/>
      <c r="AD32" s="354"/>
      <c r="AE32" s="354"/>
      <c r="AF32" s="43"/>
      <c r="AG32" s="43"/>
      <c r="AH32" s="43"/>
      <c r="AI32" s="43"/>
      <c r="AJ32" s="43"/>
      <c r="AK32" s="353">
        <v>0</v>
      </c>
      <c r="AL32" s="354"/>
      <c r="AM32" s="354"/>
      <c r="AN32" s="354"/>
      <c r="AO32" s="354"/>
      <c r="AP32" s="43"/>
      <c r="AQ32" s="43"/>
      <c r="AR32" s="44"/>
      <c r="BE32" s="343"/>
    </row>
    <row r="33" spans="1:57" s="3" customFormat="1" ht="14.45" hidden="1" customHeight="1">
      <c r="B33" s="42"/>
      <c r="C33" s="43"/>
      <c r="D33" s="43"/>
      <c r="E33" s="43"/>
      <c r="F33" s="31" t="s">
        <v>53</v>
      </c>
      <c r="G33" s="43"/>
      <c r="H33" s="43"/>
      <c r="I33" s="43"/>
      <c r="J33" s="43"/>
      <c r="K33" s="43"/>
      <c r="L33" s="355">
        <v>0</v>
      </c>
      <c r="M33" s="354"/>
      <c r="N33" s="354"/>
      <c r="O33" s="354"/>
      <c r="P33" s="354"/>
      <c r="Q33" s="43"/>
      <c r="R33" s="43"/>
      <c r="S33" s="43"/>
      <c r="T33" s="43"/>
      <c r="U33" s="43"/>
      <c r="V33" s="43"/>
      <c r="W33" s="353">
        <f>ROUND(BD54, 2)</f>
        <v>0</v>
      </c>
      <c r="X33" s="354"/>
      <c r="Y33" s="354"/>
      <c r="Z33" s="354"/>
      <c r="AA33" s="354"/>
      <c r="AB33" s="354"/>
      <c r="AC33" s="354"/>
      <c r="AD33" s="354"/>
      <c r="AE33" s="354"/>
      <c r="AF33" s="43"/>
      <c r="AG33" s="43"/>
      <c r="AH33" s="43"/>
      <c r="AI33" s="43"/>
      <c r="AJ33" s="43"/>
      <c r="AK33" s="353">
        <v>0</v>
      </c>
      <c r="AL33" s="354"/>
      <c r="AM33" s="354"/>
      <c r="AN33" s="354"/>
      <c r="AO33" s="35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55</v>
      </c>
      <c r="U35" s="47"/>
      <c r="V35" s="47"/>
      <c r="W35" s="47"/>
      <c r="X35" s="359" t="s">
        <v>56</v>
      </c>
      <c r="Y35" s="357"/>
      <c r="Z35" s="357"/>
      <c r="AA35" s="357"/>
      <c r="AB35" s="357"/>
      <c r="AC35" s="47"/>
      <c r="AD35" s="47"/>
      <c r="AE35" s="47"/>
      <c r="AF35" s="47"/>
      <c r="AG35" s="47"/>
      <c r="AH35" s="47"/>
      <c r="AI35" s="47"/>
      <c r="AJ35" s="47"/>
      <c r="AK35" s="356">
        <f>SUM(AK26:AK33)</f>
        <v>0</v>
      </c>
      <c r="AL35" s="357"/>
      <c r="AM35" s="357"/>
      <c r="AN35" s="357"/>
      <c r="AO35" s="35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SKA72B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8" t="str">
        <f>K6</f>
        <v>II-117 Lipnice - Spálené Poříčí , ( úsek IV , úsek V )</v>
      </c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64" t="str">
        <f>IF(AN8= "","",AN8)</f>
        <v>13. 5. 2024</v>
      </c>
      <c r="AN47" s="36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SÚS PK, příspěvková organizace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65" t="str">
        <f>IF(E17="","",E17)</f>
        <v>Projekční kancelář Ing.Škubalová</v>
      </c>
      <c r="AN49" s="366"/>
      <c r="AO49" s="366"/>
      <c r="AP49" s="366"/>
      <c r="AQ49" s="38"/>
      <c r="AR49" s="41"/>
      <c r="AS49" s="367" t="s">
        <v>58</v>
      </c>
      <c r="AT49" s="36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365" t="str">
        <f>IF(E20="","",E20)</f>
        <v>Straka</v>
      </c>
      <c r="AN50" s="366"/>
      <c r="AO50" s="366"/>
      <c r="AP50" s="366"/>
      <c r="AQ50" s="38"/>
      <c r="AR50" s="41"/>
      <c r="AS50" s="369"/>
      <c r="AT50" s="37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1"/>
      <c r="AT51" s="37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4" t="s">
        <v>59</v>
      </c>
      <c r="D52" s="335"/>
      <c r="E52" s="335"/>
      <c r="F52" s="335"/>
      <c r="G52" s="335"/>
      <c r="H52" s="68"/>
      <c r="I52" s="337" t="s">
        <v>60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63" t="s">
        <v>61</v>
      </c>
      <c r="AH52" s="335"/>
      <c r="AI52" s="335"/>
      <c r="AJ52" s="335"/>
      <c r="AK52" s="335"/>
      <c r="AL52" s="335"/>
      <c r="AM52" s="335"/>
      <c r="AN52" s="337" t="s">
        <v>62</v>
      </c>
      <c r="AO52" s="335"/>
      <c r="AP52" s="335"/>
      <c r="AQ52" s="69" t="s">
        <v>63</v>
      </c>
      <c r="AR52" s="41"/>
      <c r="AS52" s="70" t="s">
        <v>64</v>
      </c>
      <c r="AT52" s="71" t="s">
        <v>65</v>
      </c>
      <c r="AU52" s="71" t="s">
        <v>66</v>
      </c>
      <c r="AV52" s="71" t="s">
        <v>67</v>
      </c>
      <c r="AW52" s="71" t="s">
        <v>68</v>
      </c>
      <c r="AX52" s="71" t="s">
        <v>69</v>
      </c>
      <c r="AY52" s="71" t="s">
        <v>70</v>
      </c>
      <c r="AZ52" s="71" t="s">
        <v>71</v>
      </c>
      <c r="BA52" s="71" t="s">
        <v>72</v>
      </c>
      <c r="BB52" s="71" t="s">
        <v>73</v>
      </c>
      <c r="BC52" s="71" t="s">
        <v>74</v>
      </c>
      <c r="BD52" s="72" t="s">
        <v>75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76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0">
        <f>ROUND(SUM(AG55:AG66),2)</f>
        <v>0</v>
      </c>
      <c r="AH54" s="340"/>
      <c r="AI54" s="340"/>
      <c r="AJ54" s="340"/>
      <c r="AK54" s="340"/>
      <c r="AL54" s="340"/>
      <c r="AM54" s="340"/>
      <c r="AN54" s="373">
        <f t="shared" ref="AN54:AN66" si="0">SUM(AG54,AT54)</f>
        <v>0</v>
      </c>
      <c r="AO54" s="373"/>
      <c r="AP54" s="373"/>
      <c r="AQ54" s="80" t="s">
        <v>19</v>
      </c>
      <c r="AR54" s="81"/>
      <c r="AS54" s="82">
        <f>ROUND(SUM(AS55:AS66),2)</f>
        <v>0</v>
      </c>
      <c r="AT54" s="83">
        <f t="shared" ref="AT54:AT66" si="1">ROUND(SUM(AV54:AW54),2)</f>
        <v>0</v>
      </c>
      <c r="AU54" s="84">
        <f>ROUND(SUM(AU55:AU66),5)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ROUND(SUM(AZ55:AZ66),2)</f>
        <v>0</v>
      </c>
      <c r="BA54" s="83">
        <f>ROUND(SUM(BA55:BA66),2)</f>
        <v>0</v>
      </c>
      <c r="BB54" s="83">
        <f>ROUND(SUM(BB55:BB66),2)</f>
        <v>0</v>
      </c>
      <c r="BC54" s="83">
        <f>ROUND(SUM(BC55:BC66),2)</f>
        <v>0</v>
      </c>
      <c r="BD54" s="85">
        <f>ROUND(SUM(BD55:BD66),2)</f>
        <v>0</v>
      </c>
      <c r="BS54" s="86" t="s">
        <v>77</v>
      </c>
      <c r="BT54" s="86" t="s">
        <v>78</v>
      </c>
      <c r="BU54" s="87" t="s">
        <v>79</v>
      </c>
      <c r="BV54" s="86" t="s">
        <v>80</v>
      </c>
      <c r="BW54" s="86" t="s">
        <v>5</v>
      </c>
      <c r="BX54" s="86" t="s">
        <v>81</v>
      </c>
      <c r="CL54" s="86" t="s">
        <v>19</v>
      </c>
    </row>
    <row r="55" spans="1:91" s="7" customFormat="1" ht="24.75" customHeight="1">
      <c r="A55" s="88" t="s">
        <v>82</v>
      </c>
      <c r="B55" s="89"/>
      <c r="C55" s="90"/>
      <c r="D55" s="336" t="s">
        <v>83</v>
      </c>
      <c r="E55" s="336"/>
      <c r="F55" s="336"/>
      <c r="G55" s="336"/>
      <c r="H55" s="336"/>
      <c r="I55" s="91"/>
      <c r="J55" s="336" t="s">
        <v>84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61">
        <f>'SKA7201 - SO 102  Komunik...'!J30</f>
        <v>0</v>
      </c>
      <c r="AH55" s="362"/>
      <c r="AI55" s="362"/>
      <c r="AJ55" s="362"/>
      <c r="AK55" s="362"/>
      <c r="AL55" s="362"/>
      <c r="AM55" s="362"/>
      <c r="AN55" s="361">
        <f t="shared" si="0"/>
        <v>0</v>
      </c>
      <c r="AO55" s="362"/>
      <c r="AP55" s="362"/>
      <c r="AQ55" s="92" t="s">
        <v>85</v>
      </c>
      <c r="AR55" s="93"/>
      <c r="AS55" s="94">
        <v>0</v>
      </c>
      <c r="AT55" s="95">
        <f t="shared" si="1"/>
        <v>0</v>
      </c>
      <c r="AU55" s="96">
        <f>'SKA7201 - SO 102  Komunik...'!P88</f>
        <v>0</v>
      </c>
      <c r="AV55" s="95">
        <f>'SKA7201 - SO 102  Komunik...'!J33</f>
        <v>0</v>
      </c>
      <c r="AW55" s="95">
        <f>'SKA7201 - SO 102  Komunik...'!J34</f>
        <v>0</v>
      </c>
      <c r="AX55" s="95">
        <f>'SKA7201 - SO 102  Komunik...'!J35</f>
        <v>0</v>
      </c>
      <c r="AY55" s="95">
        <f>'SKA7201 - SO 102  Komunik...'!J36</f>
        <v>0</v>
      </c>
      <c r="AZ55" s="95">
        <f>'SKA7201 - SO 102  Komunik...'!F33</f>
        <v>0</v>
      </c>
      <c r="BA55" s="95">
        <f>'SKA7201 - SO 102  Komunik...'!F34</f>
        <v>0</v>
      </c>
      <c r="BB55" s="95">
        <f>'SKA7201 - SO 102  Komunik...'!F35</f>
        <v>0</v>
      </c>
      <c r="BC55" s="95">
        <f>'SKA7201 - SO 102  Komunik...'!F36</f>
        <v>0</v>
      </c>
      <c r="BD55" s="97">
        <f>'SKA7201 - SO 102  Komunik...'!F37</f>
        <v>0</v>
      </c>
      <c r="BT55" s="98" t="s">
        <v>86</v>
      </c>
      <c r="BV55" s="98" t="s">
        <v>80</v>
      </c>
      <c r="BW55" s="98" t="s">
        <v>87</v>
      </c>
      <c r="BX55" s="98" t="s">
        <v>5</v>
      </c>
      <c r="CL55" s="98" t="s">
        <v>19</v>
      </c>
      <c r="CM55" s="98" t="s">
        <v>88</v>
      </c>
    </row>
    <row r="56" spans="1:91" s="7" customFormat="1" ht="24.75" customHeight="1">
      <c r="A56" s="88" t="s">
        <v>82</v>
      </c>
      <c r="B56" s="89"/>
      <c r="C56" s="90"/>
      <c r="D56" s="336" t="s">
        <v>89</v>
      </c>
      <c r="E56" s="336"/>
      <c r="F56" s="336"/>
      <c r="G56" s="336"/>
      <c r="H56" s="336"/>
      <c r="I56" s="91"/>
      <c r="J56" s="336" t="s">
        <v>90</v>
      </c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61">
        <f>'SKA7202 - SO 301 Kanaliza...'!J30</f>
        <v>0</v>
      </c>
      <c r="AH56" s="362"/>
      <c r="AI56" s="362"/>
      <c r="AJ56" s="362"/>
      <c r="AK56" s="362"/>
      <c r="AL56" s="362"/>
      <c r="AM56" s="362"/>
      <c r="AN56" s="361">
        <f t="shared" si="0"/>
        <v>0</v>
      </c>
      <c r="AO56" s="362"/>
      <c r="AP56" s="362"/>
      <c r="AQ56" s="92" t="s">
        <v>85</v>
      </c>
      <c r="AR56" s="93"/>
      <c r="AS56" s="94">
        <v>0</v>
      </c>
      <c r="AT56" s="95">
        <f t="shared" si="1"/>
        <v>0</v>
      </c>
      <c r="AU56" s="96">
        <f>'SKA7202 - SO 301 Kanaliza...'!P93</f>
        <v>0</v>
      </c>
      <c r="AV56" s="95">
        <f>'SKA7202 - SO 301 Kanaliza...'!J33</f>
        <v>0</v>
      </c>
      <c r="AW56" s="95">
        <f>'SKA7202 - SO 301 Kanaliza...'!J34</f>
        <v>0</v>
      </c>
      <c r="AX56" s="95">
        <f>'SKA7202 - SO 301 Kanaliza...'!J35</f>
        <v>0</v>
      </c>
      <c r="AY56" s="95">
        <f>'SKA7202 - SO 301 Kanaliza...'!J36</f>
        <v>0</v>
      </c>
      <c r="AZ56" s="95">
        <f>'SKA7202 - SO 301 Kanaliza...'!F33</f>
        <v>0</v>
      </c>
      <c r="BA56" s="95">
        <f>'SKA7202 - SO 301 Kanaliza...'!F34</f>
        <v>0</v>
      </c>
      <c r="BB56" s="95">
        <f>'SKA7202 - SO 301 Kanaliza...'!F35</f>
        <v>0</v>
      </c>
      <c r="BC56" s="95">
        <f>'SKA7202 - SO 301 Kanaliza...'!F36</f>
        <v>0</v>
      </c>
      <c r="BD56" s="97">
        <f>'SKA7202 - SO 301 Kanaliza...'!F37</f>
        <v>0</v>
      </c>
      <c r="BT56" s="98" t="s">
        <v>86</v>
      </c>
      <c r="BV56" s="98" t="s">
        <v>80</v>
      </c>
      <c r="BW56" s="98" t="s">
        <v>91</v>
      </c>
      <c r="BX56" s="98" t="s">
        <v>5</v>
      </c>
      <c r="CL56" s="98" t="s">
        <v>19</v>
      </c>
      <c r="CM56" s="98" t="s">
        <v>88</v>
      </c>
    </row>
    <row r="57" spans="1:91" s="7" customFormat="1" ht="24.75" customHeight="1">
      <c r="A57" s="88" t="s">
        <v>82</v>
      </c>
      <c r="B57" s="89"/>
      <c r="C57" s="90"/>
      <c r="D57" s="336" t="s">
        <v>92</v>
      </c>
      <c r="E57" s="336"/>
      <c r="F57" s="336"/>
      <c r="G57" s="336"/>
      <c r="H57" s="336"/>
      <c r="I57" s="91"/>
      <c r="J57" s="336" t="s">
        <v>93</v>
      </c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61">
        <f>'SKA7203 - Vedlejší a osta...'!J30</f>
        <v>0</v>
      </c>
      <c r="AH57" s="362"/>
      <c r="AI57" s="362"/>
      <c r="AJ57" s="362"/>
      <c r="AK57" s="362"/>
      <c r="AL57" s="362"/>
      <c r="AM57" s="362"/>
      <c r="AN57" s="361">
        <f t="shared" si="0"/>
        <v>0</v>
      </c>
      <c r="AO57" s="362"/>
      <c r="AP57" s="362"/>
      <c r="AQ57" s="92" t="s">
        <v>85</v>
      </c>
      <c r="AR57" s="93"/>
      <c r="AS57" s="94">
        <v>0</v>
      </c>
      <c r="AT57" s="95">
        <f t="shared" si="1"/>
        <v>0</v>
      </c>
      <c r="AU57" s="96">
        <f>'SKA7203 - Vedlejší a osta...'!P84</f>
        <v>0</v>
      </c>
      <c r="AV57" s="95">
        <f>'SKA7203 - Vedlejší a osta...'!J33</f>
        <v>0</v>
      </c>
      <c r="AW57" s="95">
        <f>'SKA7203 - Vedlejší a osta...'!J34</f>
        <v>0</v>
      </c>
      <c r="AX57" s="95">
        <f>'SKA7203 - Vedlejší a osta...'!J35</f>
        <v>0</v>
      </c>
      <c r="AY57" s="95">
        <f>'SKA7203 - Vedlejší a osta...'!J36</f>
        <v>0</v>
      </c>
      <c r="AZ57" s="95">
        <f>'SKA7203 - Vedlejší a osta...'!F33</f>
        <v>0</v>
      </c>
      <c r="BA57" s="95">
        <f>'SKA7203 - Vedlejší a osta...'!F34</f>
        <v>0</v>
      </c>
      <c r="BB57" s="95">
        <f>'SKA7203 - Vedlejší a osta...'!F35</f>
        <v>0</v>
      </c>
      <c r="BC57" s="95">
        <f>'SKA7203 - Vedlejší a osta...'!F36</f>
        <v>0</v>
      </c>
      <c r="BD57" s="97">
        <f>'SKA7203 - Vedlejší a osta...'!F37</f>
        <v>0</v>
      </c>
      <c r="BT57" s="98" t="s">
        <v>86</v>
      </c>
      <c r="BV57" s="98" t="s">
        <v>80</v>
      </c>
      <c r="BW57" s="98" t="s">
        <v>94</v>
      </c>
      <c r="BX57" s="98" t="s">
        <v>5</v>
      </c>
      <c r="CL57" s="98" t="s">
        <v>19</v>
      </c>
      <c r="CM57" s="98" t="s">
        <v>88</v>
      </c>
    </row>
    <row r="58" spans="1:91" s="7" customFormat="1" ht="24.75" customHeight="1">
      <c r="A58" s="88" t="s">
        <v>82</v>
      </c>
      <c r="B58" s="89"/>
      <c r="C58" s="90"/>
      <c r="D58" s="336" t="s">
        <v>95</v>
      </c>
      <c r="E58" s="336"/>
      <c r="F58" s="336"/>
      <c r="G58" s="336"/>
      <c r="H58" s="336"/>
      <c r="I58" s="91"/>
      <c r="J58" s="336" t="s">
        <v>96</v>
      </c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61">
        <f>'SKA7204 - SO 103  Chodník...'!J30</f>
        <v>0</v>
      </c>
      <c r="AH58" s="362"/>
      <c r="AI58" s="362"/>
      <c r="AJ58" s="362"/>
      <c r="AK58" s="362"/>
      <c r="AL58" s="362"/>
      <c r="AM58" s="362"/>
      <c r="AN58" s="361">
        <f t="shared" si="0"/>
        <v>0</v>
      </c>
      <c r="AO58" s="362"/>
      <c r="AP58" s="362"/>
      <c r="AQ58" s="92" t="s">
        <v>85</v>
      </c>
      <c r="AR58" s="93"/>
      <c r="AS58" s="94">
        <v>0</v>
      </c>
      <c r="AT58" s="95">
        <f t="shared" si="1"/>
        <v>0</v>
      </c>
      <c r="AU58" s="96">
        <f>'SKA7204 - SO 103  Chodník...'!P90</f>
        <v>0</v>
      </c>
      <c r="AV58" s="95">
        <f>'SKA7204 - SO 103  Chodník...'!J33</f>
        <v>0</v>
      </c>
      <c r="AW58" s="95">
        <f>'SKA7204 - SO 103  Chodník...'!J34</f>
        <v>0</v>
      </c>
      <c r="AX58" s="95">
        <f>'SKA7204 - SO 103  Chodník...'!J35</f>
        <v>0</v>
      </c>
      <c r="AY58" s="95">
        <f>'SKA7204 - SO 103  Chodník...'!J36</f>
        <v>0</v>
      </c>
      <c r="AZ58" s="95">
        <f>'SKA7204 - SO 103  Chodník...'!F33</f>
        <v>0</v>
      </c>
      <c r="BA58" s="95">
        <f>'SKA7204 - SO 103  Chodník...'!F34</f>
        <v>0</v>
      </c>
      <c r="BB58" s="95">
        <f>'SKA7204 - SO 103  Chodník...'!F35</f>
        <v>0</v>
      </c>
      <c r="BC58" s="95">
        <f>'SKA7204 - SO 103  Chodník...'!F36</f>
        <v>0</v>
      </c>
      <c r="BD58" s="97">
        <f>'SKA7204 - SO 103  Chodník...'!F37</f>
        <v>0</v>
      </c>
      <c r="BT58" s="98" t="s">
        <v>86</v>
      </c>
      <c r="BV58" s="98" t="s">
        <v>80</v>
      </c>
      <c r="BW58" s="98" t="s">
        <v>97</v>
      </c>
      <c r="BX58" s="98" t="s">
        <v>5</v>
      </c>
      <c r="CL58" s="98" t="s">
        <v>19</v>
      </c>
      <c r="CM58" s="98" t="s">
        <v>88</v>
      </c>
    </row>
    <row r="59" spans="1:91" s="7" customFormat="1" ht="24.75" customHeight="1">
      <c r="A59" s="88" t="s">
        <v>82</v>
      </c>
      <c r="B59" s="89"/>
      <c r="C59" s="90"/>
      <c r="D59" s="336" t="s">
        <v>98</v>
      </c>
      <c r="E59" s="336"/>
      <c r="F59" s="336"/>
      <c r="G59" s="336"/>
      <c r="H59" s="336"/>
      <c r="I59" s="91"/>
      <c r="J59" s="336" t="s">
        <v>99</v>
      </c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61">
        <f>'SKA7205 - Vedlejší a osta...'!J30</f>
        <v>0</v>
      </c>
      <c r="AH59" s="362"/>
      <c r="AI59" s="362"/>
      <c r="AJ59" s="362"/>
      <c r="AK59" s="362"/>
      <c r="AL59" s="362"/>
      <c r="AM59" s="362"/>
      <c r="AN59" s="361">
        <f t="shared" si="0"/>
        <v>0</v>
      </c>
      <c r="AO59" s="362"/>
      <c r="AP59" s="362"/>
      <c r="AQ59" s="92" t="s">
        <v>85</v>
      </c>
      <c r="AR59" s="93"/>
      <c r="AS59" s="94">
        <v>0</v>
      </c>
      <c r="AT59" s="95">
        <f t="shared" si="1"/>
        <v>0</v>
      </c>
      <c r="AU59" s="96">
        <f>'SKA7205 - Vedlejší a osta...'!P84</f>
        <v>0</v>
      </c>
      <c r="AV59" s="95">
        <f>'SKA7205 - Vedlejší a osta...'!J33</f>
        <v>0</v>
      </c>
      <c r="AW59" s="95">
        <f>'SKA7205 - Vedlejší a osta...'!J34</f>
        <v>0</v>
      </c>
      <c r="AX59" s="95">
        <f>'SKA7205 - Vedlejší a osta...'!J35</f>
        <v>0</v>
      </c>
      <c r="AY59" s="95">
        <f>'SKA7205 - Vedlejší a osta...'!J36</f>
        <v>0</v>
      </c>
      <c r="AZ59" s="95">
        <f>'SKA7205 - Vedlejší a osta...'!F33</f>
        <v>0</v>
      </c>
      <c r="BA59" s="95">
        <f>'SKA7205 - Vedlejší a osta...'!F34</f>
        <v>0</v>
      </c>
      <c r="BB59" s="95">
        <f>'SKA7205 - Vedlejší a osta...'!F35</f>
        <v>0</v>
      </c>
      <c r="BC59" s="95">
        <f>'SKA7205 - Vedlejší a osta...'!F36</f>
        <v>0</v>
      </c>
      <c r="BD59" s="97">
        <f>'SKA7205 - Vedlejší a osta...'!F37</f>
        <v>0</v>
      </c>
      <c r="BT59" s="98" t="s">
        <v>86</v>
      </c>
      <c r="BV59" s="98" t="s">
        <v>80</v>
      </c>
      <c r="BW59" s="98" t="s">
        <v>100</v>
      </c>
      <c r="BX59" s="98" t="s">
        <v>5</v>
      </c>
      <c r="CL59" s="98" t="s">
        <v>19</v>
      </c>
      <c r="CM59" s="98" t="s">
        <v>88</v>
      </c>
    </row>
    <row r="60" spans="1:91" s="7" customFormat="1" ht="24.75" customHeight="1">
      <c r="A60" s="88" t="s">
        <v>82</v>
      </c>
      <c r="B60" s="89"/>
      <c r="C60" s="90"/>
      <c r="D60" s="336" t="s">
        <v>101</v>
      </c>
      <c r="E60" s="336"/>
      <c r="F60" s="336"/>
      <c r="G60" s="336"/>
      <c r="H60" s="336"/>
      <c r="I60" s="91"/>
      <c r="J60" s="336" t="s">
        <v>102</v>
      </c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6"/>
      <c r="AA60" s="336"/>
      <c r="AB60" s="336"/>
      <c r="AC60" s="336"/>
      <c r="AD60" s="336"/>
      <c r="AE60" s="336"/>
      <c r="AF60" s="336"/>
      <c r="AG60" s="361">
        <f>'SKA7206 - SO 104  Komunik...'!J30</f>
        <v>0</v>
      </c>
      <c r="AH60" s="362"/>
      <c r="AI60" s="362"/>
      <c r="AJ60" s="362"/>
      <c r="AK60" s="362"/>
      <c r="AL60" s="362"/>
      <c r="AM60" s="362"/>
      <c r="AN60" s="361">
        <f t="shared" si="0"/>
        <v>0</v>
      </c>
      <c r="AO60" s="362"/>
      <c r="AP60" s="362"/>
      <c r="AQ60" s="92" t="s">
        <v>85</v>
      </c>
      <c r="AR60" s="93"/>
      <c r="AS60" s="94">
        <v>0</v>
      </c>
      <c r="AT60" s="95">
        <f t="shared" si="1"/>
        <v>0</v>
      </c>
      <c r="AU60" s="96">
        <f>'SKA7206 - SO 104  Komunik...'!P91</f>
        <v>0</v>
      </c>
      <c r="AV60" s="95">
        <f>'SKA7206 - SO 104  Komunik...'!J33</f>
        <v>0</v>
      </c>
      <c r="AW60" s="95">
        <f>'SKA7206 - SO 104  Komunik...'!J34</f>
        <v>0</v>
      </c>
      <c r="AX60" s="95">
        <f>'SKA7206 - SO 104  Komunik...'!J35</f>
        <v>0</v>
      </c>
      <c r="AY60" s="95">
        <f>'SKA7206 - SO 104  Komunik...'!J36</f>
        <v>0</v>
      </c>
      <c r="AZ60" s="95">
        <f>'SKA7206 - SO 104  Komunik...'!F33</f>
        <v>0</v>
      </c>
      <c r="BA60" s="95">
        <f>'SKA7206 - SO 104  Komunik...'!F34</f>
        <v>0</v>
      </c>
      <c r="BB60" s="95">
        <f>'SKA7206 - SO 104  Komunik...'!F35</f>
        <v>0</v>
      </c>
      <c r="BC60" s="95">
        <f>'SKA7206 - SO 104  Komunik...'!F36</f>
        <v>0</v>
      </c>
      <c r="BD60" s="97">
        <f>'SKA7206 - SO 104  Komunik...'!F37</f>
        <v>0</v>
      </c>
      <c r="BT60" s="98" t="s">
        <v>86</v>
      </c>
      <c r="BV60" s="98" t="s">
        <v>80</v>
      </c>
      <c r="BW60" s="98" t="s">
        <v>103</v>
      </c>
      <c r="BX60" s="98" t="s">
        <v>5</v>
      </c>
      <c r="CL60" s="98" t="s">
        <v>19</v>
      </c>
      <c r="CM60" s="98" t="s">
        <v>88</v>
      </c>
    </row>
    <row r="61" spans="1:91" s="7" customFormat="1" ht="24.75" customHeight="1">
      <c r="A61" s="88" t="s">
        <v>82</v>
      </c>
      <c r="B61" s="89"/>
      <c r="C61" s="90"/>
      <c r="D61" s="336" t="s">
        <v>104</v>
      </c>
      <c r="E61" s="336"/>
      <c r="F61" s="336"/>
      <c r="G61" s="336"/>
      <c r="H61" s="336"/>
      <c r="I61" s="91"/>
      <c r="J61" s="336" t="s">
        <v>105</v>
      </c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6"/>
      <c r="AB61" s="336"/>
      <c r="AC61" s="336"/>
      <c r="AD61" s="336"/>
      <c r="AE61" s="336"/>
      <c r="AF61" s="336"/>
      <c r="AG61" s="361">
        <f>'SKA7207 - Vedlejší a osta...'!J30</f>
        <v>0</v>
      </c>
      <c r="AH61" s="362"/>
      <c r="AI61" s="362"/>
      <c r="AJ61" s="362"/>
      <c r="AK61" s="362"/>
      <c r="AL61" s="362"/>
      <c r="AM61" s="362"/>
      <c r="AN61" s="361">
        <f t="shared" si="0"/>
        <v>0</v>
      </c>
      <c r="AO61" s="362"/>
      <c r="AP61" s="362"/>
      <c r="AQ61" s="92" t="s">
        <v>85</v>
      </c>
      <c r="AR61" s="93"/>
      <c r="AS61" s="94">
        <v>0</v>
      </c>
      <c r="AT61" s="95">
        <f t="shared" si="1"/>
        <v>0</v>
      </c>
      <c r="AU61" s="96">
        <f>'SKA7207 - Vedlejší a osta...'!P84</f>
        <v>0</v>
      </c>
      <c r="AV61" s="95">
        <f>'SKA7207 - Vedlejší a osta...'!J33</f>
        <v>0</v>
      </c>
      <c r="AW61" s="95">
        <f>'SKA7207 - Vedlejší a osta...'!J34</f>
        <v>0</v>
      </c>
      <c r="AX61" s="95">
        <f>'SKA7207 - Vedlejší a osta...'!J35</f>
        <v>0</v>
      </c>
      <c r="AY61" s="95">
        <f>'SKA7207 - Vedlejší a osta...'!J36</f>
        <v>0</v>
      </c>
      <c r="AZ61" s="95">
        <f>'SKA7207 - Vedlejší a osta...'!F33</f>
        <v>0</v>
      </c>
      <c r="BA61" s="95">
        <f>'SKA7207 - Vedlejší a osta...'!F34</f>
        <v>0</v>
      </c>
      <c r="BB61" s="95">
        <f>'SKA7207 - Vedlejší a osta...'!F35</f>
        <v>0</v>
      </c>
      <c r="BC61" s="95">
        <f>'SKA7207 - Vedlejší a osta...'!F36</f>
        <v>0</v>
      </c>
      <c r="BD61" s="97">
        <f>'SKA7207 - Vedlejší a osta...'!F37</f>
        <v>0</v>
      </c>
      <c r="BT61" s="98" t="s">
        <v>86</v>
      </c>
      <c r="BV61" s="98" t="s">
        <v>80</v>
      </c>
      <c r="BW61" s="98" t="s">
        <v>106</v>
      </c>
      <c r="BX61" s="98" t="s">
        <v>5</v>
      </c>
      <c r="CL61" s="98" t="s">
        <v>19</v>
      </c>
      <c r="CM61" s="98" t="s">
        <v>88</v>
      </c>
    </row>
    <row r="62" spans="1:91" s="7" customFormat="1" ht="24.75" customHeight="1">
      <c r="A62" s="88" t="s">
        <v>82</v>
      </c>
      <c r="B62" s="89"/>
      <c r="C62" s="90"/>
      <c r="D62" s="336" t="s">
        <v>107</v>
      </c>
      <c r="E62" s="336"/>
      <c r="F62" s="336"/>
      <c r="G62" s="336"/>
      <c r="H62" s="336"/>
      <c r="I62" s="91"/>
      <c r="J62" s="336" t="s">
        <v>108</v>
      </c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336"/>
      <c r="AD62" s="336"/>
      <c r="AE62" s="336"/>
      <c r="AF62" s="336"/>
      <c r="AG62" s="361">
        <f>'SKA7208 - SO 303 Kanaliza...'!J30</f>
        <v>0</v>
      </c>
      <c r="AH62" s="362"/>
      <c r="AI62" s="362"/>
      <c r="AJ62" s="362"/>
      <c r="AK62" s="362"/>
      <c r="AL62" s="362"/>
      <c r="AM62" s="362"/>
      <c r="AN62" s="361">
        <f t="shared" si="0"/>
        <v>0</v>
      </c>
      <c r="AO62" s="362"/>
      <c r="AP62" s="362"/>
      <c r="AQ62" s="92" t="s">
        <v>85</v>
      </c>
      <c r="AR62" s="93"/>
      <c r="AS62" s="94">
        <v>0</v>
      </c>
      <c r="AT62" s="95">
        <f t="shared" si="1"/>
        <v>0</v>
      </c>
      <c r="AU62" s="96">
        <f>'SKA7208 - SO 303 Kanaliza...'!P94</f>
        <v>0</v>
      </c>
      <c r="AV62" s="95">
        <f>'SKA7208 - SO 303 Kanaliza...'!J33</f>
        <v>0</v>
      </c>
      <c r="AW62" s="95">
        <f>'SKA7208 - SO 303 Kanaliza...'!J34</f>
        <v>0</v>
      </c>
      <c r="AX62" s="95">
        <f>'SKA7208 - SO 303 Kanaliza...'!J35</f>
        <v>0</v>
      </c>
      <c r="AY62" s="95">
        <f>'SKA7208 - SO 303 Kanaliza...'!J36</f>
        <v>0</v>
      </c>
      <c r="AZ62" s="95">
        <f>'SKA7208 - SO 303 Kanaliza...'!F33</f>
        <v>0</v>
      </c>
      <c r="BA62" s="95">
        <f>'SKA7208 - SO 303 Kanaliza...'!F34</f>
        <v>0</v>
      </c>
      <c r="BB62" s="95">
        <f>'SKA7208 - SO 303 Kanaliza...'!F35</f>
        <v>0</v>
      </c>
      <c r="BC62" s="95">
        <f>'SKA7208 - SO 303 Kanaliza...'!F36</f>
        <v>0</v>
      </c>
      <c r="BD62" s="97">
        <f>'SKA7208 - SO 303 Kanaliza...'!F37</f>
        <v>0</v>
      </c>
      <c r="BT62" s="98" t="s">
        <v>86</v>
      </c>
      <c r="BV62" s="98" t="s">
        <v>80</v>
      </c>
      <c r="BW62" s="98" t="s">
        <v>109</v>
      </c>
      <c r="BX62" s="98" t="s">
        <v>5</v>
      </c>
      <c r="CL62" s="98" t="s">
        <v>19</v>
      </c>
      <c r="CM62" s="98" t="s">
        <v>88</v>
      </c>
    </row>
    <row r="63" spans="1:91" s="7" customFormat="1" ht="24.75" customHeight="1">
      <c r="A63" s="88" t="s">
        <v>82</v>
      </c>
      <c r="B63" s="89"/>
      <c r="C63" s="90"/>
      <c r="D63" s="336" t="s">
        <v>110</v>
      </c>
      <c r="E63" s="336"/>
      <c r="F63" s="336"/>
      <c r="G63" s="336"/>
      <c r="H63" s="336"/>
      <c r="I63" s="91"/>
      <c r="J63" s="336" t="s">
        <v>111</v>
      </c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61">
        <f>'SKA7209 - SO 105  Chodník...'!J30</f>
        <v>0</v>
      </c>
      <c r="AH63" s="362"/>
      <c r="AI63" s="362"/>
      <c r="AJ63" s="362"/>
      <c r="AK63" s="362"/>
      <c r="AL63" s="362"/>
      <c r="AM63" s="362"/>
      <c r="AN63" s="361">
        <f t="shared" si="0"/>
        <v>0</v>
      </c>
      <c r="AO63" s="362"/>
      <c r="AP63" s="362"/>
      <c r="AQ63" s="92" t="s">
        <v>85</v>
      </c>
      <c r="AR63" s="93"/>
      <c r="AS63" s="94">
        <v>0</v>
      </c>
      <c r="AT63" s="95">
        <f t="shared" si="1"/>
        <v>0</v>
      </c>
      <c r="AU63" s="96">
        <f>'SKA7209 - SO 105  Chodník...'!P87</f>
        <v>0</v>
      </c>
      <c r="AV63" s="95">
        <f>'SKA7209 - SO 105  Chodník...'!J33</f>
        <v>0</v>
      </c>
      <c r="AW63" s="95">
        <f>'SKA7209 - SO 105  Chodník...'!J34</f>
        <v>0</v>
      </c>
      <c r="AX63" s="95">
        <f>'SKA7209 - SO 105  Chodník...'!J35</f>
        <v>0</v>
      </c>
      <c r="AY63" s="95">
        <f>'SKA7209 - SO 105  Chodník...'!J36</f>
        <v>0</v>
      </c>
      <c r="AZ63" s="95">
        <f>'SKA7209 - SO 105  Chodník...'!F33</f>
        <v>0</v>
      </c>
      <c r="BA63" s="95">
        <f>'SKA7209 - SO 105  Chodník...'!F34</f>
        <v>0</v>
      </c>
      <c r="BB63" s="95">
        <f>'SKA7209 - SO 105  Chodník...'!F35</f>
        <v>0</v>
      </c>
      <c r="BC63" s="95">
        <f>'SKA7209 - SO 105  Chodník...'!F36</f>
        <v>0</v>
      </c>
      <c r="BD63" s="97">
        <f>'SKA7209 - SO 105  Chodník...'!F37</f>
        <v>0</v>
      </c>
      <c r="BT63" s="98" t="s">
        <v>86</v>
      </c>
      <c r="BV63" s="98" t="s">
        <v>80</v>
      </c>
      <c r="BW63" s="98" t="s">
        <v>112</v>
      </c>
      <c r="BX63" s="98" t="s">
        <v>5</v>
      </c>
      <c r="CL63" s="98" t="s">
        <v>19</v>
      </c>
      <c r="CM63" s="98" t="s">
        <v>88</v>
      </c>
    </row>
    <row r="64" spans="1:91" s="7" customFormat="1" ht="24.75" customHeight="1">
      <c r="A64" s="88" t="s">
        <v>82</v>
      </c>
      <c r="B64" s="89"/>
      <c r="C64" s="90"/>
      <c r="D64" s="336" t="s">
        <v>113</v>
      </c>
      <c r="E64" s="336"/>
      <c r="F64" s="336"/>
      <c r="G64" s="336"/>
      <c r="H64" s="336"/>
      <c r="I64" s="91"/>
      <c r="J64" s="336" t="s">
        <v>114</v>
      </c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61">
        <f>'SKA7210 - Vedlejší a osta...'!J30</f>
        <v>0</v>
      </c>
      <c r="AH64" s="362"/>
      <c r="AI64" s="362"/>
      <c r="AJ64" s="362"/>
      <c r="AK64" s="362"/>
      <c r="AL64" s="362"/>
      <c r="AM64" s="362"/>
      <c r="AN64" s="361">
        <f t="shared" si="0"/>
        <v>0</v>
      </c>
      <c r="AO64" s="362"/>
      <c r="AP64" s="362"/>
      <c r="AQ64" s="92" t="s">
        <v>85</v>
      </c>
      <c r="AR64" s="93"/>
      <c r="AS64" s="94">
        <v>0</v>
      </c>
      <c r="AT64" s="95">
        <f t="shared" si="1"/>
        <v>0</v>
      </c>
      <c r="AU64" s="96">
        <f>'SKA7210 - Vedlejší a osta...'!P84</f>
        <v>0</v>
      </c>
      <c r="AV64" s="95">
        <f>'SKA7210 - Vedlejší a osta...'!J33</f>
        <v>0</v>
      </c>
      <c r="AW64" s="95">
        <f>'SKA7210 - Vedlejší a osta...'!J34</f>
        <v>0</v>
      </c>
      <c r="AX64" s="95">
        <f>'SKA7210 - Vedlejší a osta...'!J35</f>
        <v>0</v>
      </c>
      <c r="AY64" s="95">
        <f>'SKA7210 - Vedlejší a osta...'!J36</f>
        <v>0</v>
      </c>
      <c r="AZ64" s="95">
        <f>'SKA7210 - Vedlejší a osta...'!F33</f>
        <v>0</v>
      </c>
      <c r="BA64" s="95">
        <f>'SKA7210 - Vedlejší a osta...'!F34</f>
        <v>0</v>
      </c>
      <c r="BB64" s="95">
        <f>'SKA7210 - Vedlejší a osta...'!F35</f>
        <v>0</v>
      </c>
      <c r="BC64" s="95">
        <f>'SKA7210 - Vedlejší a osta...'!F36</f>
        <v>0</v>
      </c>
      <c r="BD64" s="97">
        <f>'SKA7210 - Vedlejší a osta...'!F37</f>
        <v>0</v>
      </c>
      <c r="BT64" s="98" t="s">
        <v>86</v>
      </c>
      <c r="BV64" s="98" t="s">
        <v>80</v>
      </c>
      <c r="BW64" s="98" t="s">
        <v>115</v>
      </c>
      <c r="BX64" s="98" t="s">
        <v>5</v>
      </c>
      <c r="CL64" s="98" t="s">
        <v>19</v>
      </c>
      <c r="CM64" s="98" t="s">
        <v>88</v>
      </c>
    </row>
    <row r="65" spans="1:91" s="7" customFormat="1" ht="24.75" customHeight="1">
      <c r="A65" s="88" t="s">
        <v>82</v>
      </c>
      <c r="B65" s="89"/>
      <c r="C65" s="90"/>
      <c r="D65" s="336" t="s">
        <v>116</v>
      </c>
      <c r="E65" s="336"/>
      <c r="F65" s="336"/>
      <c r="G65" s="336"/>
      <c r="H65" s="336"/>
      <c r="I65" s="91"/>
      <c r="J65" s="336" t="s">
        <v>117</v>
      </c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6"/>
      <c r="AF65" s="336"/>
      <c r="AG65" s="361">
        <f>'SKA7211 - SO 401  Veřejné...'!J30</f>
        <v>0</v>
      </c>
      <c r="AH65" s="362"/>
      <c r="AI65" s="362"/>
      <c r="AJ65" s="362"/>
      <c r="AK65" s="362"/>
      <c r="AL65" s="362"/>
      <c r="AM65" s="362"/>
      <c r="AN65" s="361">
        <f t="shared" si="0"/>
        <v>0</v>
      </c>
      <c r="AO65" s="362"/>
      <c r="AP65" s="362"/>
      <c r="AQ65" s="92" t="s">
        <v>85</v>
      </c>
      <c r="AR65" s="93"/>
      <c r="AS65" s="94">
        <v>0</v>
      </c>
      <c r="AT65" s="95">
        <f t="shared" si="1"/>
        <v>0</v>
      </c>
      <c r="AU65" s="96">
        <f>'SKA7211 - SO 401  Veřejné...'!P85</f>
        <v>0</v>
      </c>
      <c r="AV65" s="95">
        <f>'SKA7211 - SO 401  Veřejné...'!J33</f>
        <v>0</v>
      </c>
      <c r="AW65" s="95">
        <f>'SKA7211 - SO 401  Veřejné...'!J34</f>
        <v>0</v>
      </c>
      <c r="AX65" s="95">
        <f>'SKA7211 - SO 401  Veřejné...'!J35</f>
        <v>0</v>
      </c>
      <c r="AY65" s="95">
        <f>'SKA7211 - SO 401  Veřejné...'!J36</f>
        <v>0</v>
      </c>
      <c r="AZ65" s="95">
        <f>'SKA7211 - SO 401  Veřejné...'!F33</f>
        <v>0</v>
      </c>
      <c r="BA65" s="95">
        <f>'SKA7211 - SO 401  Veřejné...'!F34</f>
        <v>0</v>
      </c>
      <c r="BB65" s="95">
        <f>'SKA7211 - SO 401  Veřejné...'!F35</f>
        <v>0</v>
      </c>
      <c r="BC65" s="95">
        <f>'SKA7211 - SO 401  Veřejné...'!F36</f>
        <v>0</v>
      </c>
      <c r="BD65" s="97">
        <f>'SKA7211 - SO 401  Veřejné...'!F37</f>
        <v>0</v>
      </c>
      <c r="BT65" s="98" t="s">
        <v>86</v>
      </c>
      <c r="BV65" s="98" t="s">
        <v>80</v>
      </c>
      <c r="BW65" s="98" t="s">
        <v>118</v>
      </c>
      <c r="BX65" s="98" t="s">
        <v>5</v>
      </c>
      <c r="CL65" s="98" t="s">
        <v>19</v>
      </c>
      <c r="CM65" s="98" t="s">
        <v>88</v>
      </c>
    </row>
    <row r="66" spans="1:91" s="7" customFormat="1" ht="24.75" customHeight="1">
      <c r="A66" s="88" t="s">
        <v>82</v>
      </c>
      <c r="B66" s="89"/>
      <c r="C66" s="90"/>
      <c r="D66" s="336" t="s">
        <v>119</v>
      </c>
      <c r="E66" s="336"/>
      <c r="F66" s="336"/>
      <c r="G66" s="336"/>
      <c r="H66" s="336"/>
      <c r="I66" s="91"/>
      <c r="J66" s="336" t="s">
        <v>120</v>
      </c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61">
        <f>'SKA7212 - SO 801 Sadové ú...'!J30</f>
        <v>0</v>
      </c>
      <c r="AH66" s="362"/>
      <c r="AI66" s="362"/>
      <c r="AJ66" s="362"/>
      <c r="AK66" s="362"/>
      <c r="AL66" s="362"/>
      <c r="AM66" s="362"/>
      <c r="AN66" s="361">
        <f t="shared" si="0"/>
        <v>0</v>
      </c>
      <c r="AO66" s="362"/>
      <c r="AP66" s="362"/>
      <c r="AQ66" s="92" t="s">
        <v>85</v>
      </c>
      <c r="AR66" s="93"/>
      <c r="AS66" s="99">
        <v>0</v>
      </c>
      <c r="AT66" s="100">
        <f t="shared" si="1"/>
        <v>0</v>
      </c>
      <c r="AU66" s="101">
        <f>'SKA7212 - SO 801 Sadové ú...'!P84</f>
        <v>0</v>
      </c>
      <c r="AV66" s="100">
        <f>'SKA7212 - SO 801 Sadové ú...'!J33</f>
        <v>0</v>
      </c>
      <c r="AW66" s="100">
        <f>'SKA7212 - SO 801 Sadové ú...'!J34</f>
        <v>0</v>
      </c>
      <c r="AX66" s="100">
        <f>'SKA7212 - SO 801 Sadové ú...'!J35</f>
        <v>0</v>
      </c>
      <c r="AY66" s="100">
        <f>'SKA7212 - SO 801 Sadové ú...'!J36</f>
        <v>0</v>
      </c>
      <c r="AZ66" s="100">
        <f>'SKA7212 - SO 801 Sadové ú...'!F33</f>
        <v>0</v>
      </c>
      <c r="BA66" s="100">
        <f>'SKA7212 - SO 801 Sadové ú...'!F34</f>
        <v>0</v>
      </c>
      <c r="BB66" s="100">
        <f>'SKA7212 - SO 801 Sadové ú...'!F35</f>
        <v>0</v>
      </c>
      <c r="BC66" s="100">
        <f>'SKA7212 - SO 801 Sadové ú...'!F36</f>
        <v>0</v>
      </c>
      <c r="BD66" s="102">
        <f>'SKA7212 - SO 801 Sadové ú...'!F37</f>
        <v>0</v>
      </c>
      <c r="BT66" s="98" t="s">
        <v>86</v>
      </c>
      <c r="BV66" s="98" t="s">
        <v>80</v>
      </c>
      <c r="BW66" s="98" t="s">
        <v>121</v>
      </c>
      <c r="BX66" s="98" t="s">
        <v>5</v>
      </c>
      <c r="CL66" s="98" t="s">
        <v>19</v>
      </c>
      <c r="CM66" s="98" t="s">
        <v>88</v>
      </c>
    </row>
    <row r="67" spans="1:91" s="2" customFormat="1" ht="30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41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</row>
    <row r="68" spans="1:9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41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</row>
  </sheetData>
  <sheetProtection algorithmName="SHA-512" hashValue="JEDHHAhIm2kNkfYwfE6aO6Bjxw/IXh7ZMVUdhfHj71rDk2Qhx10IDauWeeaZNiUmTuRKeqrbJv7g6vaQj/zdHQ==" saltValue="8918Ax/SyIaYkLUnmz/YhGJWdYOq0lLaEqn/f07B5hXlD6M8u0JjwvBmItbsr55oX7JjS6VNuqG4o80PgNN/nA==" spinCount="100000" sheet="1" objects="1" scenarios="1" formatColumns="0" formatRows="0"/>
  <mergeCells count="86">
    <mergeCell ref="AS49:AT51"/>
    <mergeCell ref="AN65:AP65"/>
    <mergeCell ref="AG65:AM65"/>
    <mergeCell ref="AN66:AP66"/>
    <mergeCell ref="AG66:AM66"/>
    <mergeCell ref="AN54:AP54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L45:AO45"/>
    <mergeCell ref="D65:H65"/>
    <mergeCell ref="J65:AF65"/>
    <mergeCell ref="D66:H66"/>
    <mergeCell ref="J66:AF66"/>
    <mergeCell ref="AG54:AM54"/>
    <mergeCell ref="AG64:AM64"/>
    <mergeCell ref="AN64:AP64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KA7201 - SO 102  Komunik...'!C2" display="/"/>
    <hyperlink ref="A56" location="'SKA7202 - SO 301 Kanaliza...'!C2" display="/"/>
    <hyperlink ref="A57" location="'SKA7203 - Vedlejší a osta...'!C2" display="/"/>
    <hyperlink ref="A58" location="'SKA7204 - SO 103  Chodník...'!C2" display="/"/>
    <hyperlink ref="A59" location="'SKA7205 - Vedlejší a osta...'!C2" display="/"/>
    <hyperlink ref="A60" location="'SKA7206 - SO 104  Komunik...'!C2" display="/"/>
    <hyperlink ref="A61" location="'SKA7207 - Vedlejší a osta...'!C2" display="/"/>
    <hyperlink ref="A62" location="'SKA7208 - SO 303 Kanaliza...'!C2" display="/"/>
    <hyperlink ref="A63" location="'SKA7209 - SO 105  Chodník...'!C2" display="/"/>
    <hyperlink ref="A64" location="'SKA7210 - Vedlejší a osta...'!C2" display="/"/>
    <hyperlink ref="A65" location="'SKA7211 - SO 401  Veřejné...'!C2" display="/"/>
    <hyperlink ref="A66" location="'SKA7212 - SO 801 Sadové ú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87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88</v>
      </c>
    </row>
    <row r="4" spans="1:46" s="1" customFormat="1" ht="24.95" customHeight="1">
      <c r="B4" s="22"/>
      <c r="D4" s="105" t="s">
        <v>122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II-117 Lipnice - Spálené Poříčí , ( úsek IV , úsek V )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123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124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13. 5. 2024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40</v>
      </c>
      <c r="F24" s="36"/>
      <c r="G24" s="36"/>
      <c r="H24" s="36"/>
      <c r="I24" s="107" t="s">
        <v>29</v>
      </c>
      <c r="J24" s="109" t="s">
        <v>41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44</v>
      </c>
      <c r="E30" s="36"/>
      <c r="F30" s="36"/>
      <c r="G30" s="36"/>
      <c r="H30" s="36"/>
      <c r="I30" s="36"/>
      <c r="J30" s="116">
        <f>ROUND(J88,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46</v>
      </c>
      <c r="G32" s="36"/>
      <c r="H32" s="36"/>
      <c r="I32" s="117" t="s">
        <v>45</v>
      </c>
      <c r="J32" s="117" t="s">
        <v>47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48</v>
      </c>
      <c r="E33" s="107" t="s">
        <v>49</v>
      </c>
      <c r="F33" s="119">
        <f>ROUND((SUM(BE88:BE395)),  2)</f>
        <v>0</v>
      </c>
      <c r="G33" s="36"/>
      <c r="H33" s="36"/>
      <c r="I33" s="120">
        <v>0.21</v>
      </c>
      <c r="J33" s="119">
        <f>ROUND(((SUM(BE88:BE395))*I33),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50</v>
      </c>
      <c r="F34" s="119">
        <f>ROUND((SUM(BF88:BF395)),  2)</f>
        <v>0</v>
      </c>
      <c r="G34" s="36"/>
      <c r="H34" s="36"/>
      <c r="I34" s="120">
        <v>0.12</v>
      </c>
      <c r="J34" s="119">
        <f>ROUND(((SUM(BF88:BF395))*I34),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51</v>
      </c>
      <c r="F35" s="119">
        <f>ROUND((SUM(BG88:BG395)),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52</v>
      </c>
      <c r="F36" s="119">
        <f>ROUND((SUM(BH88:BH395)),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53</v>
      </c>
      <c r="F37" s="119">
        <f>ROUND((SUM(BI88:BI395)),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II-117 Lipnice - Spálené Poříčí , ( úsek IV , úsek V )</v>
      </c>
      <c r="F48" s="382"/>
      <c r="G48" s="382"/>
      <c r="H48" s="382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8" t="str">
        <f>E9</f>
        <v>SKA7201 - SO 102  Komunikace - úsek IV</v>
      </c>
      <c r="F50" s="383"/>
      <c r="G50" s="383"/>
      <c r="H50" s="38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13. 5. 2024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SÚS PK, příspěvková organizace</v>
      </c>
      <c r="G54" s="38"/>
      <c r="H54" s="38"/>
      <c r="I54" s="31" t="s">
        <v>33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126</v>
      </c>
      <c r="D57" s="133"/>
      <c r="E57" s="133"/>
      <c r="F57" s="133"/>
      <c r="G57" s="133"/>
      <c r="H57" s="133"/>
      <c r="I57" s="133"/>
      <c r="J57" s="134" t="s">
        <v>127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76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128</v>
      </c>
    </row>
    <row r="60" spans="1:47" s="9" customFormat="1" ht="24.95" customHeight="1">
      <c r="B60" s="136"/>
      <c r="C60" s="137"/>
      <c r="D60" s="138" t="s">
        <v>129</v>
      </c>
      <c r="E60" s="139"/>
      <c r="F60" s="139"/>
      <c r="G60" s="139"/>
      <c r="H60" s="139"/>
      <c r="I60" s="139"/>
      <c r="J60" s="140">
        <f>J89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130</v>
      </c>
      <c r="E61" s="145"/>
      <c r="F61" s="145"/>
      <c r="G61" s="145"/>
      <c r="H61" s="145"/>
      <c r="I61" s="145"/>
      <c r="J61" s="146">
        <f>J90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131</v>
      </c>
      <c r="E62" s="145"/>
      <c r="F62" s="145"/>
      <c r="G62" s="145"/>
      <c r="H62" s="145"/>
      <c r="I62" s="145"/>
      <c r="J62" s="146">
        <f>J177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132</v>
      </c>
      <c r="E63" s="145"/>
      <c r="F63" s="145"/>
      <c r="G63" s="145"/>
      <c r="H63" s="145"/>
      <c r="I63" s="145"/>
      <c r="J63" s="146">
        <f>J190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133</v>
      </c>
      <c r="E64" s="145"/>
      <c r="F64" s="145"/>
      <c r="G64" s="145"/>
      <c r="H64" s="145"/>
      <c r="I64" s="145"/>
      <c r="J64" s="146">
        <f>J195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134</v>
      </c>
      <c r="E65" s="145"/>
      <c r="F65" s="145"/>
      <c r="G65" s="145"/>
      <c r="H65" s="145"/>
      <c r="I65" s="145"/>
      <c r="J65" s="146">
        <f>J243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135</v>
      </c>
      <c r="E66" s="145"/>
      <c r="F66" s="145"/>
      <c r="G66" s="145"/>
      <c r="H66" s="145"/>
      <c r="I66" s="145"/>
      <c r="J66" s="146">
        <f>J285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136</v>
      </c>
      <c r="E67" s="145"/>
      <c r="F67" s="145"/>
      <c r="G67" s="145"/>
      <c r="H67" s="145"/>
      <c r="I67" s="145"/>
      <c r="J67" s="146">
        <f>J378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137</v>
      </c>
      <c r="E68" s="145"/>
      <c r="F68" s="145"/>
      <c r="G68" s="145"/>
      <c r="H68" s="145"/>
      <c r="I68" s="145"/>
      <c r="J68" s="146">
        <f>J393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138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1" t="str">
        <f>E7</f>
        <v>II-117 Lipnice - Spálené Poříčí , ( úsek IV , úsek V )</v>
      </c>
      <c r="F78" s="382"/>
      <c r="G78" s="382"/>
      <c r="H78" s="382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123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8" t="str">
        <f>E9</f>
        <v>SKA7201 - SO 102  Komunikace - úsek IV</v>
      </c>
      <c r="F80" s="383"/>
      <c r="G80" s="383"/>
      <c r="H80" s="383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 xml:space="preserve"> </v>
      </c>
      <c r="G82" s="38"/>
      <c r="H82" s="38"/>
      <c r="I82" s="31" t="s">
        <v>23</v>
      </c>
      <c r="J82" s="61" t="str">
        <f>IF(J12="","",J12)</f>
        <v>13. 5. 2024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25</v>
      </c>
      <c r="D84" s="38"/>
      <c r="E84" s="38"/>
      <c r="F84" s="29" t="str">
        <f>E15</f>
        <v>SÚS PK, příspěvková organizace</v>
      </c>
      <c r="G84" s="38"/>
      <c r="H84" s="38"/>
      <c r="I84" s="31" t="s">
        <v>33</v>
      </c>
      <c r="J84" s="34" t="str">
        <f>E21</f>
        <v>Projekční kancelář Ing.Škubalová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31</v>
      </c>
      <c r="D85" s="38"/>
      <c r="E85" s="38"/>
      <c r="F85" s="29" t="str">
        <f>IF(E18="","",E18)</f>
        <v>Vyplň údaj</v>
      </c>
      <c r="G85" s="38"/>
      <c r="H85" s="38"/>
      <c r="I85" s="31" t="s">
        <v>38</v>
      </c>
      <c r="J85" s="34" t="str">
        <f>E24</f>
        <v>Straka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48"/>
      <c r="B87" s="149"/>
      <c r="C87" s="150" t="s">
        <v>139</v>
      </c>
      <c r="D87" s="151" t="s">
        <v>63</v>
      </c>
      <c r="E87" s="151" t="s">
        <v>59</v>
      </c>
      <c r="F87" s="151" t="s">
        <v>60</v>
      </c>
      <c r="G87" s="151" t="s">
        <v>140</v>
      </c>
      <c r="H87" s="151" t="s">
        <v>141</v>
      </c>
      <c r="I87" s="151" t="s">
        <v>142</v>
      </c>
      <c r="J87" s="151" t="s">
        <v>127</v>
      </c>
      <c r="K87" s="152" t="s">
        <v>143</v>
      </c>
      <c r="L87" s="153"/>
      <c r="M87" s="70" t="s">
        <v>19</v>
      </c>
      <c r="N87" s="71" t="s">
        <v>48</v>
      </c>
      <c r="O87" s="71" t="s">
        <v>144</v>
      </c>
      <c r="P87" s="71" t="s">
        <v>145</v>
      </c>
      <c r="Q87" s="71" t="s">
        <v>146</v>
      </c>
      <c r="R87" s="71" t="s">
        <v>147</v>
      </c>
      <c r="S87" s="71" t="s">
        <v>148</v>
      </c>
      <c r="T87" s="72" t="s">
        <v>149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9" customHeight="1">
      <c r="A88" s="36"/>
      <c r="B88" s="37"/>
      <c r="C88" s="77" t="s">
        <v>150</v>
      </c>
      <c r="D88" s="38"/>
      <c r="E88" s="38"/>
      <c r="F88" s="38"/>
      <c r="G88" s="38"/>
      <c r="H88" s="38"/>
      <c r="I88" s="38"/>
      <c r="J88" s="154">
        <f>BK88</f>
        <v>0</v>
      </c>
      <c r="K88" s="38"/>
      <c r="L88" s="41"/>
      <c r="M88" s="73"/>
      <c r="N88" s="155"/>
      <c r="O88" s="74"/>
      <c r="P88" s="156">
        <f>P89</f>
        <v>0</v>
      </c>
      <c r="Q88" s="74"/>
      <c r="R88" s="156">
        <f>R89</f>
        <v>5.2052800000000001</v>
      </c>
      <c r="S88" s="74"/>
      <c r="T88" s="157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77</v>
      </c>
      <c r="AU88" s="19" t="s">
        <v>128</v>
      </c>
      <c r="BK88" s="158">
        <f>BK89</f>
        <v>0</v>
      </c>
    </row>
    <row r="89" spans="1:65" s="12" customFormat="1" ht="25.9" customHeight="1">
      <c r="B89" s="159"/>
      <c r="C89" s="160"/>
      <c r="D89" s="161" t="s">
        <v>77</v>
      </c>
      <c r="E89" s="162" t="s">
        <v>151</v>
      </c>
      <c r="F89" s="162" t="s">
        <v>152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P90+P177+P190+P195+P243+P285+P378+P393</f>
        <v>0</v>
      </c>
      <c r="Q89" s="167"/>
      <c r="R89" s="168">
        <f>R90+R177+R190+R195+R243+R285+R378+R393</f>
        <v>5.2052800000000001</v>
      </c>
      <c r="S89" s="167"/>
      <c r="T89" s="169">
        <f>T90+T177+T190+T195+T243+T285+T378+T393</f>
        <v>0</v>
      </c>
      <c r="AR89" s="170" t="s">
        <v>86</v>
      </c>
      <c r="AT89" s="171" t="s">
        <v>77</v>
      </c>
      <c r="AU89" s="171" t="s">
        <v>78</v>
      </c>
      <c r="AY89" s="170" t="s">
        <v>153</v>
      </c>
      <c r="BK89" s="172">
        <f>BK90+BK177+BK190+BK195+BK243+BK285+BK378+BK393</f>
        <v>0</v>
      </c>
    </row>
    <row r="90" spans="1:65" s="12" customFormat="1" ht="22.9" customHeight="1">
      <c r="B90" s="159"/>
      <c r="C90" s="160"/>
      <c r="D90" s="161" t="s">
        <v>77</v>
      </c>
      <c r="E90" s="173" t="s">
        <v>86</v>
      </c>
      <c r="F90" s="173" t="s">
        <v>154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SUM(P91:P176)</f>
        <v>0</v>
      </c>
      <c r="Q90" s="167"/>
      <c r="R90" s="168">
        <f>SUM(R91:R176)</f>
        <v>0</v>
      </c>
      <c r="S90" s="167"/>
      <c r="T90" s="169">
        <f>SUM(T91:T176)</f>
        <v>0</v>
      </c>
      <c r="AR90" s="170" t="s">
        <v>86</v>
      </c>
      <c r="AT90" s="171" t="s">
        <v>77</v>
      </c>
      <c r="AU90" s="171" t="s">
        <v>86</v>
      </c>
      <c r="AY90" s="170" t="s">
        <v>153</v>
      </c>
      <c r="BK90" s="172">
        <f>SUM(BK91:BK176)</f>
        <v>0</v>
      </c>
    </row>
    <row r="91" spans="1:65" s="2" customFormat="1" ht="33" customHeight="1">
      <c r="A91" s="36"/>
      <c r="B91" s="37"/>
      <c r="C91" s="175" t="s">
        <v>86</v>
      </c>
      <c r="D91" s="175" t="s">
        <v>155</v>
      </c>
      <c r="E91" s="176" t="s">
        <v>156</v>
      </c>
      <c r="F91" s="177" t="s">
        <v>157</v>
      </c>
      <c r="G91" s="178" t="s">
        <v>158</v>
      </c>
      <c r="H91" s="179">
        <v>1653</v>
      </c>
      <c r="I91" s="180"/>
      <c r="J91" s="181">
        <f>ROUND(I91*H91,2)</f>
        <v>0</v>
      </c>
      <c r="K91" s="177" t="s">
        <v>159</v>
      </c>
      <c r="L91" s="41"/>
      <c r="M91" s="182" t="s">
        <v>19</v>
      </c>
      <c r="N91" s="183" t="s">
        <v>49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160</v>
      </c>
      <c r="AT91" s="186" t="s">
        <v>155</v>
      </c>
      <c r="AU91" s="186" t="s">
        <v>88</v>
      </c>
      <c r="AY91" s="19" t="s">
        <v>153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86</v>
      </c>
      <c r="BK91" s="187">
        <f>ROUND(I91*H91,2)</f>
        <v>0</v>
      </c>
      <c r="BL91" s="19" t="s">
        <v>160</v>
      </c>
      <c r="BM91" s="186" t="s">
        <v>88</v>
      </c>
    </row>
    <row r="92" spans="1:65" s="2" customFormat="1" ht="11.25">
      <c r="A92" s="36"/>
      <c r="B92" s="37"/>
      <c r="C92" s="38"/>
      <c r="D92" s="188" t="s">
        <v>161</v>
      </c>
      <c r="E92" s="38"/>
      <c r="F92" s="189" t="s">
        <v>162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161</v>
      </c>
      <c r="AU92" s="19" t="s">
        <v>88</v>
      </c>
    </row>
    <row r="93" spans="1:65" s="13" customFormat="1" ht="11.25">
      <c r="B93" s="193"/>
      <c r="C93" s="194"/>
      <c r="D93" s="195" t="s">
        <v>163</v>
      </c>
      <c r="E93" s="196" t="s">
        <v>19</v>
      </c>
      <c r="F93" s="197" t="s">
        <v>164</v>
      </c>
      <c r="G93" s="194"/>
      <c r="H93" s="198">
        <v>1653</v>
      </c>
      <c r="I93" s="199"/>
      <c r="J93" s="194"/>
      <c r="K93" s="194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163</v>
      </c>
      <c r="AU93" s="204" t="s">
        <v>88</v>
      </c>
      <c r="AV93" s="13" t="s">
        <v>88</v>
      </c>
      <c r="AW93" s="13" t="s">
        <v>37</v>
      </c>
      <c r="AX93" s="13" t="s">
        <v>78</v>
      </c>
      <c r="AY93" s="204" t="s">
        <v>153</v>
      </c>
    </row>
    <row r="94" spans="1:65" s="14" customFormat="1" ht="11.25">
      <c r="B94" s="205"/>
      <c r="C94" s="206"/>
      <c r="D94" s="195" t="s">
        <v>163</v>
      </c>
      <c r="E94" s="207" t="s">
        <v>19</v>
      </c>
      <c r="F94" s="208" t="s">
        <v>165</v>
      </c>
      <c r="G94" s="206"/>
      <c r="H94" s="207" t="s">
        <v>19</v>
      </c>
      <c r="I94" s="209"/>
      <c r="J94" s="206"/>
      <c r="K94" s="206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163</v>
      </c>
      <c r="AU94" s="214" t="s">
        <v>88</v>
      </c>
      <c r="AV94" s="14" t="s">
        <v>86</v>
      </c>
      <c r="AW94" s="14" t="s">
        <v>37</v>
      </c>
      <c r="AX94" s="14" t="s">
        <v>78</v>
      </c>
      <c r="AY94" s="214" t="s">
        <v>153</v>
      </c>
    </row>
    <row r="95" spans="1:65" s="15" customFormat="1" ht="11.25">
      <c r="B95" s="215"/>
      <c r="C95" s="216"/>
      <c r="D95" s="195" t="s">
        <v>163</v>
      </c>
      <c r="E95" s="217" t="s">
        <v>19</v>
      </c>
      <c r="F95" s="218" t="s">
        <v>166</v>
      </c>
      <c r="G95" s="216"/>
      <c r="H95" s="219">
        <v>1653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163</v>
      </c>
      <c r="AU95" s="225" t="s">
        <v>88</v>
      </c>
      <c r="AV95" s="15" t="s">
        <v>160</v>
      </c>
      <c r="AW95" s="15" t="s">
        <v>37</v>
      </c>
      <c r="AX95" s="15" t="s">
        <v>86</v>
      </c>
      <c r="AY95" s="225" t="s">
        <v>153</v>
      </c>
    </row>
    <row r="96" spans="1:65" s="2" customFormat="1" ht="24.2" customHeight="1">
      <c r="A96" s="36"/>
      <c r="B96" s="37"/>
      <c r="C96" s="175" t="s">
        <v>88</v>
      </c>
      <c r="D96" s="175" t="s">
        <v>155</v>
      </c>
      <c r="E96" s="176" t="s">
        <v>167</v>
      </c>
      <c r="F96" s="177" t="s">
        <v>168</v>
      </c>
      <c r="G96" s="178" t="s">
        <v>158</v>
      </c>
      <c r="H96" s="179">
        <v>1653</v>
      </c>
      <c r="I96" s="180"/>
      <c r="J96" s="181">
        <f>ROUND(I96*H96,2)</f>
        <v>0</v>
      </c>
      <c r="K96" s="177" t="s">
        <v>19</v>
      </c>
      <c r="L96" s="41"/>
      <c r="M96" s="182" t="s">
        <v>19</v>
      </c>
      <c r="N96" s="183" t="s">
        <v>49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160</v>
      </c>
      <c r="AT96" s="186" t="s">
        <v>155</v>
      </c>
      <c r="AU96" s="186" t="s">
        <v>88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86</v>
      </c>
      <c r="BK96" s="187">
        <f>ROUND(I96*H96,2)</f>
        <v>0</v>
      </c>
      <c r="BL96" s="19" t="s">
        <v>160</v>
      </c>
      <c r="BM96" s="186" t="s">
        <v>160</v>
      </c>
    </row>
    <row r="97" spans="1:65" s="13" customFormat="1" ht="11.25">
      <c r="B97" s="193"/>
      <c r="C97" s="194"/>
      <c r="D97" s="195" t="s">
        <v>163</v>
      </c>
      <c r="E97" s="196" t="s">
        <v>19</v>
      </c>
      <c r="F97" s="197" t="s">
        <v>164</v>
      </c>
      <c r="G97" s="194"/>
      <c r="H97" s="198">
        <v>1653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163</v>
      </c>
      <c r="AU97" s="204" t="s">
        <v>88</v>
      </c>
      <c r="AV97" s="13" t="s">
        <v>88</v>
      </c>
      <c r="AW97" s="13" t="s">
        <v>37</v>
      </c>
      <c r="AX97" s="13" t="s">
        <v>78</v>
      </c>
      <c r="AY97" s="204" t="s">
        <v>153</v>
      </c>
    </row>
    <row r="98" spans="1:65" s="14" customFormat="1" ht="11.25">
      <c r="B98" s="205"/>
      <c r="C98" s="206"/>
      <c r="D98" s="195" t="s">
        <v>163</v>
      </c>
      <c r="E98" s="207" t="s">
        <v>19</v>
      </c>
      <c r="F98" s="208" t="s">
        <v>169</v>
      </c>
      <c r="G98" s="206"/>
      <c r="H98" s="207" t="s">
        <v>19</v>
      </c>
      <c r="I98" s="209"/>
      <c r="J98" s="206"/>
      <c r="K98" s="206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163</v>
      </c>
      <c r="AU98" s="214" t="s">
        <v>88</v>
      </c>
      <c r="AV98" s="14" t="s">
        <v>86</v>
      </c>
      <c r="AW98" s="14" t="s">
        <v>37</v>
      </c>
      <c r="AX98" s="14" t="s">
        <v>78</v>
      </c>
      <c r="AY98" s="214" t="s">
        <v>153</v>
      </c>
    </row>
    <row r="99" spans="1:65" s="15" customFormat="1" ht="11.25">
      <c r="B99" s="215"/>
      <c r="C99" s="216"/>
      <c r="D99" s="195" t="s">
        <v>163</v>
      </c>
      <c r="E99" s="217" t="s">
        <v>19</v>
      </c>
      <c r="F99" s="218" t="s">
        <v>166</v>
      </c>
      <c r="G99" s="216"/>
      <c r="H99" s="219">
        <v>1653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163</v>
      </c>
      <c r="AU99" s="225" t="s">
        <v>88</v>
      </c>
      <c r="AV99" s="15" t="s">
        <v>160</v>
      </c>
      <c r="AW99" s="15" t="s">
        <v>37</v>
      </c>
      <c r="AX99" s="15" t="s">
        <v>86</v>
      </c>
      <c r="AY99" s="225" t="s">
        <v>153</v>
      </c>
    </row>
    <row r="100" spans="1:65" s="2" customFormat="1" ht="24.2" customHeight="1">
      <c r="A100" s="36"/>
      <c r="B100" s="37"/>
      <c r="C100" s="175" t="s">
        <v>170</v>
      </c>
      <c r="D100" s="175" t="s">
        <v>155</v>
      </c>
      <c r="E100" s="176" t="s">
        <v>171</v>
      </c>
      <c r="F100" s="177" t="s">
        <v>172</v>
      </c>
      <c r="G100" s="178" t="s">
        <v>173</v>
      </c>
      <c r="H100" s="179">
        <v>1508.92</v>
      </c>
      <c r="I100" s="180"/>
      <c r="J100" s="181">
        <f>ROUND(I100*H100,2)</f>
        <v>0</v>
      </c>
      <c r="K100" s="177" t="s">
        <v>159</v>
      </c>
      <c r="L100" s="41"/>
      <c r="M100" s="182" t="s">
        <v>19</v>
      </c>
      <c r="N100" s="183" t="s">
        <v>49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160</v>
      </c>
      <c r="AT100" s="186" t="s">
        <v>155</v>
      </c>
      <c r="AU100" s="186" t="s">
        <v>88</v>
      </c>
      <c r="AY100" s="19" t="s">
        <v>153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86</v>
      </c>
      <c r="BK100" s="187">
        <f>ROUND(I100*H100,2)</f>
        <v>0</v>
      </c>
      <c r="BL100" s="19" t="s">
        <v>160</v>
      </c>
      <c r="BM100" s="186" t="s">
        <v>174</v>
      </c>
    </row>
    <row r="101" spans="1:65" s="2" customFormat="1" ht="11.25">
      <c r="A101" s="36"/>
      <c r="B101" s="37"/>
      <c r="C101" s="38"/>
      <c r="D101" s="188" t="s">
        <v>161</v>
      </c>
      <c r="E101" s="38"/>
      <c r="F101" s="189" t="s">
        <v>175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161</v>
      </c>
      <c r="AU101" s="19" t="s">
        <v>88</v>
      </c>
    </row>
    <row r="102" spans="1:65" s="13" customFormat="1" ht="11.25">
      <c r="B102" s="193"/>
      <c r="C102" s="194"/>
      <c r="D102" s="195" t="s">
        <v>163</v>
      </c>
      <c r="E102" s="196" t="s">
        <v>19</v>
      </c>
      <c r="F102" s="197" t="s">
        <v>176</v>
      </c>
      <c r="G102" s="194"/>
      <c r="H102" s="198">
        <v>553.90700000000004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163</v>
      </c>
      <c r="AU102" s="204" t="s">
        <v>88</v>
      </c>
      <c r="AV102" s="13" t="s">
        <v>88</v>
      </c>
      <c r="AW102" s="13" t="s">
        <v>37</v>
      </c>
      <c r="AX102" s="13" t="s">
        <v>78</v>
      </c>
      <c r="AY102" s="204" t="s">
        <v>153</v>
      </c>
    </row>
    <row r="103" spans="1:65" s="14" customFormat="1" ht="11.25">
      <c r="B103" s="205"/>
      <c r="C103" s="206"/>
      <c r="D103" s="195" t="s">
        <v>163</v>
      </c>
      <c r="E103" s="207" t="s">
        <v>19</v>
      </c>
      <c r="F103" s="208" t="s">
        <v>177</v>
      </c>
      <c r="G103" s="206"/>
      <c r="H103" s="207" t="s">
        <v>19</v>
      </c>
      <c r="I103" s="209"/>
      <c r="J103" s="206"/>
      <c r="K103" s="206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163</v>
      </c>
      <c r="AU103" s="214" t="s">
        <v>88</v>
      </c>
      <c r="AV103" s="14" t="s">
        <v>86</v>
      </c>
      <c r="AW103" s="14" t="s">
        <v>37</v>
      </c>
      <c r="AX103" s="14" t="s">
        <v>78</v>
      </c>
      <c r="AY103" s="214" t="s">
        <v>153</v>
      </c>
    </row>
    <row r="104" spans="1:65" s="13" customFormat="1" ht="11.25">
      <c r="B104" s="193"/>
      <c r="C104" s="194"/>
      <c r="D104" s="195" t="s">
        <v>163</v>
      </c>
      <c r="E104" s="196" t="s">
        <v>19</v>
      </c>
      <c r="F104" s="197" t="s">
        <v>178</v>
      </c>
      <c r="G104" s="194"/>
      <c r="H104" s="198">
        <v>955.01300000000003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163</v>
      </c>
      <c r="AU104" s="204" t="s">
        <v>88</v>
      </c>
      <c r="AV104" s="13" t="s">
        <v>88</v>
      </c>
      <c r="AW104" s="13" t="s">
        <v>37</v>
      </c>
      <c r="AX104" s="13" t="s">
        <v>78</v>
      </c>
      <c r="AY104" s="204" t="s">
        <v>153</v>
      </c>
    </row>
    <row r="105" spans="1:65" s="14" customFormat="1" ht="11.25">
      <c r="B105" s="205"/>
      <c r="C105" s="206"/>
      <c r="D105" s="195" t="s">
        <v>163</v>
      </c>
      <c r="E105" s="207" t="s">
        <v>19</v>
      </c>
      <c r="F105" s="208" t="s">
        <v>179</v>
      </c>
      <c r="G105" s="206"/>
      <c r="H105" s="207" t="s">
        <v>19</v>
      </c>
      <c r="I105" s="209"/>
      <c r="J105" s="206"/>
      <c r="K105" s="206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163</v>
      </c>
      <c r="AU105" s="214" t="s">
        <v>88</v>
      </c>
      <c r="AV105" s="14" t="s">
        <v>86</v>
      </c>
      <c r="AW105" s="14" t="s">
        <v>37</v>
      </c>
      <c r="AX105" s="14" t="s">
        <v>78</v>
      </c>
      <c r="AY105" s="214" t="s">
        <v>153</v>
      </c>
    </row>
    <row r="106" spans="1:65" s="15" customFormat="1" ht="11.25">
      <c r="B106" s="215"/>
      <c r="C106" s="216"/>
      <c r="D106" s="195" t="s">
        <v>163</v>
      </c>
      <c r="E106" s="217" t="s">
        <v>19</v>
      </c>
      <c r="F106" s="218" t="s">
        <v>166</v>
      </c>
      <c r="G106" s="216"/>
      <c r="H106" s="219">
        <v>1508.92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163</v>
      </c>
      <c r="AU106" s="225" t="s">
        <v>88</v>
      </c>
      <c r="AV106" s="15" t="s">
        <v>160</v>
      </c>
      <c r="AW106" s="15" t="s">
        <v>37</v>
      </c>
      <c r="AX106" s="15" t="s">
        <v>86</v>
      </c>
      <c r="AY106" s="225" t="s">
        <v>153</v>
      </c>
    </row>
    <row r="107" spans="1:65" s="2" customFormat="1" ht="24.2" customHeight="1">
      <c r="A107" s="36"/>
      <c r="B107" s="37"/>
      <c r="C107" s="175" t="s">
        <v>160</v>
      </c>
      <c r="D107" s="175" t="s">
        <v>155</v>
      </c>
      <c r="E107" s="176" t="s">
        <v>180</v>
      </c>
      <c r="F107" s="177" t="s">
        <v>181</v>
      </c>
      <c r="G107" s="178" t="s">
        <v>173</v>
      </c>
      <c r="H107" s="179">
        <v>157.36000000000001</v>
      </c>
      <c r="I107" s="180"/>
      <c r="J107" s="181">
        <f>ROUND(I107*H107,2)</f>
        <v>0</v>
      </c>
      <c r="K107" s="177" t="s">
        <v>159</v>
      </c>
      <c r="L107" s="41"/>
      <c r="M107" s="182" t="s">
        <v>19</v>
      </c>
      <c r="N107" s="183" t="s">
        <v>49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160</v>
      </c>
      <c r="AT107" s="186" t="s">
        <v>155</v>
      </c>
      <c r="AU107" s="186" t="s">
        <v>88</v>
      </c>
      <c r="AY107" s="19" t="s">
        <v>153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86</v>
      </c>
      <c r="BK107" s="187">
        <f>ROUND(I107*H107,2)</f>
        <v>0</v>
      </c>
      <c r="BL107" s="19" t="s">
        <v>160</v>
      </c>
      <c r="BM107" s="186" t="s">
        <v>182</v>
      </c>
    </row>
    <row r="108" spans="1:65" s="2" customFormat="1" ht="11.25">
      <c r="A108" s="36"/>
      <c r="B108" s="37"/>
      <c r="C108" s="38"/>
      <c r="D108" s="188" t="s">
        <v>161</v>
      </c>
      <c r="E108" s="38"/>
      <c r="F108" s="189" t="s">
        <v>183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161</v>
      </c>
      <c r="AU108" s="19" t="s">
        <v>88</v>
      </c>
    </row>
    <row r="109" spans="1:65" s="13" customFormat="1" ht="11.25">
      <c r="B109" s="193"/>
      <c r="C109" s="194"/>
      <c r="D109" s="195" t="s">
        <v>163</v>
      </c>
      <c r="E109" s="196" t="s">
        <v>19</v>
      </c>
      <c r="F109" s="197" t="s">
        <v>184</v>
      </c>
      <c r="G109" s="194"/>
      <c r="H109" s="198">
        <v>71.400000000000006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163</v>
      </c>
      <c r="AU109" s="204" t="s">
        <v>88</v>
      </c>
      <c r="AV109" s="13" t="s">
        <v>88</v>
      </c>
      <c r="AW109" s="13" t="s">
        <v>37</v>
      </c>
      <c r="AX109" s="13" t="s">
        <v>78</v>
      </c>
      <c r="AY109" s="204" t="s">
        <v>153</v>
      </c>
    </row>
    <row r="110" spans="1:65" s="14" customFormat="1" ht="11.25">
      <c r="B110" s="205"/>
      <c r="C110" s="206"/>
      <c r="D110" s="195" t="s">
        <v>163</v>
      </c>
      <c r="E110" s="207" t="s">
        <v>19</v>
      </c>
      <c r="F110" s="208" t="s">
        <v>185</v>
      </c>
      <c r="G110" s="206"/>
      <c r="H110" s="207" t="s">
        <v>19</v>
      </c>
      <c r="I110" s="209"/>
      <c r="J110" s="206"/>
      <c r="K110" s="206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163</v>
      </c>
      <c r="AU110" s="214" t="s">
        <v>88</v>
      </c>
      <c r="AV110" s="14" t="s">
        <v>86</v>
      </c>
      <c r="AW110" s="14" t="s">
        <v>37</v>
      </c>
      <c r="AX110" s="14" t="s">
        <v>78</v>
      </c>
      <c r="AY110" s="214" t="s">
        <v>153</v>
      </c>
    </row>
    <row r="111" spans="1:65" s="13" customFormat="1" ht="11.25">
      <c r="B111" s="193"/>
      <c r="C111" s="194"/>
      <c r="D111" s="195" t="s">
        <v>163</v>
      </c>
      <c r="E111" s="196" t="s">
        <v>19</v>
      </c>
      <c r="F111" s="197" t="s">
        <v>186</v>
      </c>
      <c r="G111" s="194"/>
      <c r="H111" s="198">
        <v>70.56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163</v>
      </c>
      <c r="AU111" s="204" t="s">
        <v>88</v>
      </c>
      <c r="AV111" s="13" t="s">
        <v>88</v>
      </c>
      <c r="AW111" s="13" t="s">
        <v>37</v>
      </c>
      <c r="AX111" s="13" t="s">
        <v>78</v>
      </c>
      <c r="AY111" s="204" t="s">
        <v>153</v>
      </c>
    </row>
    <row r="112" spans="1:65" s="14" customFormat="1" ht="11.25">
      <c r="B112" s="205"/>
      <c r="C112" s="206"/>
      <c r="D112" s="195" t="s">
        <v>163</v>
      </c>
      <c r="E112" s="207" t="s">
        <v>19</v>
      </c>
      <c r="F112" s="208" t="s">
        <v>187</v>
      </c>
      <c r="G112" s="206"/>
      <c r="H112" s="207" t="s">
        <v>19</v>
      </c>
      <c r="I112" s="209"/>
      <c r="J112" s="206"/>
      <c r="K112" s="206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163</v>
      </c>
      <c r="AU112" s="214" t="s">
        <v>88</v>
      </c>
      <c r="AV112" s="14" t="s">
        <v>86</v>
      </c>
      <c r="AW112" s="14" t="s">
        <v>37</v>
      </c>
      <c r="AX112" s="14" t="s">
        <v>78</v>
      </c>
      <c r="AY112" s="214" t="s">
        <v>153</v>
      </c>
    </row>
    <row r="113" spans="1:65" s="13" customFormat="1" ht="11.25">
      <c r="B113" s="193"/>
      <c r="C113" s="194"/>
      <c r="D113" s="195" t="s">
        <v>163</v>
      </c>
      <c r="E113" s="196" t="s">
        <v>19</v>
      </c>
      <c r="F113" s="197" t="s">
        <v>188</v>
      </c>
      <c r="G113" s="194"/>
      <c r="H113" s="198">
        <v>15.4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163</v>
      </c>
      <c r="AU113" s="204" t="s">
        <v>88</v>
      </c>
      <c r="AV113" s="13" t="s">
        <v>88</v>
      </c>
      <c r="AW113" s="13" t="s">
        <v>37</v>
      </c>
      <c r="AX113" s="13" t="s">
        <v>78</v>
      </c>
      <c r="AY113" s="204" t="s">
        <v>153</v>
      </c>
    </row>
    <row r="114" spans="1:65" s="14" customFormat="1" ht="11.25">
      <c r="B114" s="205"/>
      <c r="C114" s="206"/>
      <c r="D114" s="195" t="s">
        <v>163</v>
      </c>
      <c r="E114" s="207" t="s">
        <v>19</v>
      </c>
      <c r="F114" s="208" t="s">
        <v>189</v>
      </c>
      <c r="G114" s="206"/>
      <c r="H114" s="207" t="s">
        <v>19</v>
      </c>
      <c r="I114" s="209"/>
      <c r="J114" s="206"/>
      <c r="K114" s="206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163</v>
      </c>
      <c r="AU114" s="214" t="s">
        <v>88</v>
      </c>
      <c r="AV114" s="14" t="s">
        <v>86</v>
      </c>
      <c r="AW114" s="14" t="s">
        <v>37</v>
      </c>
      <c r="AX114" s="14" t="s">
        <v>78</v>
      </c>
      <c r="AY114" s="214" t="s">
        <v>153</v>
      </c>
    </row>
    <row r="115" spans="1:65" s="14" customFormat="1" ht="11.25">
      <c r="B115" s="205"/>
      <c r="C115" s="206"/>
      <c r="D115" s="195" t="s">
        <v>163</v>
      </c>
      <c r="E115" s="207" t="s">
        <v>19</v>
      </c>
      <c r="F115" s="208" t="s">
        <v>190</v>
      </c>
      <c r="G115" s="206"/>
      <c r="H115" s="207" t="s">
        <v>19</v>
      </c>
      <c r="I115" s="209"/>
      <c r="J115" s="206"/>
      <c r="K115" s="206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163</v>
      </c>
      <c r="AU115" s="214" t="s">
        <v>88</v>
      </c>
      <c r="AV115" s="14" t="s">
        <v>86</v>
      </c>
      <c r="AW115" s="14" t="s">
        <v>37</v>
      </c>
      <c r="AX115" s="14" t="s">
        <v>78</v>
      </c>
      <c r="AY115" s="214" t="s">
        <v>153</v>
      </c>
    </row>
    <row r="116" spans="1:65" s="15" customFormat="1" ht="11.25">
      <c r="B116" s="215"/>
      <c r="C116" s="216"/>
      <c r="D116" s="195" t="s">
        <v>163</v>
      </c>
      <c r="E116" s="217" t="s">
        <v>19</v>
      </c>
      <c r="F116" s="218" t="s">
        <v>166</v>
      </c>
      <c r="G116" s="216"/>
      <c r="H116" s="219">
        <v>157.36000000000001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163</v>
      </c>
      <c r="AU116" s="225" t="s">
        <v>88</v>
      </c>
      <c r="AV116" s="15" t="s">
        <v>160</v>
      </c>
      <c r="AW116" s="15" t="s">
        <v>37</v>
      </c>
      <c r="AX116" s="15" t="s">
        <v>86</v>
      </c>
      <c r="AY116" s="225" t="s">
        <v>153</v>
      </c>
    </row>
    <row r="117" spans="1:65" s="2" customFormat="1" ht="37.9" customHeight="1">
      <c r="A117" s="36"/>
      <c r="B117" s="37"/>
      <c r="C117" s="175" t="s">
        <v>191</v>
      </c>
      <c r="D117" s="175" t="s">
        <v>155</v>
      </c>
      <c r="E117" s="176" t="s">
        <v>192</v>
      </c>
      <c r="F117" s="177" t="s">
        <v>193</v>
      </c>
      <c r="G117" s="178" t="s">
        <v>173</v>
      </c>
      <c r="H117" s="179">
        <v>43</v>
      </c>
      <c r="I117" s="180"/>
      <c r="J117" s="181">
        <f>ROUND(I117*H117,2)</f>
        <v>0</v>
      </c>
      <c r="K117" s="177" t="s">
        <v>159</v>
      </c>
      <c r="L117" s="41"/>
      <c r="M117" s="182" t="s">
        <v>19</v>
      </c>
      <c r="N117" s="183" t="s">
        <v>49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160</v>
      </c>
      <c r="AT117" s="186" t="s">
        <v>155</v>
      </c>
      <c r="AU117" s="186" t="s">
        <v>88</v>
      </c>
      <c r="AY117" s="19" t="s">
        <v>153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86</v>
      </c>
      <c r="BK117" s="187">
        <f>ROUND(I117*H117,2)</f>
        <v>0</v>
      </c>
      <c r="BL117" s="19" t="s">
        <v>160</v>
      </c>
      <c r="BM117" s="186" t="s">
        <v>194</v>
      </c>
    </row>
    <row r="118" spans="1:65" s="2" customFormat="1" ht="11.25">
      <c r="A118" s="36"/>
      <c r="B118" s="37"/>
      <c r="C118" s="38"/>
      <c r="D118" s="188" t="s">
        <v>161</v>
      </c>
      <c r="E118" s="38"/>
      <c r="F118" s="189" t="s">
        <v>195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161</v>
      </c>
      <c r="AU118" s="19" t="s">
        <v>88</v>
      </c>
    </row>
    <row r="119" spans="1:65" s="13" customFormat="1" ht="11.25">
      <c r="B119" s="193"/>
      <c r="C119" s="194"/>
      <c r="D119" s="195" t="s">
        <v>163</v>
      </c>
      <c r="E119" s="196" t="s">
        <v>19</v>
      </c>
      <c r="F119" s="197" t="s">
        <v>196</v>
      </c>
      <c r="G119" s="194"/>
      <c r="H119" s="198">
        <v>43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163</v>
      </c>
      <c r="AU119" s="204" t="s">
        <v>88</v>
      </c>
      <c r="AV119" s="13" t="s">
        <v>88</v>
      </c>
      <c r="AW119" s="13" t="s">
        <v>37</v>
      </c>
      <c r="AX119" s="13" t="s">
        <v>78</v>
      </c>
      <c r="AY119" s="204" t="s">
        <v>153</v>
      </c>
    </row>
    <row r="120" spans="1:65" s="14" customFormat="1" ht="11.25">
      <c r="B120" s="205"/>
      <c r="C120" s="206"/>
      <c r="D120" s="195" t="s">
        <v>163</v>
      </c>
      <c r="E120" s="207" t="s">
        <v>19</v>
      </c>
      <c r="F120" s="208" t="s">
        <v>190</v>
      </c>
      <c r="G120" s="206"/>
      <c r="H120" s="207" t="s">
        <v>19</v>
      </c>
      <c r="I120" s="209"/>
      <c r="J120" s="206"/>
      <c r="K120" s="206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163</v>
      </c>
      <c r="AU120" s="214" t="s">
        <v>88</v>
      </c>
      <c r="AV120" s="14" t="s">
        <v>86</v>
      </c>
      <c r="AW120" s="14" t="s">
        <v>37</v>
      </c>
      <c r="AX120" s="14" t="s">
        <v>78</v>
      </c>
      <c r="AY120" s="214" t="s">
        <v>153</v>
      </c>
    </row>
    <row r="121" spans="1:65" s="15" customFormat="1" ht="11.25">
      <c r="B121" s="215"/>
      <c r="C121" s="216"/>
      <c r="D121" s="195" t="s">
        <v>163</v>
      </c>
      <c r="E121" s="217" t="s">
        <v>19</v>
      </c>
      <c r="F121" s="218" t="s">
        <v>166</v>
      </c>
      <c r="G121" s="216"/>
      <c r="H121" s="219">
        <v>43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163</v>
      </c>
      <c r="AU121" s="225" t="s">
        <v>88</v>
      </c>
      <c r="AV121" s="15" t="s">
        <v>160</v>
      </c>
      <c r="AW121" s="15" t="s">
        <v>37</v>
      </c>
      <c r="AX121" s="15" t="s">
        <v>86</v>
      </c>
      <c r="AY121" s="225" t="s">
        <v>153</v>
      </c>
    </row>
    <row r="122" spans="1:65" s="2" customFormat="1" ht="37.9" customHeight="1">
      <c r="A122" s="36"/>
      <c r="B122" s="37"/>
      <c r="C122" s="175" t="s">
        <v>174</v>
      </c>
      <c r="D122" s="175" t="s">
        <v>155</v>
      </c>
      <c r="E122" s="176" t="s">
        <v>197</v>
      </c>
      <c r="F122" s="177" t="s">
        <v>198</v>
      </c>
      <c r="G122" s="178" t="s">
        <v>173</v>
      </c>
      <c r="H122" s="179">
        <v>1748.93</v>
      </c>
      <c r="I122" s="180"/>
      <c r="J122" s="181">
        <f>ROUND(I122*H122,2)</f>
        <v>0</v>
      </c>
      <c r="K122" s="177" t="s">
        <v>159</v>
      </c>
      <c r="L122" s="41"/>
      <c r="M122" s="182" t="s">
        <v>19</v>
      </c>
      <c r="N122" s="183" t="s">
        <v>49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160</v>
      </c>
      <c r="AT122" s="186" t="s">
        <v>155</v>
      </c>
      <c r="AU122" s="186" t="s">
        <v>88</v>
      </c>
      <c r="AY122" s="19" t="s">
        <v>153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86</v>
      </c>
      <c r="BK122" s="187">
        <f>ROUND(I122*H122,2)</f>
        <v>0</v>
      </c>
      <c r="BL122" s="19" t="s">
        <v>160</v>
      </c>
      <c r="BM122" s="186" t="s">
        <v>8</v>
      </c>
    </row>
    <row r="123" spans="1:65" s="2" customFormat="1" ht="11.25">
      <c r="A123" s="36"/>
      <c r="B123" s="37"/>
      <c r="C123" s="38"/>
      <c r="D123" s="188" t="s">
        <v>161</v>
      </c>
      <c r="E123" s="38"/>
      <c r="F123" s="189" t="s">
        <v>199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161</v>
      </c>
      <c r="AU123" s="19" t="s">
        <v>88</v>
      </c>
    </row>
    <row r="124" spans="1:65" s="13" customFormat="1" ht="11.25">
      <c r="B124" s="193"/>
      <c r="C124" s="194"/>
      <c r="D124" s="195" t="s">
        <v>163</v>
      </c>
      <c r="E124" s="196" t="s">
        <v>19</v>
      </c>
      <c r="F124" s="197" t="s">
        <v>200</v>
      </c>
      <c r="G124" s="194"/>
      <c r="H124" s="198">
        <v>1508.92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163</v>
      </c>
      <c r="AU124" s="204" t="s">
        <v>88</v>
      </c>
      <c r="AV124" s="13" t="s">
        <v>88</v>
      </c>
      <c r="AW124" s="13" t="s">
        <v>37</v>
      </c>
      <c r="AX124" s="13" t="s">
        <v>78</v>
      </c>
      <c r="AY124" s="204" t="s">
        <v>153</v>
      </c>
    </row>
    <row r="125" spans="1:65" s="13" customFormat="1" ht="11.25">
      <c r="B125" s="193"/>
      <c r="C125" s="194"/>
      <c r="D125" s="195" t="s">
        <v>163</v>
      </c>
      <c r="E125" s="196" t="s">
        <v>19</v>
      </c>
      <c r="F125" s="197" t="s">
        <v>201</v>
      </c>
      <c r="G125" s="194"/>
      <c r="H125" s="198">
        <v>157.36000000000001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163</v>
      </c>
      <c r="AU125" s="204" t="s">
        <v>88</v>
      </c>
      <c r="AV125" s="13" t="s">
        <v>88</v>
      </c>
      <c r="AW125" s="13" t="s">
        <v>37</v>
      </c>
      <c r="AX125" s="13" t="s">
        <v>78</v>
      </c>
      <c r="AY125" s="204" t="s">
        <v>153</v>
      </c>
    </row>
    <row r="126" spans="1:65" s="13" customFormat="1" ht="11.25">
      <c r="B126" s="193"/>
      <c r="C126" s="194"/>
      <c r="D126" s="195" t="s">
        <v>163</v>
      </c>
      <c r="E126" s="196" t="s">
        <v>19</v>
      </c>
      <c r="F126" s="197" t="s">
        <v>202</v>
      </c>
      <c r="G126" s="194"/>
      <c r="H126" s="198">
        <v>82.65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163</v>
      </c>
      <c r="AU126" s="204" t="s">
        <v>88</v>
      </c>
      <c r="AV126" s="13" t="s">
        <v>88</v>
      </c>
      <c r="AW126" s="13" t="s">
        <v>37</v>
      </c>
      <c r="AX126" s="13" t="s">
        <v>78</v>
      </c>
      <c r="AY126" s="204" t="s">
        <v>153</v>
      </c>
    </row>
    <row r="127" spans="1:65" s="15" customFormat="1" ht="11.25">
      <c r="B127" s="215"/>
      <c r="C127" s="216"/>
      <c r="D127" s="195" t="s">
        <v>163</v>
      </c>
      <c r="E127" s="217" t="s">
        <v>19</v>
      </c>
      <c r="F127" s="218" t="s">
        <v>166</v>
      </c>
      <c r="G127" s="216"/>
      <c r="H127" s="219">
        <v>1748.9300000000003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163</v>
      </c>
      <c r="AU127" s="225" t="s">
        <v>88</v>
      </c>
      <c r="AV127" s="15" t="s">
        <v>160</v>
      </c>
      <c r="AW127" s="15" t="s">
        <v>37</v>
      </c>
      <c r="AX127" s="15" t="s">
        <v>86</v>
      </c>
      <c r="AY127" s="225" t="s">
        <v>153</v>
      </c>
    </row>
    <row r="128" spans="1:65" s="2" customFormat="1" ht="37.9" customHeight="1">
      <c r="A128" s="36"/>
      <c r="B128" s="37"/>
      <c r="C128" s="175" t="s">
        <v>203</v>
      </c>
      <c r="D128" s="175" t="s">
        <v>155</v>
      </c>
      <c r="E128" s="176" t="s">
        <v>204</v>
      </c>
      <c r="F128" s="177" t="s">
        <v>205</v>
      </c>
      <c r="G128" s="178" t="s">
        <v>173</v>
      </c>
      <c r="H128" s="179">
        <v>8744.65</v>
      </c>
      <c r="I128" s="180"/>
      <c r="J128" s="181">
        <f>ROUND(I128*H128,2)</f>
        <v>0</v>
      </c>
      <c r="K128" s="177" t="s">
        <v>159</v>
      </c>
      <c r="L128" s="41"/>
      <c r="M128" s="182" t="s">
        <v>19</v>
      </c>
      <c r="N128" s="183" t="s">
        <v>49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160</v>
      </c>
      <c r="AT128" s="186" t="s">
        <v>155</v>
      </c>
      <c r="AU128" s="186" t="s">
        <v>88</v>
      </c>
      <c r="AY128" s="19" t="s">
        <v>153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86</v>
      </c>
      <c r="BK128" s="187">
        <f>ROUND(I128*H128,2)</f>
        <v>0</v>
      </c>
      <c r="BL128" s="19" t="s">
        <v>160</v>
      </c>
      <c r="BM128" s="186" t="s">
        <v>206</v>
      </c>
    </row>
    <row r="129" spans="1:65" s="2" customFormat="1" ht="11.25">
      <c r="A129" s="36"/>
      <c r="B129" s="37"/>
      <c r="C129" s="38"/>
      <c r="D129" s="188" t="s">
        <v>161</v>
      </c>
      <c r="E129" s="38"/>
      <c r="F129" s="189" t="s">
        <v>207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161</v>
      </c>
      <c r="AU129" s="19" t="s">
        <v>88</v>
      </c>
    </row>
    <row r="130" spans="1:65" s="13" customFormat="1" ht="11.25">
      <c r="B130" s="193"/>
      <c r="C130" s="194"/>
      <c r="D130" s="195" t="s">
        <v>163</v>
      </c>
      <c r="E130" s="196" t="s">
        <v>19</v>
      </c>
      <c r="F130" s="197" t="s">
        <v>208</v>
      </c>
      <c r="G130" s="194"/>
      <c r="H130" s="198">
        <v>8744.65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163</v>
      </c>
      <c r="AU130" s="204" t="s">
        <v>88</v>
      </c>
      <c r="AV130" s="13" t="s">
        <v>88</v>
      </c>
      <c r="AW130" s="13" t="s">
        <v>37</v>
      </c>
      <c r="AX130" s="13" t="s">
        <v>78</v>
      </c>
      <c r="AY130" s="204" t="s">
        <v>153</v>
      </c>
    </row>
    <row r="131" spans="1:65" s="15" customFormat="1" ht="11.25">
      <c r="B131" s="215"/>
      <c r="C131" s="216"/>
      <c r="D131" s="195" t="s">
        <v>163</v>
      </c>
      <c r="E131" s="217" t="s">
        <v>19</v>
      </c>
      <c r="F131" s="218" t="s">
        <v>166</v>
      </c>
      <c r="G131" s="216"/>
      <c r="H131" s="219">
        <v>8744.65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163</v>
      </c>
      <c r="AU131" s="225" t="s">
        <v>88</v>
      </c>
      <c r="AV131" s="15" t="s">
        <v>160</v>
      </c>
      <c r="AW131" s="15" t="s">
        <v>37</v>
      </c>
      <c r="AX131" s="15" t="s">
        <v>86</v>
      </c>
      <c r="AY131" s="225" t="s">
        <v>153</v>
      </c>
    </row>
    <row r="132" spans="1:65" s="2" customFormat="1" ht="16.5" customHeight="1">
      <c r="A132" s="36"/>
      <c r="B132" s="37"/>
      <c r="C132" s="175" t="s">
        <v>182</v>
      </c>
      <c r="D132" s="175" t="s">
        <v>155</v>
      </c>
      <c r="E132" s="176" t="s">
        <v>209</v>
      </c>
      <c r="F132" s="177" t="s">
        <v>210</v>
      </c>
      <c r="G132" s="178" t="s">
        <v>173</v>
      </c>
      <c r="H132" s="179">
        <v>43</v>
      </c>
      <c r="I132" s="180"/>
      <c r="J132" s="181">
        <f>ROUND(I132*H132,2)</f>
        <v>0</v>
      </c>
      <c r="K132" s="177" t="s">
        <v>159</v>
      </c>
      <c r="L132" s="41"/>
      <c r="M132" s="182" t="s">
        <v>19</v>
      </c>
      <c r="N132" s="183" t="s">
        <v>49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160</v>
      </c>
      <c r="AT132" s="186" t="s">
        <v>155</v>
      </c>
      <c r="AU132" s="186" t="s">
        <v>88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86</v>
      </c>
      <c r="BK132" s="187">
        <f>ROUND(I132*H132,2)</f>
        <v>0</v>
      </c>
      <c r="BL132" s="19" t="s">
        <v>160</v>
      </c>
      <c r="BM132" s="186" t="s">
        <v>211</v>
      </c>
    </row>
    <row r="133" spans="1:65" s="2" customFormat="1" ht="11.25">
      <c r="A133" s="36"/>
      <c r="B133" s="37"/>
      <c r="C133" s="38"/>
      <c r="D133" s="188" t="s">
        <v>161</v>
      </c>
      <c r="E133" s="38"/>
      <c r="F133" s="189" t="s">
        <v>212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161</v>
      </c>
      <c r="AU133" s="19" t="s">
        <v>88</v>
      </c>
    </row>
    <row r="134" spans="1:65" s="13" customFormat="1" ht="11.25">
      <c r="B134" s="193"/>
      <c r="C134" s="194"/>
      <c r="D134" s="195" t="s">
        <v>163</v>
      </c>
      <c r="E134" s="196" t="s">
        <v>19</v>
      </c>
      <c r="F134" s="197" t="s">
        <v>196</v>
      </c>
      <c r="G134" s="194"/>
      <c r="H134" s="198">
        <v>43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163</v>
      </c>
      <c r="AU134" s="204" t="s">
        <v>88</v>
      </c>
      <c r="AV134" s="13" t="s">
        <v>88</v>
      </c>
      <c r="AW134" s="13" t="s">
        <v>37</v>
      </c>
      <c r="AX134" s="13" t="s">
        <v>78</v>
      </c>
      <c r="AY134" s="204" t="s">
        <v>153</v>
      </c>
    </row>
    <row r="135" spans="1:65" s="14" customFormat="1" ht="11.25">
      <c r="B135" s="205"/>
      <c r="C135" s="206"/>
      <c r="D135" s="195" t="s">
        <v>163</v>
      </c>
      <c r="E135" s="207" t="s">
        <v>19</v>
      </c>
      <c r="F135" s="208" t="s">
        <v>190</v>
      </c>
      <c r="G135" s="206"/>
      <c r="H135" s="207" t="s">
        <v>19</v>
      </c>
      <c r="I135" s="209"/>
      <c r="J135" s="206"/>
      <c r="K135" s="206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163</v>
      </c>
      <c r="AU135" s="214" t="s">
        <v>88</v>
      </c>
      <c r="AV135" s="14" t="s">
        <v>86</v>
      </c>
      <c r="AW135" s="14" t="s">
        <v>37</v>
      </c>
      <c r="AX135" s="14" t="s">
        <v>78</v>
      </c>
      <c r="AY135" s="214" t="s">
        <v>153</v>
      </c>
    </row>
    <row r="136" spans="1:65" s="15" customFormat="1" ht="11.25">
      <c r="B136" s="215"/>
      <c r="C136" s="216"/>
      <c r="D136" s="195" t="s">
        <v>163</v>
      </c>
      <c r="E136" s="217" t="s">
        <v>19</v>
      </c>
      <c r="F136" s="218" t="s">
        <v>166</v>
      </c>
      <c r="G136" s="216"/>
      <c r="H136" s="219">
        <v>43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163</v>
      </c>
      <c r="AU136" s="225" t="s">
        <v>88</v>
      </c>
      <c r="AV136" s="15" t="s">
        <v>160</v>
      </c>
      <c r="AW136" s="15" t="s">
        <v>37</v>
      </c>
      <c r="AX136" s="15" t="s">
        <v>86</v>
      </c>
      <c r="AY136" s="225" t="s">
        <v>153</v>
      </c>
    </row>
    <row r="137" spans="1:65" s="2" customFormat="1" ht="33" customHeight="1">
      <c r="A137" s="36"/>
      <c r="B137" s="37"/>
      <c r="C137" s="175" t="s">
        <v>213</v>
      </c>
      <c r="D137" s="175" t="s">
        <v>155</v>
      </c>
      <c r="E137" s="176" t="s">
        <v>214</v>
      </c>
      <c r="F137" s="177" t="s">
        <v>215</v>
      </c>
      <c r="G137" s="178" t="s">
        <v>173</v>
      </c>
      <c r="H137" s="179">
        <v>50.4</v>
      </c>
      <c r="I137" s="180"/>
      <c r="J137" s="181">
        <f>ROUND(I137*H137,2)</f>
        <v>0</v>
      </c>
      <c r="K137" s="177" t="s">
        <v>159</v>
      </c>
      <c r="L137" s="41"/>
      <c r="M137" s="182" t="s">
        <v>19</v>
      </c>
      <c r="N137" s="183" t="s">
        <v>49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160</v>
      </c>
      <c r="AT137" s="186" t="s">
        <v>155</v>
      </c>
      <c r="AU137" s="186" t="s">
        <v>88</v>
      </c>
      <c r="AY137" s="19" t="s">
        <v>153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86</v>
      </c>
      <c r="BK137" s="187">
        <f>ROUND(I137*H137,2)</f>
        <v>0</v>
      </c>
      <c r="BL137" s="19" t="s">
        <v>160</v>
      </c>
      <c r="BM137" s="186" t="s">
        <v>216</v>
      </c>
    </row>
    <row r="138" spans="1:65" s="2" customFormat="1" ht="11.25">
      <c r="A138" s="36"/>
      <c r="B138" s="37"/>
      <c r="C138" s="38"/>
      <c r="D138" s="188" t="s">
        <v>161</v>
      </c>
      <c r="E138" s="38"/>
      <c r="F138" s="189" t="s">
        <v>217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161</v>
      </c>
      <c r="AU138" s="19" t="s">
        <v>88</v>
      </c>
    </row>
    <row r="139" spans="1:65" s="14" customFormat="1" ht="11.25">
      <c r="B139" s="205"/>
      <c r="C139" s="206"/>
      <c r="D139" s="195" t="s">
        <v>163</v>
      </c>
      <c r="E139" s="207" t="s">
        <v>19</v>
      </c>
      <c r="F139" s="208" t="s">
        <v>218</v>
      </c>
      <c r="G139" s="206"/>
      <c r="H139" s="207" t="s">
        <v>19</v>
      </c>
      <c r="I139" s="209"/>
      <c r="J139" s="206"/>
      <c r="K139" s="206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163</v>
      </c>
      <c r="AU139" s="214" t="s">
        <v>88</v>
      </c>
      <c r="AV139" s="14" t="s">
        <v>86</v>
      </c>
      <c r="AW139" s="14" t="s">
        <v>37</v>
      </c>
      <c r="AX139" s="14" t="s">
        <v>78</v>
      </c>
      <c r="AY139" s="214" t="s">
        <v>153</v>
      </c>
    </row>
    <row r="140" spans="1:65" s="13" customFormat="1" ht="11.25">
      <c r="B140" s="193"/>
      <c r="C140" s="194"/>
      <c r="D140" s="195" t="s">
        <v>163</v>
      </c>
      <c r="E140" s="196" t="s">
        <v>19</v>
      </c>
      <c r="F140" s="197" t="s">
        <v>219</v>
      </c>
      <c r="G140" s="194"/>
      <c r="H140" s="198">
        <v>50.4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163</v>
      </c>
      <c r="AU140" s="204" t="s">
        <v>88</v>
      </c>
      <c r="AV140" s="13" t="s">
        <v>88</v>
      </c>
      <c r="AW140" s="13" t="s">
        <v>37</v>
      </c>
      <c r="AX140" s="13" t="s">
        <v>78</v>
      </c>
      <c r="AY140" s="204" t="s">
        <v>153</v>
      </c>
    </row>
    <row r="141" spans="1:65" s="14" customFormat="1" ht="11.25">
      <c r="B141" s="205"/>
      <c r="C141" s="206"/>
      <c r="D141" s="195" t="s">
        <v>163</v>
      </c>
      <c r="E141" s="207" t="s">
        <v>19</v>
      </c>
      <c r="F141" s="208" t="s">
        <v>190</v>
      </c>
      <c r="G141" s="206"/>
      <c r="H141" s="207" t="s">
        <v>19</v>
      </c>
      <c r="I141" s="209"/>
      <c r="J141" s="206"/>
      <c r="K141" s="206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163</v>
      </c>
      <c r="AU141" s="214" t="s">
        <v>88</v>
      </c>
      <c r="AV141" s="14" t="s">
        <v>86</v>
      </c>
      <c r="AW141" s="14" t="s">
        <v>37</v>
      </c>
      <c r="AX141" s="14" t="s">
        <v>78</v>
      </c>
      <c r="AY141" s="214" t="s">
        <v>153</v>
      </c>
    </row>
    <row r="142" spans="1:65" s="15" customFormat="1" ht="11.25">
      <c r="B142" s="215"/>
      <c r="C142" s="216"/>
      <c r="D142" s="195" t="s">
        <v>163</v>
      </c>
      <c r="E142" s="217" t="s">
        <v>19</v>
      </c>
      <c r="F142" s="218" t="s">
        <v>166</v>
      </c>
      <c r="G142" s="216"/>
      <c r="H142" s="219">
        <v>50.4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163</v>
      </c>
      <c r="AU142" s="225" t="s">
        <v>88</v>
      </c>
      <c r="AV142" s="15" t="s">
        <v>160</v>
      </c>
      <c r="AW142" s="15" t="s">
        <v>37</v>
      </c>
      <c r="AX142" s="15" t="s">
        <v>86</v>
      </c>
      <c r="AY142" s="225" t="s">
        <v>153</v>
      </c>
    </row>
    <row r="143" spans="1:65" s="2" customFormat="1" ht="16.5" customHeight="1">
      <c r="A143" s="36"/>
      <c r="B143" s="37"/>
      <c r="C143" s="226" t="s">
        <v>194</v>
      </c>
      <c r="D143" s="226" t="s">
        <v>220</v>
      </c>
      <c r="E143" s="227" t="s">
        <v>221</v>
      </c>
      <c r="F143" s="228" t="s">
        <v>222</v>
      </c>
      <c r="G143" s="229" t="s">
        <v>223</v>
      </c>
      <c r="H143" s="230">
        <v>100.8</v>
      </c>
      <c r="I143" s="231"/>
      <c r="J143" s="232">
        <f>ROUND(I143*H143,2)</f>
        <v>0</v>
      </c>
      <c r="K143" s="228" t="s">
        <v>159</v>
      </c>
      <c r="L143" s="233"/>
      <c r="M143" s="234" t="s">
        <v>19</v>
      </c>
      <c r="N143" s="235" t="s">
        <v>49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182</v>
      </c>
      <c r="AT143" s="186" t="s">
        <v>220</v>
      </c>
      <c r="AU143" s="186" t="s">
        <v>88</v>
      </c>
      <c r="AY143" s="19" t="s">
        <v>153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86</v>
      </c>
      <c r="BK143" s="187">
        <f>ROUND(I143*H143,2)</f>
        <v>0</v>
      </c>
      <c r="BL143" s="19" t="s">
        <v>160</v>
      </c>
      <c r="BM143" s="186" t="s">
        <v>224</v>
      </c>
    </row>
    <row r="144" spans="1:65" s="13" customFormat="1" ht="11.25">
      <c r="B144" s="193"/>
      <c r="C144" s="194"/>
      <c r="D144" s="195" t="s">
        <v>163</v>
      </c>
      <c r="E144" s="196" t="s">
        <v>19</v>
      </c>
      <c r="F144" s="197" t="s">
        <v>225</v>
      </c>
      <c r="G144" s="194"/>
      <c r="H144" s="198">
        <v>100.8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163</v>
      </c>
      <c r="AU144" s="204" t="s">
        <v>88</v>
      </c>
      <c r="AV144" s="13" t="s">
        <v>88</v>
      </c>
      <c r="AW144" s="13" t="s">
        <v>37</v>
      </c>
      <c r="AX144" s="13" t="s">
        <v>78</v>
      </c>
      <c r="AY144" s="204" t="s">
        <v>153</v>
      </c>
    </row>
    <row r="145" spans="1:65" s="15" customFormat="1" ht="11.25">
      <c r="B145" s="215"/>
      <c r="C145" s="216"/>
      <c r="D145" s="195" t="s">
        <v>163</v>
      </c>
      <c r="E145" s="217" t="s">
        <v>19</v>
      </c>
      <c r="F145" s="218" t="s">
        <v>166</v>
      </c>
      <c r="G145" s="216"/>
      <c r="H145" s="219">
        <v>100.8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163</v>
      </c>
      <c r="AU145" s="225" t="s">
        <v>88</v>
      </c>
      <c r="AV145" s="15" t="s">
        <v>160</v>
      </c>
      <c r="AW145" s="15" t="s">
        <v>37</v>
      </c>
      <c r="AX145" s="15" t="s">
        <v>86</v>
      </c>
      <c r="AY145" s="225" t="s">
        <v>153</v>
      </c>
    </row>
    <row r="146" spans="1:65" s="2" customFormat="1" ht="24.2" customHeight="1">
      <c r="A146" s="36"/>
      <c r="B146" s="37"/>
      <c r="C146" s="175" t="s">
        <v>226</v>
      </c>
      <c r="D146" s="175" t="s">
        <v>155</v>
      </c>
      <c r="E146" s="176" t="s">
        <v>227</v>
      </c>
      <c r="F146" s="177" t="s">
        <v>228</v>
      </c>
      <c r="G146" s="178" t="s">
        <v>173</v>
      </c>
      <c r="H146" s="179">
        <v>54</v>
      </c>
      <c r="I146" s="180"/>
      <c r="J146" s="181">
        <f>ROUND(I146*H146,2)</f>
        <v>0</v>
      </c>
      <c r="K146" s="177" t="s">
        <v>159</v>
      </c>
      <c r="L146" s="41"/>
      <c r="M146" s="182" t="s">
        <v>19</v>
      </c>
      <c r="N146" s="183" t="s">
        <v>49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160</v>
      </c>
      <c r="AT146" s="186" t="s">
        <v>155</v>
      </c>
      <c r="AU146" s="186" t="s">
        <v>88</v>
      </c>
      <c r="AY146" s="19" t="s">
        <v>153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86</v>
      </c>
      <c r="BK146" s="187">
        <f>ROUND(I146*H146,2)</f>
        <v>0</v>
      </c>
      <c r="BL146" s="19" t="s">
        <v>160</v>
      </c>
      <c r="BM146" s="186" t="s">
        <v>229</v>
      </c>
    </row>
    <row r="147" spans="1:65" s="2" customFormat="1" ht="11.25">
      <c r="A147" s="36"/>
      <c r="B147" s="37"/>
      <c r="C147" s="38"/>
      <c r="D147" s="188" t="s">
        <v>161</v>
      </c>
      <c r="E147" s="38"/>
      <c r="F147" s="189" t="s">
        <v>230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161</v>
      </c>
      <c r="AU147" s="19" t="s">
        <v>88</v>
      </c>
    </row>
    <row r="148" spans="1:65" s="13" customFormat="1" ht="11.25">
      <c r="B148" s="193"/>
      <c r="C148" s="194"/>
      <c r="D148" s="195" t="s">
        <v>163</v>
      </c>
      <c r="E148" s="196" t="s">
        <v>19</v>
      </c>
      <c r="F148" s="197" t="s">
        <v>231</v>
      </c>
      <c r="G148" s="194"/>
      <c r="H148" s="198">
        <v>54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163</v>
      </c>
      <c r="AU148" s="204" t="s">
        <v>88</v>
      </c>
      <c r="AV148" s="13" t="s">
        <v>88</v>
      </c>
      <c r="AW148" s="13" t="s">
        <v>37</v>
      </c>
      <c r="AX148" s="13" t="s">
        <v>78</v>
      </c>
      <c r="AY148" s="204" t="s">
        <v>153</v>
      </c>
    </row>
    <row r="149" spans="1:65" s="14" customFormat="1" ht="11.25">
      <c r="B149" s="205"/>
      <c r="C149" s="206"/>
      <c r="D149" s="195" t="s">
        <v>163</v>
      </c>
      <c r="E149" s="207" t="s">
        <v>19</v>
      </c>
      <c r="F149" s="208" t="s">
        <v>232</v>
      </c>
      <c r="G149" s="206"/>
      <c r="H149" s="207" t="s">
        <v>19</v>
      </c>
      <c r="I149" s="209"/>
      <c r="J149" s="206"/>
      <c r="K149" s="206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163</v>
      </c>
      <c r="AU149" s="214" t="s">
        <v>88</v>
      </c>
      <c r="AV149" s="14" t="s">
        <v>86</v>
      </c>
      <c r="AW149" s="14" t="s">
        <v>37</v>
      </c>
      <c r="AX149" s="14" t="s">
        <v>78</v>
      </c>
      <c r="AY149" s="214" t="s">
        <v>153</v>
      </c>
    </row>
    <row r="150" spans="1:65" s="15" customFormat="1" ht="11.25">
      <c r="B150" s="215"/>
      <c r="C150" s="216"/>
      <c r="D150" s="195" t="s">
        <v>163</v>
      </c>
      <c r="E150" s="217" t="s">
        <v>19</v>
      </c>
      <c r="F150" s="218" t="s">
        <v>166</v>
      </c>
      <c r="G150" s="216"/>
      <c r="H150" s="219">
        <v>54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163</v>
      </c>
      <c r="AU150" s="225" t="s">
        <v>88</v>
      </c>
      <c r="AV150" s="15" t="s">
        <v>160</v>
      </c>
      <c r="AW150" s="15" t="s">
        <v>37</v>
      </c>
      <c r="AX150" s="15" t="s">
        <v>86</v>
      </c>
      <c r="AY150" s="225" t="s">
        <v>153</v>
      </c>
    </row>
    <row r="151" spans="1:65" s="2" customFormat="1" ht="24.2" customHeight="1">
      <c r="A151" s="36"/>
      <c r="B151" s="37"/>
      <c r="C151" s="175" t="s">
        <v>233</v>
      </c>
      <c r="D151" s="175" t="s">
        <v>155</v>
      </c>
      <c r="E151" s="176" t="s">
        <v>234</v>
      </c>
      <c r="F151" s="177" t="s">
        <v>235</v>
      </c>
      <c r="G151" s="178" t="s">
        <v>223</v>
      </c>
      <c r="H151" s="179">
        <v>3329.904</v>
      </c>
      <c r="I151" s="180"/>
      <c r="J151" s="181">
        <f>ROUND(I151*H151,2)</f>
        <v>0</v>
      </c>
      <c r="K151" s="177" t="s">
        <v>159</v>
      </c>
      <c r="L151" s="41"/>
      <c r="M151" s="182" t="s">
        <v>19</v>
      </c>
      <c r="N151" s="183" t="s">
        <v>49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160</v>
      </c>
      <c r="AT151" s="186" t="s">
        <v>155</v>
      </c>
      <c r="AU151" s="186" t="s">
        <v>88</v>
      </c>
      <c r="AY151" s="19" t="s">
        <v>153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86</v>
      </c>
      <c r="BK151" s="187">
        <f>ROUND(I151*H151,2)</f>
        <v>0</v>
      </c>
      <c r="BL151" s="19" t="s">
        <v>160</v>
      </c>
      <c r="BM151" s="186" t="s">
        <v>236</v>
      </c>
    </row>
    <row r="152" spans="1:65" s="2" customFormat="1" ht="11.25">
      <c r="A152" s="36"/>
      <c r="B152" s="37"/>
      <c r="C152" s="38"/>
      <c r="D152" s="188" t="s">
        <v>161</v>
      </c>
      <c r="E152" s="38"/>
      <c r="F152" s="189" t="s">
        <v>237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161</v>
      </c>
      <c r="AU152" s="19" t="s">
        <v>88</v>
      </c>
    </row>
    <row r="153" spans="1:65" s="13" customFormat="1" ht="11.25">
      <c r="B153" s="193"/>
      <c r="C153" s="194"/>
      <c r="D153" s="195" t="s">
        <v>163</v>
      </c>
      <c r="E153" s="196" t="s">
        <v>19</v>
      </c>
      <c r="F153" s="197" t="s">
        <v>238</v>
      </c>
      <c r="G153" s="194"/>
      <c r="H153" s="198">
        <v>3148.0740000000001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163</v>
      </c>
      <c r="AU153" s="204" t="s">
        <v>88</v>
      </c>
      <c r="AV153" s="13" t="s">
        <v>88</v>
      </c>
      <c r="AW153" s="13" t="s">
        <v>37</v>
      </c>
      <c r="AX153" s="13" t="s">
        <v>78</v>
      </c>
      <c r="AY153" s="204" t="s">
        <v>153</v>
      </c>
    </row>
    <row r="154" spans="1:65" s="13" customFormat="1" ht="11.25">
      <c r="B154" s="193"/>
      <c r="C154" s="194"/>
      <c r="D154" s="195" t="s">
        <v>163</v>
      </c>
      <c r="E154" s="196" t="s">
        <v>19</v>
      </c>
      <c r="F154" s="197" t="s">
        <v>239</v>
      </c>
      <c r="G154" s="194"/>
      <c r="H154" s="198">
        <v>181.83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163</v>
      </c>
      <c r="AU154" s="204" t="s">
        <v>88</v>
      </c>
      <c r="AV154" s="13" t="s">
        <v>88</v>
      </c>
      <c r="AW154" s="13" t="s">
        <v>37</v>
      </c>
      <c r="AX154" s="13" t="s">
        <v>78</v>
      </c>
      <c r="AY154" s="204" t="s">
        <v>153</v>
      </c>
    </row>
    <row r="155" spans="1:65" s="15" customFormat="1" ht="11.25">
      <c r="B155" s="215"/>
      <c r="C155" s="216"/>
      <c r="D155" s="195" t="s">
        <v>163</v>
      </c>
      <c r="E155" s="217" t="s">
        <v>19</v>
      </c>
      <c r="F155" s="218" t="s">
        <v>166</v>
      </c>
      <c r="G155" s="216"/>
      <c r="H155" s="219">
        <v>3329.904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163</v>
      </c>
      <c r="AU155" s="225" t="s">
        <v>88</v>
      </c>
      <c r="AV155" s="15" t="s">
        <v>160</v>
      </c>
      <c r="AW155" s="15" t="s">
        <v>37</v>
      </c>
      <c r="AX155" s="15" t="s">
        <v>86</v>
      </c>
      <c r="AY155" s="225" t="s">
        <v>153</v>
      </c>
    </row>
    <row r="156" spans="1:65" s="2" customFormat="1" ht="24.2" customHeight="1">
      <c r="A156" s="36"/>
      <c r="B156" s="37"/>
      <c r="C156" s="175" t="s">
        <v>240</v>
      </c>
      <c r="D156" s="175" t="s">
        <v>155</v>
      </c>
      <c r="E156" s="176" t="s">
        <v>241</v>
      </c>
      <c r="F156" s="177" t="s">
        <v>242</v>
      </c>
      <c r="G156" s="178" t="s">
        <v>173</v>
      </c>
      <c r="H156" s="179">
        <v>1748.93</v>
      </c>
      <c r="I156" s="180"/>
      <c r="J156" s="181">
        <f>ROUND(I156*H156,2)</f>
        <v>0</v>
      </c>
      <c r="K156" s="177" t="s">
        <v>159</v>
      </c>
      <c r="L156" s="41"/>
      <c r="M156" s="182" t="s">
        <v>19</v>
      </c>
      <c r="N156" s="183" t="s">
        <v>49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160</v>
      </c>
      <c r="AT156" s="186" t="s">
        <v>155</v>
      </c>
      <c r="AU156" s="186" t="s">
        <v>88</v>
      </c>
      <c r="AY156" s="19" t="s">
        <v>153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86</v>
      </c>
      <c r="BK156" s="187">
        <f>ROUND(I156*H156,2)</f>
        <v>0</v>
      </c>
      <c r="BL156" s="19" t="s">
        <v>160</v>
      </c>
      <c r="BM156" s="186" t="s">
        <v>243</v>
      </c>
    </row>
    <row r="157" spans="1:65" s="2" customFormat="1" ht="11.25">
      <c r="A157" s="36"/>
      <c r="B157" s="37"/>
      <c r="C157" s="38"/>
      <c r="D157" s="188" t="s">
        <v>161</v>
      </c>
      <c r="E157" s="38"/>
      <c r="F157" s="189" t="s">
        <v>244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161</v>
      </c>
      <c r="AU157" s="19" t="s">
        <v>88</v>
      </c>
    </row>
    <row r="158" spans="1:65" s="13" customFormat="1" ht="11.25">
      <c r="B158" s="193"/>
      <c r="C158" s="194"/>
      <c r="D158" s="195" t="s">
        <v>163</v>
      </c>
      <c r="E158" s="196" t="s">
        <v>19</v>
      </c>
      <c r="F158" s="197" t="s">
        <v>245</v>
      </c>
      <c r="G158" s="194"/>
      <c r="H158" s="198">
        <v>1748.93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163</v>
      </c>
      <c r="AU158" s="204" t="s">
        <v>88</v>
      </c>
      <c r="AV158" s="13" t="s">
        <v>88</v>
      </c>
      <c r="AW158" s="13" t="s">
        <v>37</v>
      </c>
      <c r="AX158" s="13" t="s">
        <v>78</v>
      </c>
      <c r="AY158" s="204" t="s">
        <v>153</v>
      </c>
    </row>
    <row r="159" spans="1:65" s="14" customFormat="1" ht="11.25">
      <c r="B159" s="205"/>
      <c r="C159" s="206"/>
      <c r="D159" s="195" t="s">
        <v>163</v>
      </c>
      <c r="E159" s="207" t="s">
        <v>19</v>
      </c>
      <c r="F159" s="208" t="s">
        <v>190</v>
      </c>
      <c r="G159" s="206"/>
      <c r="H159" s="207" t="s">
        <v>19</v>
      </c>
      <c r="I159" s="209"/>
      <c r="J159" s="206"/>
      <c r="K159" s="206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163</v>
      </c>
      <c r="AU159" s="214" t="s">
        <v>88</v>
      </c>
      <c r="AV159" s="14" t="s">
        <v>86</v>
      </c>
      <c r="AW159" s="14" t="s">
        <v>37</v>
      </c>
      <c r="AX159" s="14" t="s">
        <v>78</v>
      </c>
      <c r="AY159" s="214" t="s">
        <v>153</v>
      </c>
    </row>
    <row r="160" spans="1:65" s="15" customFormat="1" ht="11.25">
      <c r="B160" s="215"/>
      <c r="C160" s="216"/>
      <c r="D160" s="195" t="s">
        <v>163</v>
      </c>
      <c r="E160" s="217" t="s">
        <v>19</v>
      </c>
      <c r="F160" s="218" t="s">
        <v>166</v>
      </c>
      <c r="G160" s="216"/>
      <c r="H160" s="219">
        <v>1748.93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163</v>
      </c>
      <c r="AU160" s="225" t="s">
        <v>88</v>
      </c>
      <c r="AV160" s="15" t="s">
        <v>160</v>
      </c>
      <c r="AW160" s="15" t="s">
        <v>37</v>
      </c>
      <c r="AX160" s="15" t="s">
        <v>86</v>
      </c>
      <c r="AY160" s="225" t="s">
        <v>153</v>
      </c>
    </row>
    <row r="161" spans="1:65" s="2" customFormat="1" ht="24.2" customHeight="1">
      <c r="A161" s="36"/>
      <c r="B161" s="37"/>
      <c r="C161" s="175" t="s">
        <v>206</v>
      </c>
      <c r="D161" s="175" t="s">
        <v>155</v>
      </c>
      <c r="E161" s="176" t="s">
        <v>246</v>
      </c>
      <c r="F161" s="177" t="s">
        <v>247</v>
      </c>
      <c r="G161" s="178" t="s">
        <v>173</v>
      </c>
      <c r="H161" s="179">
        <v>51</v>
      </c>
      <c r="I161" s="180"/>
      <c r="J161" s="181">
        <f>ROUND(I161*H161,2)</f>
        <v>0</v>
      </c>
      <c r="K161" s="177" t="s">
        <v>159</v>
      </c>
      <c r="L161" s="41"/>
      <c r="M161" s="182" t="s">
        <v>19</v>
      </c>
      <c r="N161" s="183" t="s">
        <v>49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160</v>
      </c>
      <c r="AT161" s="186" t="s">
        <v>155</v>
      </c>
      <c r="AU161" s="186" t="s">
        <v>88</v>
      </c>
      <c r="AY161" s="19" t="s">
        <v>153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86</v>
      </c>
      <c r="BK161" s="187">
        <f>ROUND(I161*H161,2)</f>
        <v>0</v>
      </c>
      <c r="BL161" s="19" t="s">
        <v>160</v>
      </c>
      <c r="BM161" s="186" t="s">
        <v>248</v>
      </c>
    </row>
    <row r="162" spans="1:65" s="2" customFormat="1" ht="11.25">
      <c r="A162" s="36"/>
      <c r="B162" s="37"/>
      <c r="C162" s="38"/>
      <c r="D162" s="188" t="s">
        <v>161</v>
      </c>
      <c r="E162" s="38"/>
      <c r="F162" s="189" t="s">
        <v>249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161</v>
      </c>
      <c r="AU162" s="19" t="s">
        <v>88</v>
      </c>
    </row>
    <row r="163" spans="1:65" s="13" customFormat="1" ht="11.25">
      <c r="B163" s="193"/>
      <c r="C163" s="194"/>
      <c r="D163" s="195" t="s">
        <v>163</v>
      </c>
      <c r="E163" s="196" t="s">
        <v>19</v>
      </c>
      <c r="F163" s="197" t="s">
        <v>250</v>
      </c>
      <c r="G163" s="194"/>
      <c r="H163" s="198">
        <v>51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163</v>
      </c>
      <c r="AU163" s="204" t="s">
        <v>88</v>
      </c>
      <c r="AV163" s="13" t="s">
        <v>88</v>
      </c>
      <c r="AW163" s="13" t="s">
        <v>37</v>
      </c>
      <c r="AX163" s="13" t="s">
        <v>78</v>
      </c>
      <c r="AY163" s="204" t="s">
        <v>153</v>
      </c>
    </row>
    <row r="164" spans="1:65" s="14" customFormat="1" ht="11.25">
      <c r="B164" s="205"/>
      <c r="C164" s="206"/>
      <c r="D164" s="195" t="s">
        <v>163</v>
      </c>
      <c r="E164" s="207" t="s">
        <v>19</v>
      </c>
      <c r="F164" s="208" t="s">
        <v>251</v>
      </c>
      <c r="G164" s="206"/>
      <c r="H164" s="207" t="s">
        <v>19</v>
      </c>
      <c r="I164" s="209"/>
      <c r="J164" s="206"/>
      <c r="K164" s="206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163</v>
      </c>
      <c r="AU164" s="214" t="s">
        <v>88</v>
      </c>
      <c r="AV164" s="14" t="s">
        <v>86</v>
      </c>
      <c r="AW164" s="14" t="s">
        <v>37</v>
      </c>
      <c r="AX164" s="14" t="s">
        <v>78</v>
      </c>
      <c r="AY164" s="214" t="s">
        <v>153</v>
      </c>
    </row>
    <row r="165" spans="1:65" s="15" customFormat="1" ht="11.25">
      <c r="B165" s="215"/>
      <c r="C165" s="216"/>
      <c r="D165" s="195" t="s">
        <v>163</v>
      </c>
      <c r="E165" s="217" t="s">
        <v>19</v>
      </c>
      <c r="F165" s="218" t="s">
        <v>166</v>
      </c>
      <c r="G165" s="216"/>
      <c r="H165" s="219">
        <v>51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163</v>
      </c>
      <c r="AU165" s="225" t="s">
        <v>88</v>
      </c>
      <c r="AV165" s="15" t="s">
        <v>160</v>
      </c>
      <c r="AW165" s="15" t="s">
        <v>37</v>
      </c>
      <c r="AX165" s="15" t="s">
        <v>86</v>
      </c>
      <c r="AY165" s="225" t="s">
        <v>153</v>
      </c>
    </row>
    <row r="166" spans="1:65" s="2" customFormat="1" ht="37.9" customHeight="1">
      <c r="A166" s="36"/>
      <c r="B166" s="37"/>
      <c r="C166" s="175" t="s">
        <v>252</v>
      </c>
      <c r="D166" s="175" t="s">
        <v>155</v>
      </c>
      <c r="E166" s="176" t="s">
        <v>253</v>
      </c>
      <c r="F166" s="177" t="s">
        <v>254</v>
      </c>
      <c r="G166" s="178" t="s">
        <v>173</v>
      </c>
      <c r="H166" s="179">
        <v>12.494999999999999</v>
      </c>
      <c r="I166" s="180"/>
      <c r="J166" s="181">
        <f>ROUND(I166*H166,2)</f>
        <v>0</v>
      </c>
      <c r="K166" s="177" t="s">
        <v>159</v>
      </c>
      <c r="L166" s="41"/>
      <c r="M166" s="182" t="s">
        <v>19</v>
      </c>
      <c r="N166" s="183" t="s">
        <v>49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160</v>
      </c>
      <c r="AT166" s="186" t="s">
        <v>155</v>
      </c>
      <c r="AU166" s="186" t="s">
        <v>88</v>
      </c>
      <c r="AY166" s="19" t="s">
        <v>153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86</v>
      </c>
      <c r="BK166" s="187">
        <f>ROUND(I166*H166,2)</f>
        <v>0</v>
      </c>
      <c r="BL166" s="19" t="s">
        <v>160</v>
      </c>
      <c r="BM166" s="186" t="s">
        <v>255</v>
      </c>
    </row>
    <row r="167" spans="1:65" s="2" customFormat="1" ht="11.25">
      <c r="A167" s="36"/>
      <c r="B167" s="37"/>
      <c r="C167" s="38"/>
      <c r="D167" s="188" t="s">
        <v>161</v>
      </c>
      <c r="E167" s="38"/>
      <c r="F167" s="189" t="s">
        <v>256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161</v>
      </c>
      <c r="AU167" s="19" t="s">
        <v>88</v>
      </c>
    </row>
    <row r="168" spans="1:65" s="13" customFormat="1" ht="11.25">
      <c r="B168" s="193"/>
      <c r="C168" s="194"/>
      <c r="D168" s="195" t="s">
        <v>163</v>
      </c>
      <c r="E168" s="196" t="s">
        <v>19</v>
      </c>
      <c r="F168" s="197" t="s">
        <v>257</v>
      </c>
      <c r="G168" s="194"/>
      <c r="H168" s="198">
        <v>12.494999999999999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163</v>
      </c>
      <c r="AU168" s="204" t="s">
        <v>88</v>
      </c>
      <c r="AV168" s="13" t="s">
        <v>88</v>
      </c>
      <c r="AW168" s="13" t="s">
        <v>37</v>
      </c>
      <c r="AX168" s="13" t="s">
        <v>78</v>
      </c>
      <c r="AY168" s="204" t="s">
        <v>153</v>
      </c>
    </row>
    <row r="169" spans="1:65" s="15" customFormat="1" ht="11.25">
      <c r="B169" s="215"/>
      <c r="C169" s="216"/>
      <c r="D169" s="195" t="s">
        <v>163</v>
      </c>
      <c r="E169" s="217" t="s">
        <v>19</v>
      </c>
      <c r="F169" s="218" t="s">
        <v>166</v>
      </c>
      <c r="G169" s="216"/>
      <c r="H169" s="219">
        <v>12.494999999999999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163</v>
      </c>
      <c r="AU169" s="225" t="s">
        <v>88</v>
      </c>
      <c r="AV169" s="15" t="s">
        <v>160</v>
      </c>
      <c r="AW169" s="15" t="s">
        <v>37</v>
      </c>
      <c r="AX169" s="15" t="s">
        <v>86</v>
      </c>
      <c r="AY169" s="225" t="s">
        <v>153</v>
      </c>
    </row>
    <row r="170" spans="1:65" s="2" customFormat="1" ht="16.5" customHeight="1">
      <c r="A170" s="36"/>
      <c r="B170" s="37"/>
      <c r="C170" s="226" t="s">
        <v>211</v>
      </c>
      <c r="D170" s="226" t="s">
        <v>220</v>
      </c>
      <c r="E170" s="227" t="s">
        <v>221</v>
      </c>
      <c r="F170" s="228" t="s">
        <v>222</v>
      </c>
      <c r="G170" s="229" t="s">
        <v>223</v>
      </c>
      <c r="H170" s="230">
        <v>24.99</v>
      </c>
      <c r="I170" s="231"/>
      <c r="J170" s="232">
        <f>ROUND(I170*H170,2)</f>
        <v>0</v>
      </c>
      <c r="K170" s="228" t="s">
        <v>159</v>
      </c>
      <c r="L170" s="233"/>
      <c r="M170" s="234" t="s">
        <v>19</v>
      </c>
      <c r="N170" s="235" t="s">
        <v>49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182</v>
      </c>
      <c r="AT170" s="186" t="s">
        <v>220</v>
      </c>
      <c r="AU170" s="186" t="s">
        <v>88</v>
      </c>
      <c r="AY170" s="19" t="s">
        <v>153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86</v>
      </c>
      <c r="BK170" s="187">
        <f>ROUND(I170*H170,2)</f>
        <v>0</v>
      </c>
      <c r="BL170" s="19" t="s">
        <v>160</v>
      </c>
      <c r="BM170" s="186" t="s">
        <v>258</v>
      </c>
    </row>
    <row r="171" spans="1:65" s="13" customFormat="1" ht="11.25">
      <c r="B171" s="193"/>
      <c r="C171" s="194"/>
      <c r="D171" s="195" t="s">
        <v>163</v>
      </c>
      <c r="E171" s="196" t="s">
        <v>19</v>
      </c>
      <c r="F171" s="197" t="s">
        <v>259</v>
      </c>
      <c r="G171" s="194"/>
      <c r="H171" s="198">
        <v>24.99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163</v>
      </c>
      <c r="AU171" s="204" t="s">
        <v>88</v>
      </c>
      <c r="AV171" s="13" t="s">
        <v>88</v>
      </c>
      <c r="AW171" s="13" t="s">
        <v>37</v>
      </c>
      <c r="AX171" s="13" t="s">
        <v>78</v>
      </c>
      <c r="AY171" s="204" t="s">
        <v>153</v>
      </c>
    </row>
    <row r="172" spans="1:65" s="15" customFormat="1" ht="11.25">
      <c r="B172" s="215"/>
      <c r="C172" s="216"/>
      <c r="D172" s="195" t="s">
        <v>163</v>
      </c>
      <c r="E172" s="217" t="s">
        <v>19</v>
      </c>
      <c r="F172" s="218" t="s">
        <v>166</v>
      </c>
      <c r="G172" s="216"/>
      <c r="H172" s="219">
        <v>24.99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163</v>
      </c>
      <c r="AU172" s="225" t="s">
        <v>88</v>
      </c>
      <c r="AV172" s="15" t="s">
        <v>160</v>
      </c>
      <c r="AW172" s="15" t="s">
        <v>37</v>
      </c>
      <c r="AX172" s="15" t="s">
        <v>86</v>
      </c>
      <c r="AY172" s="225" t="s">
        <v>153</v>
      </c>
    </row>
    <row r="173" spans="1:65" s="2" customFormat="1" ht="16.5" customHeight="1">
      <c r="A173" s="36"/>
      <c r="B173" s="37"/>
      <c r="C173" s="175" t="s">
        <v>260</v>
      </c>
      <c r="D173" s="175" t="s">
        <v>155</v>
      </c>
      <c r="E173" s="176" t="s">
        <v>261</v>
      </c>
      <c r="F173" s="177" t="s">
        <v>262</v>
      </c>
      <c r="G173" s="178" t="s">
        <v>158</v>
      </c>
      <c r="H173" s="179">
        <v>1907.75</v>
      </c>
      <c r="I173" s="180"/>
      <c r="J173" s="181">
        <f>ROUND(I173*H173,2)</f>
        <v>0</v>
      </c>
      <c r="K173" s="177" t="s">
        <v>159</v>
      </c>
      <c r="L173" s="41"/>
      <c r="M173" s="182" t="s">
        <v>19</v>
      </c>
      <c r="N173" s="183" t="s">
        <v>49</v>
      </c>
      <c r="O173" s="66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160</v>
      </c>
      <c r="AT173" s="186" t="s">
        <v>155</v>
      </c>
      <c r="AU173" s="186" t="s">
        <v>88</v>
      </c>
      <c r="AY173" s="19" t="s">
        <v>153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86</v>
      </c>
      <c r="BK173" s="187">
        <f>ROUND(I173*H173,2)</f>
        <v>0</v>
      </c>
      <c r="BL173" s="19" t="s">
        <v>160</v>
      </c>
      <c r="BM173" s="186" t="s">
        <v>263</v>
      </c>
    </row>
    <row r="174" spans="1:65" s="2" customFormat="1" ht="11.25">
      <c r="A174" s="36"/>
      <c r="B174" s="37"/>
      <c r="C174" s="38"/>
      <c r="D174" s="188" t="s">
        <v>161</v>
      </c>
      <c r="E174" s="38"/>
      <c r="F174" s="189" t="s">
        <v>264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161</v>
      </c>
      <c r="AU174" s="19" t="s">
        <v>88</v>
      </c>
    </row>
    <row r="175" spans="1:65" s="13" customFormat="1" ht="11.25">
      <c r="B175" s="193"/>
      <c r="C175" s="194"/>
      <c r="D175" s="195" t="s">
        <v>163</v>
      </c>
      <c r="E175" s="196" t="s">
        <v>19</v>
      </c>
      <c r="F175" s="197" t="s">
        <v>265</v>
      </c>
      <c r="G175" s="194"/>
      <c r="H175" s="198">
        <v>1907.75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163</v>
      </c>
      <c r="AU175" s="204" t="s">
        <v>88</v>
      </c>
      <c r="AV175" s="13" t="s">
        <v>88</v>
      </c>
      <c r="AW175" s="13" t="s">
        <v>37</v>
      </c>
      <c r="AX175" s="13" t="s">
        <v>78</v>
      </c>
      <c r="AY175" s="204" t="s">
        <v>153</v>
      </c>
    </row>
    <row r="176" spans="1:65" s="15" customFormat="1" ht="11.25">
      <c r="B176" s="215"/>
      <c r="C176" s="216"/>
      <c r="D176" s="195" t="s">
        <v>163</v>
      </c>
      <c r="E176" s="217" t="s">
        <v>19</v>
      </c>
      <c r="F176" s="218" t="s">
        <v>166</v>
      </c>
      <c r="G176" s="216"/>
      <c r="H176" s="219">
        <v>1907.75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163</v>
      </c>
      <c r="AU176" s="225" t="s">
        <v>88</v>
      </c>
      <c r="AV176" s="15" t="s">
        <v>160</v>
      </c>
      <c r="AW176" s="15" t="s">
        <v>37</v>
      </c>
      <c r="AX176" s="15" t="s">
        <v>86</v>
      </c>
      <c r="AY176" s="225" t="s">
        <v>153</v>
      </c>
    </row>
    <row r="177" spans="1:65" s="12" customFormat="1" ht="22.9" customHeight="1">
      <c r="B177" s="159"/>
      <c r="C177" s="160"/>
      <c r="D177" s="161" t="s">
        <v>77</v>
      </c>
      <c r="E177" s="173" t="s">
        <v>88</v>
      </c>
      <c r="F177" s="173" t="s">
        <v>266</v>
      </c>
      <c r="G177" s="160"/>
      <c r="H177" s="160"/>
      <c r="I177" s="163"/>
      <c r="J177" s="174">
        <f>BK177</f>
        <v>0</v>
      </c>
      <c r="K177" s="160"/>
      <c r="L177" s="165"/>
      <c r="M177" s="166"/>
      <c r="N177" s="167"/>
      <c r="O177" s="167"/>
      <c r="P177" s="168">
        <f>SUM(P178:P189)</f>
        <v>0</v>
      </c>
      <c r="Q177" s="167"/>
      <c r="R177" s="168">
        <f>SUM(R178:R189)</f>
        <v>0</v>
      </c>
      <c r="S177" s="167"/>
      <c r="T177" s="169">
        <f>SUM(T178:T189)</f>
        <v>0</v>
      </c>
      <c r="AR177" s="170" t="s">
        <v>86</v>
      </c>
      <c r="AT177" s="171" t="s">
        <v>77</v>
      </c>
      <c r="AU177" s="171" t="s">
        <v>86</v>
      </c>
      <c r="AY177" s="170" t="s">
        <v>153</v>
      </c>
      <c r="BK177" s="172">
        <f>SUM(BK178:BK189)</f>
        <v>0</v>
      </c>
    </row>
    <row r="178" spans="1:65" s="2" customFormat="1" ht="24.2" customHeight="1">
      <c r="A178" s="36"/>
      <c r="B178" s="37"/>
      <c r="C178" s="175" t="s">
        <v>216</v>
      </c>
      <c r="D178" s="175" t="s">
        <v>155</v>
      </c>
      <c r="E178" s="176" t="s">
        <v>267</v>
      </c>
      <c r="F178" s="177" t="s">
        <v>268</v>
      </c>
      <c r="G178" s="178" t="s">
        <v>173</v>
      </c>
      <c r="H178" s="179">
        <v>117.6</v>
      </c>
      <c r="I178" s="180"/>
      <c r="J178" s="181">
        <f>ROUND(I178*H178,2)</f>
        <v>0</v>
      </c>
      <c r="K178" s="177" t="s">
        <v>159</v>
      </c>
      <c r="L178" s="41"/>
      <c r="M178" s="182" t="s">
        <v>19</v>
      </c>
      <c r="N178" s="183" t="s">
        <v>49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160</v>
      </c>
      <c r="AT178" s="186" t="s">
        <v>155</v>
      </c>
      <c r="AU178" s="186" t="s">
        <v>88</v>
      </c>
      <c r="AY178" s="19" t="s">
        <v>153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86</v>
      </c>
      <c r="BK178" s="187">
        <f>ROUND(I178*H178,2)</f>
        <v>0</v>
      </c>
      <c r="BL178" s="19" t="s">
        <v>160</v>
      </c>
      <c r="BM178" s="186" t="s">
        <v>269</v>
      </c>
    </row>
    <row r="179" spans="1:65" s="2" customFormat="1" ht="11.25">
      <c r="A179" s="36"/>
      <c r="B179" s="37"/>
      <c r="C179" s="38"/>
      <c r="D179" s="188" t="s">
        <v>161</v>
      </c>
      <c r="E179" s="38"/>
      <c r="F179" s="189" t="s">
        <v>270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161</v>
      </c>
      <c r="AU179" s="19" t="s">
        <v>88</v>
      </c>
    </row>
    <row r="180" spans="1:65" s="13" customFormat="1" ht="11.25">
      <c r="B180" s="193"/>
      <c r="C180" s="194"/>
      <c r="D180" s="195" t="s">
        <v>163</v>
      </c>
      <c r="E180" s="196" t="s">
        <v>19</v>
      </c>
      <c r="F180" s="197" t="s">
        <v>271</v>
      </c>
      <c r="G180" s="194"/>
      <c r="H180" s="198">
        <v>117.6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163</v>
      </c>
      <c r="AU180" s="204" t="s">
        <v>88</v>
      </c>
      <c r="AV180" s="13" t="s">
        <v>88</v>
      </c>
      <c r="AW180" s="13" t="s">
        <v>37</v>
      </c>
      <c r="AX180" s="13" t="s">
        <v>78</v>
      </c>
      <c r="AY180" s="204" t="s">
        <v>153</v>
      </c>
    </row>
    <row r="181" spans="1:65" s="14" customFormat="1" ht="11.25">
      <c r="B181" s="205"/>
      <c r="C181" s="206"/>
      <c r="D181" s="195" t="s">
        <v>163</v>
      </c>
      <c r="E181" s="207" t="s">
        <v>19</v>
      </c>
      <c r="F181" s="208" t="s">
        <v>190</v>
      </c>
      <c r="G181" s="206"/>
      <c r="H181" s="207" t="s">
        <v>19</v>
      </c>
      <c r="I181" s="209"/>
      <c r="J181" s="206"/>
      <c r="K181" s="206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163</v>
      </c>
      <c r="AU181" s="214" t="s">
        <v>88</v>
      </c>
      <c r="AV181" s="14" t="s">
        <v>86</v>
      </c>
      <c r="AW181" s="14" t="s">
        <v>37</v>
      </c>
      <c r="AX181" s="14" t="s">
        <v>78</v>
      </c>
      <c r="AY181" s="214" t="s">
        <v>153</v>
      </c>
    </row>
    <row r="182" spans="1:65" s="15" customFormat="1" ht="11.25">
      <c r="B182" s="215"/>
      <c r="C182" s="216"/>
      <c r="D182" s="195" t="s">
        <v>163</v>
      </c>
      <c r="E182" s="217" t="s">
        <v>19</v>
      </c>
      <c r="F182" s="218" t="s">
        <v>166</v>
      </c>
      <c r="G182" s="216"/>
      <c r="H182" s="219">
        <v>117.6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163</v>
      </c>
      <c r="AU182" s="225" t="s">
        <v>88</v>
      </c>
      <c r="AV182" s="15" t="s">
        <v>160</v>
      </c>
      <c r="AW182" s="15" t="s">
        <v>37</v>
      </c>
      <c r="AX182" s="15" t="s">
        <v>86</v>
      </c>
      <c r="AY182" s="225" t="s">
        <v>153</v>
      </c>
    </row>
    <row r="183" spans="1:65" s="2" customFormat="1" ht="33" customHeight="1">
      <c r="A183" s="36"/>
      <c r="B183" s="37"/>
      <c r="C183" s="175" t="s">
        <v>272</v>
      </c>
      <c r="D183" s="175" t="s">
        <v>155</v>
      </c>
      <c r="E183" s="176" t="s">
        <v>273</v>
      </c>
      <c r="F183" s="177" t="s">
        <v>274</v>
      </c>
      <c r="G183" s="178" t="s">
        <v>275</v>
      </c>
      <c r="H183" s="179">
        <v>588</v>
      </c>
      <c r="I183" s="180"/>
      <c r="J183" s="181">
        <f>ROUND(I183*H183,2)</f>
        <v>0</v>
      </c>
      <c r="K183" s="177" t="s">
        <v>159</v>
      </c>
      <c r="L183" s="41"/>
      <c r="M183" s="182" t="s">
        <v>19</v>
      </c>
      <c r="N183" s="183" t="s">
        <v>49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160</v>
      </c>
      <c r="AT183" s="186" t="s">
        <v>155</v>
      </c>
      <c r="AU183" s="186" t="s">
        <v>88</v>
      </c>
      <c r="AY183" s="19" t="s">
        <v>153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86</v>
      </c>
      <c r="BK183" s="187">
        <f>ROUND(I183*H183,2)</f>
        <v>0</v>
      </c>
      <c r="BL183" s="19" t="s">
        <v>160</v>
      </c>
      <c r="BM183" s="186" t="s">
        <v>276</v>
      </c>
    </row>
    <row r="184" spans="1:65" s="2" customFormat="1" ht="11.25">
      <c r="A184" s="36"/>
      <c r="B184" s="37"/>
      <c r="C184" s="38"/>
      <c r="D184" s="188" t="s">
        <v>161</v>
      </c>
      <c r="E184" s="38"/>
      <c r="F184" s="189" t="s">
        <v>277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161</v>
      </c>
      <c r="AU184" s="19" t="s">
        <v>88</v>
      </c>
    </row>
    <row r="185" spans="1:65" s="13" customFormat="1" ht="11.25">
      <c r="B185" s="193"/>
      <c r="C185" s="194"/>
      <c r="D185" s="195" t="s">
        <v>163</v>
      </c>
      <c r="E185" s="196" t="s">
        <v>19</v>
      </c>
      <c r="F185" s="197" t="s">
        <v>278</v>
      </c>
      <c r="G185" s="194"/>
      <c r="H185" s="198">
        <v>588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163</v>
      </c>
      <c r="AU185" s="204" t="s">
        <v>88</v>
      </c>
      <c r="AV185" s="13" t="s">
        <v>88</v>
      </c>
      <c r="AW185" s="13" t="s">
        <v>37</v>
      </c>
      <c r="AX185" s="13" t="s">
        <v>78</v>
      </c>
      <c r="AY185" s="204" t="s">
        <v>153</v>
      </c>
    </row>
    <row r="186" spans="1:65" s="14" customFormat="1" ht="11.25">
      <c r="B186" s="205"/>
      <c r="C186" s="206"/>
      <c r="D186" s="195" t="s">
        <v>163</v>
      </c>
      <c r="E186" s="207" t="s">
        <v>19</v>
      </c>
      <c r="F186" s="208" t="s">
        <v>190</v>
      </c>
      <c r="G186" s="206"/>
      <c r="H186" s="207" t="s">
        <v>19</v>
      </c>
      <c r="I186" s="209"/>
      <c r="J186" s="206"/>
      <c r="K186" s="206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163</v>
      </c>
      <c r="AU186" s="214" t="s">
        <v>88</v>
      </c>
      <c r="AV186" s="14" t="s">
        <v>86</v>
      </c>
      <c r="AW186" s="14" t="s">
        <v>37</v>
      </c>
      <c r="AX186" s="14" t="s">
        <v>78</v>
      </c>
      <c r="AY186" s="214" t="s">
        <v>153</v>
      </c>
    </row>
    <row r="187" spans="1:65" s="15" customFormat="1" ht="11.25">
      <c r="B187" s="215"/>
      <c r="C187" s="216"/>
      <c r="D187" s="195" t="s">
        <v>163</v>
      </c>
      <c r="E187" s="217" t="s">
        <v>19</v>
      </c>
      <c r="F187" s="218" t="s">
        <v>166</v>
      </c>
      <c r="G187" s="216"/>
      <c r="H187" s="219">
        <v>588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163</v>
      </c>
      <c r="AU187" s="225" t="s">
        <v>88</v>
      </c>
      <c r="AV187" s="15" t="s">
        <v>160</v>
      </c>
      <c r="AW187" s="15" t="s">
        <v>37</v>
      </c>
      <c r="AX187" s="15" t="s">
        <v>86</v>
      </c>
      <c r="AY187" s="225" t="s">
        <v>153</v>
      </c>
    </row>
    <row r="188" spans="1:65" s="2" customFormat="1" ht="16.5" customHeight="1">
      <c r="A188" s="36"/>
      <c r="B188" s="37"/>
      <c r="C188" s="175" t="s">
        <v>224</v>
      </c>
      <c r="D188" s="175" t="s">
        <v>155</v>
      </c>
      <c r="E188" s="176" t="s">
        <v>279</v>
      </c>
      <c r="F188" s="177" t="s">
        <v>280</v>
      </c>
      <c r="G188" s="178" t="s">
        <v>275</v>
      </c>
      <c r="H188" s="179">
        <v>588</v>
      </c>
      <c r="I188" s="180"/>
      <c r="J188" s="181">
        <f>ROUND(I188*H188,2)</f>
        <v>0</v>
      </c>
      <c r="K188" s="177" t="s">
        <v>159</v>
      </c>
      <c r="L188" s="41"/>
      <c r="M188" s="182" t="s">
        <v>19</v>
      </c>
      <c r="N188" s="183" t="s">
        <v>49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160</v>
      </c>
      <c r="AT188" s="186" t="s">
        <v>155</v>
      </c>
      <c r="AU188" s="186" t="s">
        <v>88</v>
      </c>
      <c r="AY188" s="19" t="s">
        <v>153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86</v>
      </c>
      <c r="BK188" s="187">
        <f>ROUND(I188*H188,2)</f>
        <v>0</v>
      </c>
      <c r="BL188" s="19" t="s">
        <v>160</v>
      </c>
      <c r="BM188" s="186" t="s">
        <v>281</v>
      </c>
    </row>
    <row r="189" spans="1:65" s="2" customFormat="1" ht="11.25">
      <c r="A189" s="36"/>
      <c r="B189" s="37"/>
      <c r="C189" s="38"/>
      <c r="D189" s="188" t="s">
        <v>161</v>
      </c>
      <c r="E189" s="38"/>
      <c r="F189" s="189" t="s">
        <v>282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161</v>
      </c>
      <c r="AU189" s="19" t="s">
        <v>88</v>
      </c>
    </row>
    <row r="190" spans="1:65" s="12" customFormat="1" ht="22.9" customHeight="1">
      <c r="B190" s="159"/>
      <c r="C190" s="160"/>
      <c r="D190" s="161" t="s">
        <v>77</v>
      </c>
      <c r="E190" s="173" t="s">
        <v>160</v>
      </c>
      <c r="F190" s="173" t="s">
        <v>283</v>
      </c>
      <c r="G190" s="160"/>
      <c r="H190" s="160"/>
      <c r="I190" s="163"/>
      <c r="J190" s="174">
        <f>BK190</f>
        <v>0</v>
      </c>
      <c r="K190" s="160"/>
      <c r="L190" s="165"/>
      <c r="M190" s="166"/>
      <c r="N190" s="167"/>
      <c r="O190" s="167"/>
      <c r="P190" s="168">
        <f>SUM(P191:P194)</f>
        <v>0</v>
      </c>
      <c r="Q190" s="167"/>
      <c r="R190" s="168">
        <f>SUM(R191:R194)</f>
        <v>0</v>
      </c>
      <c r="S190" s="167"/>
      <c r="T190" s="169">
        <f>SUM(T191:T194)</f>
        <v>0</v>
      </c>
      <c r="AR190" s="170" t="s">
        <v>86</v>
      </c>
      <c r="AT190" s="171" t="s">
        <v>77</v>
      </c>
      <c r="AU190" s="171" t="s">
        <v>86</v>
      </c>
      <c r="AY190" s="170" t="s">
        <v>153</v>
      </c>
      <c r="BK190" s="172">
        <f>SUM(BK191:BK194)</f>
        <v>0</v>
      </c>
    </row>
    <row r="191" spans="1:65" s="2" customFormat="1" ht="16.5" customHeight="1">
      <c r="A191" s="36"/>
      <c r="B191" s="37"/>
      <c r="C191" s="175" t="s">
        <v>7</v>
      </c>
      <c r="D191" s="175" t="s">
        <v>155</v>
      </c>
      <c r="E191" s="176" t="s">
        <v>284</v>
      </c>
      <c r="F191" s="177" t="s">
        <v>285</v>
      </c>
      <c r="G191" s="178" t="s">
        <v>173</v>
      </c>
      <c r="H191" s="179">
        <v>3.57</v>
      </c>
      <c r="I191" s="180"/>
      <c r="J191" s="181">
        <f>ROUND(I191*H191,2)</f>
        <v>0</v>
      </c>
      <c r="K191" s="177" t="s">
        <v>159</v>
      </c>
      <c r="L191" s="41"/>
      <c r="M191" s="182" t="s">
        <v>19</v>
      </c>
      <c r="N191" s="183" t="s">
        <v>49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160</v>
      </c>
      <c r="AT191" s="186" t="s">
        <v>155</v>
      </c>
      <c r="AU191" s="186" t="s">
        <v>88</v>
      </c>
      <c r="AY191" s="19" t="s">
        <v>153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86</v>
      </c>
      <c r="BK191" s="187">
        <f>ROUND(I191*H191,2)</f>
        <v>0</v>
      </c>
      <c r="BL191" s="19" t="s">
        <v>160</v>
      </c>
      <c r="BM191" s="186" t="s">
        <v>286</v>
      </c>
    </row>
    <row r="192" spans="1:65" s="2" customFormat="1" ht="11.25">
      <c r="A192" s="36"/>
      <c r="B192" s="37"/>
      <c r="C192" s="38"/>
      <c r="D192" s="188" t="s">
        <v>161</v>
      </c>
      <c r="E192" s="38"/>
      <c r="F192" s="189" t="s">
        <v>287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161</v>
      </c>
      <c r="AU192" s="19" t="s">
        <v>88</v>
      </c>
    </row>
    <row r="193" spans="1:65" s="13" customFormat="1" ht="11.25">
      <c r="B193" s="193"/>
      <c r="C193" s="194"/>
      <c r="D193" s="195" t="s">
        <v>163</v>
      </c>
      <c r="E193" s="196" t="s">
        <v>19</v>
      </c>
      <c r="F193" s="197" t="s">
        <v>288</v>
      </c>
      <c r="G193" s="194"/>
      <c r="H193" s="198">
        <v>3.57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163</v>
      </c>
      <c r="AU193" s="204" t="s">
        <v>88</v>
      </c>
      <c r="AV193" s="13" t="s">
        <v>88</v>
      </c>
      <c r="AW193" s="13" t="s">
        <v>37</v>
      </c>
      <c r="AX193" s="13" t="s">
        <v>78</v>
      </c>
      <c r="AY193" s="204" t="s">
        <v>153</v>
      </c>
    </row>
    <row r="194" spans="1:65" s="15" customFormat="1" ht="11.25">
      <c r="B194" s="215"/>
      <c r="C194" s="216"/>
      <c r="D194" s="195" t="s">
        <v>163</v>
      </c>
      <c r="E194" s="217" t="s">
        <v>19</v>
      </c>
      <c r="F194" s="218" t="s">
        <v>166</v>
      </c>
      <c r="G194" s="216"/>
      <c r="H194" s="219">
        <v>3.57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163</v>
      </c>
      <c r="AU194" s="225" t="s">
        <v>88</v>
      </c>
      <c r="AV194" s="15" t="s">
        <v>160</v>
      </c>
      <c r="AW194" s="15" t="s">
        <v>37</v>
      </c>
      <c r="AX194" s="15" t="s">
        <v>86</v>
      </c>
      <c r="AY194" s="225" t="s">
        <v>153</v>
      </c>
    </row>
    <row r="195" spans="1:65" s="12" customFormat="1" ht="22.9" customHeight="1">
      <c r="B195" s="159"/>
      <c r="C195" s="160"/>
      <c r="D195" s="161" t="s">
        <v>77</v>
      </c>
      <c r="E195" s="173" t="s">
        <v>191</v>
      </c>
      <c r="F195" s="173" t="s">
        <v>289</v>
      </c>
      <c r="G195" s="160"/>
      <c r="H195" s="160"/>
      <c r="I195" s="163"/>
      <c r="J195" s="174">
        <f>BK195</f>
        <v>0</v>
      </c>
      <c r="K195" s="160"/>
      <c r="L195" s="165"/>
      <c r="M195" s="166"/>
      <c r="N195" s="167"/>
      <c r="O195" s="167"/>
      <c r="P195" s="168">
        <f>SUM(P196:P242)</f>
        <v>0</v>
      </c>
      <c r="Q195" s="167"/>
      <c r="R195" s="168">
        <f>SUM(R196:R242)</f>
        <v>0</v>
      </c>
      <c r="S195" s="167"/>
      <c r="T195" s="169">
        <f>SUM(T196:T242)</f>
        <v>0</v>
      </c>
      <c r="AR195" s="170" t="s">
        <v>86</v>
      </c>
      <c r="AT195" s="171" t="s">
        <v>77</v>
      </c>
      <c r="AU195" s="171" t="s">
        <v>86</v>
      </c>
      <c r="AY195" s="170" t="s">
        <v>153</v>
      </c>
      <c r="BK195" s="172">
        <f>SUM(BK196:BK242)</f>
        <v>0</v>
      </c>
    </row>
    <row r="196" spans="1:65" s="2" customFormat="1" ht="24.2" customHeight="1">
      <c r="A196" s="36"/>
      <c r="B196" s="37"/>
      <c r="C196" s="175" t="s">
        <v>229</v>
      </c>
      <c r="D196" s="175" t="s">
        <v>155</v>
      </c>
      <c r="E196" s="176" t="s">
        <v>290</v>
      </c>
      <c r="F196" s="177" t="s">
        <v>291</v>
      </c>
      <c r="G196" s="178" t="s">
        <v>158</v>
      </c>
      <c r="H196" s="179">
        <v>3820.05</v>
      </c>
      <c r="I196" s="180"/>
      <c r="J196" s="181">
        <f>ROUND(I196*H196,2)</f>
        <v>0</v>
      </c>
      <c r="K196" s="177" t="s">
        <v>19</v>
      </c>
      <c r="L196" s="41"/>
      <c r="M196" s="182" t="s">
        <v>19</v>
      </c>
      <c r="N196" s="183" t="s">
        <v>49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160</v>
      </c>
      <c r="AT196" s="186" t="s">
        <v>155</v>
      </c>
      <c r="AU196" s="186" t="s">
        <v>88</v>
      </c>
      <c r="AY196" s="19" t="s">
        <v>153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86</v>
      </c>
      <c r="BK196" s="187">
        <f>ROUND(I196*H196,2)</f>
        <v>0</v>
      </c>
      <c r="BL196" s="19" t="s">
        <v>160</v>
      </c>
      <c r="BM196" s="186" t="s">
        <v>292</v>
      </c>
    </row>
    <row r="197" spans="1:65" s="13" customFormat="1" ht="11.25">
      <c r="B197" s="193"/>
      <c r="C197" s="194"/>
      <c r="D197" s="195" t="s">
        <v>163</v>
      </c>
      <c r="E197" s="196" t="s">
        <v>19</v>
      </c>
      <c r="F197" s="197" t="s">
        <v>293</v>
      </c>
      <c r="G197" s="194"/>
      <c r="H197" s="198">
        <v>3820.05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163</v>
      </c>
      <c r="AU197" s="204" t="s">
        <v>88</v>
      </c>
      <c r="AV197" s="13" t="s">
        <v>88</v>
      </c>
      <c r="AW197" s="13" t="s">
        <v>37</v>
      </c>
      <c r="AX197" s="13" t="s">
        <v>78</v>
      </c>
      <c r="AY197" s="204" t="s">
        <v>153</v>
      </c>
    </row>
    <row r="198" spans="1:65" s="14" customFormat="1" ht="11.25">
      <c r="B198" s="205"/>
      <c r="C198" s="206"/>
      <c r="D198" s="195" t="s">
        <v>163</v>
      </c>
      <c r="E198" s="207" t="s">
        <v>19</v>
      </c>
      <c r="F198" s="208" t="s">
        <v>294</v>
      </c>
      <c r="G198" s="206"/>
      <c r="H198" s="207" t="s">
        <v>19</v>
      </c>
      <c r="I198" s="209"/>
      <c r="J198" s="206"/>
      <c r="K198" s="206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163</v>
      </c>
      <c r="AU198" s="214" t="s">
        <v>88</v>
      </c>
      <c r="AV198" s="14" t="s">
        <v>86</v>
      </c>
      <c r="AW198" s="14" t="s">
        <v>37</v>
      </c>
      <c r="AX198" s="14" t="s">
        <v>78</v>
      </c>
      <c r="AY198" s="214" t="s">
        <v>153</v>
      </c>
    </row>
    <row r="199" spans="1:65" s="15" customFormat="1" ht="11.25">
      <c r="B199" s="215"/>
      <c r="C199" s="216"/>
      <c r="D199" s="195" t="s">
        <v>163</v>
      </c>
      <c r="E199" s="217" t="s">
        <v>19</v>
      </c>
      <c r="F199" s="218" t="s">
        <v>166</v>
      </c>
      <c r="G199" s="216"/>
      <c r="H199" s="219">
        <v>3820.05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163</v>
      </c>
      <c r="AU199" s="225" t="s">
        <v>88</v>
      </c>
      <c r="AV199" s="15" t="s">
        <v>160</v>
      </c>
      <c r="AW199" s="15" t="s">
        <v>37</v>
      </c>
      <c r="AX199" s="15" t="s">
        <v>86</v>
      </c>
      <c r="AY199" s="225" t="s">
        <v>153</v>
      </c>
    </row>
    <row r="200" spans="1:65" s="2" customFormat="1" ht="21.75" customHeight="1">
      <c r="A200" s="36"/>
      <c r="B200" s="37"/>
      <c r="C200" s="175" t="s">
        <v>295</v>
      </c>
      <c r="D200" s="175" t="s">
        <v>155</v>
      </c>
      <c r="E200" s="176" t="s">
        <v>296</v>
      </c>
      <c r="F200" s="177" t="s">
        <v>297</v>
      </c>
      <c r="G200" s="178" t="s">
        <v>158</v>
      </c>
      <c r="H200" s="179">
        <v>1757</v>
      </c>
      <c r="I200" s="180"/>
      <c r="J200" s="181">
        <f>ROUND(I200*H200,2)</f>
        <v>0</v>
      </c>
      <c r="K200" s="177" t="s">
        <v>159</v>
      </c>
      <c r="L200" s="41"/>
      <c r="M200" s="182" t="s">
        <v>19</v>
      </c>
      <c r="N200" s="183" t="s">
        <v>49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160</v>
      </c>
      <c r="AT200" s="186" t="s">
        <v>155</v>
      </c>
      <c r="AU200" s="186" t="s">
        <v>88</v>
      </c>
      <c r="AY200" s="19" t="s">
        <v>153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86</v>
      </c>
      <c r="BK200" s="187">
        <f>ROUND(I200*H200,2)</f>
        <v>0</v>
      </c>
      <c r="BL200" s="19" t="s">
        <v>160</v>
      </c>
      <c r="BM200" s="186" t="s">
        <v>298</v>
      </c>
    </row>
    <row r="201" spans="1:65" s="2" customFormat="1" ht="11.25">
      <c r="A201" s="36"/>
      <c r="B201" s="37"/>
      <c r="C201" s="38"/>
      <c r="D201" s="188" t="s">
        <v>161</v>
      </c>
      <c r="E201" s="38"/>
      <c r="F201" s="189" t="s">
        <v>299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161</v>
      </c>
      <c r="AU201" s="19" t="s">
        <v>88</v>
      </c>
    </row>
    <row r="202" spans="1:65" s="13" customFormat="1" ht="11.25">
      <c r="B202" s="193"/>
      <c r="C202" s="194"/>
      <c r="D202" s="195" t="s">
        <v>163</v>
      </c>
      <c r="E202" s="196" t="s">
        <v>19</v>
      </c>
      <c r="F202" s="197" t="s">
        <v>300</v>
      </c>
      <c r="G202" s="194"/>
      <c r="H202" s="198">
        <v>1757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163</v>
      </c>
      <c r="AU202" s="204" t="s">
        <v>88</v>
      </c>
      <c r="AV202" s="13" t="s">
        <v>88</v>
      </c>
      <c r="AW202" s="13" t="s">
        <v>37</v>
      </c>
      <c r="AX202" s="13" t="s">
        <v>78</v>
      </c>
      <c r="AY202" s="204" t="s">
        <v>153</v>
      </c>
    </row>
    <row r="203" spans="1:65" s="14" customFormat="1" ht="11.25">
      <c r="B203" s="205"/>
      <c r="C203" s="206"/>
      <c r="D203" s="195" t="s">
        <v>163</v>
      </c>
      <c r="E203" s="207" t="s">
        <v>19</v>
      </c>
      <c r="F203" s="208" t="s">
        <v>301</v>
      </c>
      <c r="G203" s="206"/>
      <c r="H203" s="207" t="s">
        <v>19</v>
      </c>
      <c r="I203" s="209"/>
      <c r="J203" s="206"/>
      <c r="K203" s="206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163</v>
      </c>
      <c r="AU203" s="214" t="s">
        <v>88</v>
      </c>
      <c r="AV203" s="14" t="s">
        <v>86</v>
      </c>
      <c r="AW203" s="14" t="s">
        <v>37</v>
      </c>
      <c r="AX203" s="14" t="s">
        <v>78</v>
      </c>
      <c r="AY203" s="214" t="s">
        <v>153</v>
      </c>
    </row>
    <row r="204" spans="1:65" s="15" customFormat="1" ht="11.25">
      <c r="B204" s="215"/>
      <c r="C204" s="216"/>
      <c r="D204" s="195" t="s">
        <v>163</v>
      </c>
      <c r="E204" s="217" t="s">
        <v>19</v>
      </c>
      <c r="F204" s="218" t="s">
        <v>166</v>
      </c>
      <c r="G204" s="216"/>
      <c r="H204" s="219">
        <v>1757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163</v>
      </c>
      <c r="AU204" s="225" t="s">
        <v>88</v>
      </c>
      <c r="AV204" s="15" t="s">
        <v>160</v>
      </c>
      <c r="AW204" s="15" t="s">
        <v>37</v>
      </c>
      <c r="AX204" s="15" t="s">
        <v>86</v>
      </c>
      <c r="AY204" s="225" t="s">
        <v>153</v>
      </c>
    </row>
    <row r="205" spans="1:65" s="2" customFormat="1" ht="24.2" customHeight="1">
      <c r="A205" s="36"/>
      <c r="B205" s="37"/>
      <c r="C205" s="175" t="s">
        <v>236</v>
      </c>
      <c r="D205" s="175" t="s">
        <v>155</v>
      </c>
      <c r="E205" s="176" t="s">
        <v>302</v>
      </c>
      <c r="F205" s="177" t="s">
        <v>303</v>
      </c>
      <c r="G205" s="178" t="s">
        <v>158</v>
      </c>
      <c r="H205" s="179">
        <v>1757</v>
      </c>
      <c r="I205" s="180"/>
      <c r="J205" s="181">
        <f>ROUND(I205*H205,2)</f>
        <v>0</v>
      </c>
      <c r="K205" s="177" t="s">
        <v>159</v>
      </c>
      <c r="L205" s="41"/>
      <c r="M205" s="182" t="s">
        <v>19</v>
      </c>
      <c r="N205" s="183" t="s">
        <v>49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160</v>
      </c>
      <c r="AT205" s="186" t="s">
        <v>155</v>
      </c>
      <c r="AU205" s="186" t="s">
        <v>88</v>
      </c>
      <c r="AY205" s="19" t="s">
        <v>153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86</v>
      </c>
      <c r="BK205" s="187">
        <f>ROUND(I205*H205,2)</f>
        <v>0</v>
      </c>
      <c r="BL205" s="19" t="s">
        <v>160</v>
      </c>
      <c r="BM205" s="186" t="s">
        <v>304</v>
      </c>
    </row>
    <row r="206" spans="1:65" s="2" customFormat="1" ht="11.25">
      <c r="A206" s="36"/>
      <c r="B206" s="37"/>
      <c r="C206" s="38"/>
      <c r="D206" s="188" t="s">
        <v>161</v>
      </c>
      <c r="E206" s="38"/>
      <c r="F206" s="189" t="s">
        <v>305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161</v>
      </c>
      <c r="AU206" s="19" t="s">
        <v>88</v>
      </c>
    </row>
    <row r="207" spans="1:65" s="13" customFormat="1" ht="11.25">
      <c r="B207" s="193"/>
      <c r="C207" s="194"/>
      <c r="D207" s="195" t="s">
        <v>163</v>
      </c>
      <c r="E207" s="196" t="s">
        <v>19</v>
      </c>
      <c r="F207" s="197" t="s">
        <v>300</v>
      </c>
      <c r="G207" s="194"/>
      <c r="H207" s="198">
        <v>1757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163</v>
      </c>
      <c r="AU207" s="204" t="s">
        <v>88</v>
      </c>
      <c r="AV207" s="13" t="s">
        <v>88</v>
      </c>
      <c r="AW207" s="13" t="s">
        <v>37</v>
      </c>
      <c r="AX207" s="13" t="s">
        <v>78</v>
      </c>
      <c r="AY207" s="204" t="s">
        <v>153</v>
      </c>
    </row>
    <row r="208" spans="1:65" s="14" customFormat="1" ht="11.25">
      <c r="B208" s="205"/>
      <c r="C208" s="206"/>
      <c r="D208" s="195" t="s">
        <v>163</v>
      </c>
      <c r="E208" s="207" t="s">
        <v>19</v>
      </c>
      <c r="F208" s="208" t="s">
        <v>306</v>
      </c>
      <c r="G208" s="206"/>
      <c r="H208" s="207" t="s">
        <v>19</v>
      </c>
      <c r="I208" s="209"/>
      <c r="J208" s="206"/>
      <c r="K208" s="206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163</v>
      </c>
      <c r="AU208" s="214" t="s">
        <v>88</v>
      </c>
      <c r="AV208" s="14" t="s">
        <v>86</v>
      </c>
      <c r="AW208" s="14" t="s">
        <v>37</v>
      </c>
      <c r="AX208" s="14" t="s">
        <v>78</v>
      </c>
      <c r="AY208" s="214" t="s">
        <v>153</v>
      </c>
    </row>
    <row r="209" spans="1:65" s="15" customFormat="1" ht="11.25">
      <c r="B209" s="215"/>
      <c r="C209" s="216"/>
      <c r="D209" s="195" t="s">
        <v>163</v>
      </c>
      <c r="E209" s="217" t="s">
        <v>19</v>
      </c>
      <c r="F209" s="218" t="s">
        <v>166</v>
      </c>
      <c r="G209" s="216"/>
      <c r="H209" s="219">
        <v>1757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163</v>
      </c>
      <c r="AU209" s="225" t="s">
        <v>88</v>
      </c>
      <c r="AV209" s="15" t="s">
        <v>160</v>
      </c>
      <c r="AW209" s="15" t="s">
        <v>37</v>
      </c>
      <c r="AX209" s="15" t="s">
        <v>86</v>
      </c>
      <c r="AY209" s="225" t="s">
        <v>153</v>
      </c>
    </row>
    <row r="210" spans="1:65" s="2" customFormat="1" ht="33" customHeight="1">
      <c r="A210" s="36"/>
      <c r="B210" s="37"/>
      <c r="C210" s="175" t="s">
        <v>307</v>
      </c>
      <c r="D210" s="175" t="s">
        <v>155</v>
      </c>
      <c r="E210" s="176" t="s">
        <v>308</v>
      </c>
      <c r="F210" s="177" t="s">
        <v>309</v>
      </c>
      <c r="G210" s="178" t="s">
        <v>158</v>
      </c>
      <c r="H210" s="179">
        <v>1757</v>
      </c>
      <c r="I210" s="180"/>
      <c r="J210" s="181">
        <f>ROUND(I210*H210,2)</f>
        <v>0</v>
      </c>
      <c r="K210" s="177" t="s">
        <v>19</v>
      </c>
      <c r="L210" s="41"/>
      <c r="M210" s="182" t="s">
        <v>19</v>
      </c>
      <c r="N210" s="183" t="s">
        <v>49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160</v>
      </c>
      <c r="AT210" s="186" t="s">
        <v>155</v>
      </c>
      <c r="AU210" s="186" t="s">
        <v>88</v>
      </c>
      <c r="AY210" s="19" t="s">
        <v>153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86</v>
      </c>
      <c r="BK210" s="187">
        <f>ROUND(I210*H210,2)</f>
        <v>0</v>
      </c>
      <c r="BL210" s="19" t="s">
        <v>160</v>
      </c>
      <c r="BM210" s="186" t="s">
        <v>310</v>
      </c>
    </row>
    <row r="211" spans="1:65" s="13" customFormat="1" ht="11.25">
      <c r="B211" s="193"/>
      <c r="C211" s="194"/>
      <c r="D211" s="195" t="s">
        <v>163</v>
      </c>
      <c r="E211" s="196" t="s">
        <v>19</v>
      </c>
      <c r="F211" s="197" t="s">
        <v>300</v>
      </c>
      <c r="G211" s="194"/>
      <c r="H211" s="198">
        <v>1757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163</v>
      </c>
      <c r="AU211" s="204" t="s">
        <v>88</v>
      </c>
      <c r="AV211" s="13" t="s">
        <v>88</v>
      </c>
      <c r="AW211" s="13" t="s">
        <v>37</v>
      </c>
      <c r="AX211" s="13" t="s">
        <v>78</v>
      </c>
      <c r="AY211" s="204" t="s">
        <v>153</v>
      </c>
    </row>
    <row r="212" spans="1:65" s="14" customFormat="1" ht="11.25">
      <c r="B212" s="205"/>
      <c r="C212" s="206"/>
      <c r="D212" s="195" t="s">
        <v>163</v>
      </c>
      <c r="E212" s="207" t="s">
        <v>19</v>
      </c>
      <c r="F212" s="208" t="s">
        <v>306</v>
      </c>
      <c r="G212" s="206"/>
      <c r="H212" s="207" t="s">
        <v>19</v>
      </c>
      <c r="I212" s="209"/>
      <c r="J212" s="206"/>
      <c r="K212" s="206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163</v>
      </c>
      <c r="AU212" s="214" t="s">
        <v>88</v>
      </c>
      <c r="AV212" s="14" t="s">
        <v>86</v>
      </c>
      <c r="AW212" s="14" t="s">
        <v>37</v>
      </c>
      <c r="AX212" s="14" t="s">
        <v>78</v>
      </c>
      <c r="AY212" s="214" t="s">
        <v>153</v>
      </c>
    </row>
    <row r="213" spans="1:65" s="15" customFormat="1" ht="11.25">
      <c r="B213" s="215"/>
      <c r="C213" s="216"/>
      <c r="D213" s="195" t="s">
        <v>163</v>
      </c>
      <c r="E213" s="217" t="s">
        <v>19</v>
      </c>
      <c r="F213" s="218" t="s">
        <v>166</v>
      </c>
      <c r="G213" s="216"/>
      <c r="H213" s="219">
        <v>1757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163</v>
      </c>
      <c r="AU213" s="225" t="s">
        <v>88</v>
      </c>
      <c r="AV213" s="15" t="s">
        <v>160</v>
      </c>
      <c r="AW213" s="15" t="s">
        <v>37</v>
      </c>
      <c r="AX213" s="15" t="s">
        <v>86</v>
      </c>
      <c r="AY213" s="225" t="s">
        <v>153</v>
      </c>
    </row>
    <row r="214" spans="1:65" s="2" customFormat="1" ht="33" customHeight="1">
      <c r="A214" s="36"/>
      <c r="B214" s="37"/>
      <c r="C214" s="175" t="s">
        <v>243</v>
      </c>
      <c r="D214" s="175" t="s">
        <v>155</v>
      </c>
      <c r="E214" s="176" t="s">
        <v>308</v>
      </c>
      <c r="F214" s="177" t="s">
        <v>309</v>
      </c>
      <c r="G214" s="178" t="s">
        <v>158</v>
      </c>
      <c r="H214" s="179">
        <v>31</v>
      </c>
      <c r="I214" s="180"/>
      <c r="J214" s="181">
        <f>ROUND(I214*H214,2)</f>
        <v>0</v>
      </c>
      <c r="K214" s="177" t="s">
        <v>19</v>
      </c>
      <c r="L214" s="41"/>
      <c r="M214" s="182" t="s">
        <v>19</v>
      </c>
      <c r="N214" s="183" t="s">
        <v>49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160</v>
      </c>
      <c r="AT214" s="186" t="s">
        <v>155</v>
      </c>
      <c r="AU214" s="186" t="s">
        <v>88</v>
      </c>
      <c r="AY214" s="19" t="s">
        <v>153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86</v>
      </c>
      <c r="BK214" s="187">
        <f>ROUND(I214*H214,2)</f>
        <v>0</v>
      </c>
      <c r="BL214" s="19" t="s">
        <v>160</v>
      </c>
      <c r="BM214" s="186" t="s">
        <v>311</v>
      </c>
    </row>
    <row r="215" spans="1:65" s="13" customFormat="1" ht="11.25">
      <c r="B215" s="193"/>
      <c r="C215" s="194"/>
      <c r="D215" s="195" t="s">
        <v>163</v>
      </c>
      <c r="E215" s="196" t="s">
        <v>19</v>
      </c>
      <c r="F215" s="197" t="s">
        <v>312</v>
      </c>
      <c r="G215" s="194"/>
      <c r="H215" s="198">
        <v>31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163</v>
      </c>
      <c r="AU215" s="204" t="s">
        <v>88</v>
      </c>
      <c r="AV215" s="13" t="s">
        <v>88</v>
      </c>
      <c r="AW215" s="13" t="s">
        <v>37</v>
      </c>
      <c r="AX215" s="13" t="s">
        <v>78</v>
      </c>
      <c r="AY215" s="204" t="s">
        <v>153</v>
      </c>
    </row>
    <row r="216" spans="1:65" s="14" customFormat="1" ht="11.25">
      <c r="B216" s="205"/>
      <c r="C216" s="206"/>
      <c r="D216" s="195" t="s">
        <v>163</v>
      </c>
      <c r="E216" s="207" t="s">
        <v>19</v>
      </c>
      <c r="F216" s="208" t="s">
        <v>313</v>
      </c>
      <c r="G216" s="206"/>
      <c r="H216" s="207" t="s">
        <v>19</v>
      </c>
      <c r="I216" s="209"/>
      <c r="J216" s="206"/>
      <c r="K216" s="206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163</v>
      </c>
      <c r="AU216" s="214" t="s">
        <v>88</v>
      </c>
      <c r="AV216" s="14" t="s">
        <v>86</v>
      </c>
      <c r="AW216" s="14" t="s">
        <v>37</v>
      </c>
      <c r="AX216" s="14" t="s">
        <v>78</v>
      </c>
      <c r="AY216" s="214" t="s">
        <v>153</v>
      </c>
    </row>
    <row r="217" spans="1:65" s="15" customFormat="1" ht="11.25">
      <c r="B217" s="215"/>
      <c r="C217" s="216"/>
      <c r="D217" s="195" t="s">
        <v>163</v>
      </c>
      <c r="E217" s="217" t="s">
        <v>19</v>
      </c>
      <c r="F217" s="218" t="s">
        <v>166</v>
      </c>
      <c r="G217" s="216"/>
      <c r="H217" s="219">
        <v>31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163</v>
      </c>
      <c r="AU217" s="225" t="s">
        <v>88</v>
      </c>
      <c r="AV217" s="15" t="s">
        <v>160</v>
      </c>
      <c r="AW217" s="15" t="s">
        <v>37</v>
      </c>
      <c r="AX217" s="15" t="s">
        <v>86</v>
      </c>
      <c r="AY217" s="225" t="s">
        <v>153</v>
      </c>
    </row>
    <row r="218" spans="1:65" s="2" customFormat="1" ht="16.5" customHeight="1">
      <c r="A218" s="36"/>
      <c r="B218" s="37"/>
      <c r="C218" s="175" t="s">
        <v>314</v>
      </c>
      <c r="D218" s="175" t="s">
        <v>155</v>
      </c>
      <c r="E218" s="176" t="s">
        <v>315</v>
      </c>
      <c r="F218" s="177" t="s">
        <v>316</v>
      </c>
      <c r="G218" s="178" t="s">
        <v>158</v>
      </c>
      <c r="H218" s="179">
        <v>1757</v>
      </c>
      <c r="I218" s="180"/>
      <c r="J218" s="181">
        <f>ROUND(I218*H218,2)</f>
        <v>0</v>
      </c>
      <c r="K218" s="177" t="s">
        <v>159</v>
      </c>
      <c r="L218" s="41"/>
      <c r="M218" s="182" t="s">
        <v>19</v>
      </c>
      <c r="N218" s="183" t="s">
        <v>49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160</v>
      </c>
      <c r="AT218" s="186" t="s">
        <v>155</v>
      </c>
      <c r="AU218" s="186" t="s">
        <v>88</v>
      </c>
      <c r="AY218" s="19" t="s">
        <v>153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86</v>
      </c>
      <c r="BK218" s="187">
        <f>ROUND(I218*H218,2)</f>
        <v>0</v>
      </c>
      <c r="BL218" s="19" t="s">
        <v>160</v>
      </c>
      <c r="BM218" s="186" t="s">
        <v>231</v>
      </c>
    </row>
    <row r="219" spans="1:65" s="2" customFormat="1" ht="11.25">
      <c r="A219" s="36"/>
      <c r="B219" s="37"/>
      <c r="C219" s="38"/>
      <c r="D219" s="188" t="s">
        <v>161</v>
      </c>
      <c r="E219" s="38"/>
      <c r="F219" s="189" t="s">
        <v>317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161</v>
      </c>
      <c r="AU219" s="19" t="s">
        <v>88</v>
      </c>
    </row>
    <row r="220" spans="1:65" s="13" customFormat="1" ht="11.25">
      <c r="B220" s="193"/>
      <c r="C220" s="194"/>
      <c r="D220" s="195" t="s">
        <v>163</v>
      </c>
      <c r="E220" s="196" t="s">
        <v>19</v>
      </c>
      <c r="F220" s="197" t="s">
        <v>300</v>
      </c>
      <c r="G220" s="194"/>
      <c r="H220" s="198">
        <v>1757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163</v>
      </c>
      <c r="AU220" s="204" t="s">
        <v>88</v>
      </c>
      <c r="AV220" s="13" t="s">
        <v>88</v>
      </c>
      <c r="AW220" s="13" t="s">
        <v>37</v>
      </c>
      <c r="AX220" s="13" t="s">
        <v>78</v>
      </c>
      <c r="AY220" s="204" t="s">
        <v>153</v>
      </c>
    </row>
    <row r="221" spans="1:65" s="14" customFormat="1" ht="11.25">
      <c r="B221" s="205"/>
      <c r="C221" s="206"/>
      <c r="D221" s="195" t="s">
        <v>163</v>
      </c>
      <c r="E221" s="207" t="s">
        <v>19</v>
      </c>
      <c r="F221" s="208" t="s">
        <v>318</v>
      </c>
      <c r="G221" s="206"/>
      <c r="H221" s="207" t="s">
        <v>19</v>
      </c>
      <c r="I221" s="209"/>
      <c r="J221" s="206"/>
      <c r="K221" s="206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163</v>
      </c>
      <c r="AU221" s="214" t="s">
        <v>88</v>
      </c>
      <c r="AV221" s="14" t="s">
        <v>86</v>
      </c>
      <c r="AW221" s="14" t="s">
        <v>37</v>
      </c>
      <c r="AX221" s="14" t="s">
        <v>78</v>
      </c>
      <c r="AY221" s="214" t="s">
        <v>153</v>
      </c>
    </row>
    <row r="222" spans="1:65" s="15" customFormat="1" ht="11.25">
      <c r="B222" s="215"/>
      <c r="C222" s="216"/>
      <c r="D222" s="195" t="s">
        <v>163</v>
      </c>
      <c r="E222" s="217" t="s">
        <v>19</v>
      </c>
      <c r="F222" s="218" t="s">
        <v>166</v>
      </c>
      <c r="G222" s="216"/>
      <c r="H222" s="219">
        <v>1757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163</v>
      </c>
      <c r="AU222" s="225" t="s">
        <v>88</v>
      </c>
      <c r="AV222" s="15" t="s">
        <v>160</v>
      </c>
      <c r="AW222" s="15" t="s">
        <v>37</v>
      </c>
      <c r="AX222" s="15" t="s">
        <v>86</v>
      </c>
      <c r="AY222" s="225" t="s">
        <v>153</v>
      </c>
    </row>
    <row r="223" spans="1:65" s="2" customFormat="1" ht="16.5" customHeight="1">
      <c r="A223" s="36"/>
      <c r="B223" s="37"/>
      <c r="C223" s="175" t="s">
        <v>248</v>
      </c>
      <c r="D223" s="175" t="s">
        <v>155</v>
      </c>
      <c r="E223" s="176" t="s">
        <v>319</v>
      </c>
      <c r="F223" s="177" t="s">
        <v>320</v>
      </c>
      <c r="G223" s="178" t="s">
        <v>158</v>
      </c>
      <c r="H223" s="179">
        <v>1757</v>
      </c>
      <c r="I223" s="180"/>
      <c r="J223" s="181">
        <f>ROUND(I223*H223,2)</f>
        <v>0</v>
      </c>
      <c r="K223" s="177" t="s">
        <v>19</v>
      </c>
      <c r="L223" s="41"/>
      <c r="M223" s="182" t="s">
        <v>19</v>
      </c>
      <c r="N223" s="183" t="s">
        <v>49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160</v>
      </c>
      <c r="AT223" s="186" t="s">
        <v>155</v>
      </c>
      <c r="AU223" s="186" t="s">
        <v>88</v>
      </c>
      <c r="AY223" s="19" t="s">
        <v>153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86</v>
      </c>
      <c r="BK223" s="187">
        <f>ROUND(I223*H223,2)</f>
        <v>0</v>
      </c>
      <c r="BL223" s="19" t="s">
        <v>160</v>
      </c>
      <c r="BM223" s="186" t="s">
        <v>321</v>
      </c>
    </row>
    <row r="224" spans="1:65" s="13" customFormat="1" ht="11.25">
      <c r="B224" s="193"/>
      <c r="C224" s="194"/>
      <c r="D224" s="195" t="s">
        <v>163</v>
      </c>
      <c r="E224" s="196" t="s">
        <v>19</v>
      </c>
      <c r="F224" s="197" t="s">
        <v>300</v>
      </c>
      <c r="G224" s="194"/>
      <c r="H224" s="198">
        <v>1757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163</v>
      </c>
      <c r="AU224" s="204" t="s">
        <v>88</v>
      </c>
      <c r="AV224" s="13" t="s">
        <v>88</v>
      </c>
      <c r="AW224" s="13" t="s">
        <v>37</v>
      </c>
      <c r="AX224" s="13" t="s">
        <v>78</v>
      </c>
      <c r="AY224" s="204" t="s">
        <v>153</v>
      </c>
    </row>
    <row r="225" spans="1:65" s="14" customFormat="1" ht="11.25">
      <c r="B225" s="205"/>
      <c r="C225" s="206"/>
      <c r="D225" s="195" t="s">
        <v>163</v>
      </c>
      <c r="E225" s="207" t="s">
        <v>19</v>
      </c>
      <c r="F225" s="208" t="s">
        <v>322</v>
      </c>
      <c r="G225" s="206"/>
      <c r="H225" s="207" t="s">
        <v>19</v>
      </c>
      <c r="I225" s="209"/>
      <c r="J225" s="206"/>
      <c r="K225" s="206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163</v>
      </c>
      <c r="AU225" s="214" t="s">
        <v>88</v>
      </c>
      <c r="AV225" s="14" t="s">
        <v>86</v>
      </c>
      <c r="AW225" s="14" t="s">
        <v>37</v>
      </c>
      <c r="AX225" s="14" t="s">
        <v>78</v>
      </c>
      <c r="AY225" s="214" t="s">
        <v>153</v>
      </c>
    </row>
    <row r="226" spans="1:65" s="15" customFormat="1" ht="11.25">
      <c r="B226" s="215"/>
      <c r="C226" s="216"/>
      <c r="D226" s="195" t="s">
        <v>163</v>
      </c>
      <c r="E226" s="217" t="s">
        <v>19</v>
      </c>
      <c r="F226" s="218" t="s">
        <v>166</v>
      </c>
      <c r="G226" s="216"/>
      <c r="H226" s="219">
        <v>1757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163</v>
      </c>
      <c r="AU226" s="225" t="s">
        <v>88</v>
      </c>
      <c r="AV226" s="15" t="s">
        <v>160</v>
      </c>
      <c r="AW226" s="15" t="s">
        <v>37</v>
      </c>
      <c r="AX226" s="15" t="s">
        <v>86</v>
      </c>
      <c r="AY226" s="225" t="s">
        <v>153</v>
      </c>
    </row>
    <row r="227" spans="1:65" s="2" customFormat="1" ht="16.5" customHeight="1">
      <c r="A227" s="36"/>
      <c r="B227" s="37"/>
      <c r="C227" s="175" t="s">
        <v>323</v>
      </c>
      <c r="D227" s="175" t="s">
        <v>155</v>
      </c>
      <c r="E227" s="176" t="s">
        <v>319</v>
      </c>
      <c r="F227" s="177" t="s">
        <v>320</v>
      </c>
      <c r="G227" s="178" t="s">
        <v>158</v>
      </c>
      <c r="H227" s="179">
        <v>31</v>
      </c>
      <c r="I227" s="180"/>
      <c r="J227" s="181">
        <f>ROUND(I227*H227,2)</f>
        <v>0</v>
      </c>
      <c r="K227" s="177" t="s">
        <v>19</v>
      </c>
      <c r="L227" s="41"/>
      <c r="M227" s="182" t="s">
        <v>19</v>
      </c>
      <c r="N227" s="183" t="s">
        <v>49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160</v>
      </c>
      <c r="AT227" s="186" t="s">
        <v>155</v>
      </c>
      <c r="AU227" s="186" t="s">
        <v>88</v>
      </c>
      <c r="AY227" s="19" t="s">
        <v>153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86</v>
      </c>
      <c r="BK227" s="187">
        <f>ROUND(I227*H227,2)</f>
        <v>0</v>
      </c>
      <c r="BL227" s="19" t="s">
        <v>160</v>
      </c>
      <c r="BM227" s="186" t="s">
        <v>324</v>
      </c>
    </row>
    <row r="228" spans="1:65" s="13" customFormat="1" ht="11.25">
      <c r="B228" s="193"/>
      <c r="C228" s="194"/>
      <c r="D228" s="195" t="s">
        <v>163</v>
      </c>
      <c r="E228" s="196" t="s">
        <v>19</v>
      </c>
      <c r="F228" s="197" t="s">
        <v>312</v>
      </c>
      <c r="G228" s="194"/>
      <c r="H228" s="198">
        <v>31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163</v>
      </c>
      <c r="AU228" s="204" t="s">
        <v>88</v>
      </c>
      <c r="AV228" s="13" t="s">
        <v>88</v>
      </c>
      <c r="AW228" s="13" t="s">
        <v>37</v>
      </c>
      <c r="AX228" s="13" t="s">
        <v>78</v>
      </c>
      <c r="AY228" s="204" t="s">
        <v>153</v>
      </c>
    </row>
    <row r="229" spans="1:65" s="14" customFormat="1" ht="11.25">
      <c r="B229" s="205"/>
      <c r="C229" s="206"/>
      <c r="D229" s="195" t="s">
        <v>163</v>
      </c>
      <c r="E229" s="207" t="s">
        <v>19</v>
      </c>
      <c r="F229" s="208" t="s">
        <v>325</v>
      </c>
      <c r="G229" s="206"/>
      <c r="H229" s="207" t="s">
        <v>19</v>
      </c>
      <c r="I229" s="209"/>
      <c r="J229" s="206"/>
      <c r="K229" s="206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163</v>
      </c>
      <c r="AU229" s="214" t="s">
        <v>88</v>
      </c>
      <c r="AV229" s="14" t="s">
        <v>86</v>
      </c>
      <c r="AW229" s="14" t="s">
        <v>37</v>
      </c>
      <c r="AX229" s="14" t="s">
        <v>78</v>
      </c>
      <c r="AY229" s="214" t="s">
        <v>153</v>
      </c>
    </row>
    <row r="230" spans="1:65" s="15" customFormat="1" ht="11.25">
      <c r="B230" s="215"/>
      <c r="C230" s="216"/>
      <c r="D230" s="195" t="s">
        <v>163</v>
      </c>
      <c r="E230" s="217" t="s">
        <v>19</v>
      </c>
      <c r="F230" s="218" t="s">
        <v>166</v>
      </c>
      <c r="G230" s="216"/>
      <c r="H230" s="219">
        <v>31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163</v>
      </c>
      <c r="AU230" s="225" t="s">
        <v>88</v>
      </c>
      <c r="AV230" s="15" t="s">
        <v>160</v>
      </c>
      <c r="AW230" s="15" t="s">
        <v>37</v>
      </c>
      <c r="AX230" s="15" t="s">
        <v>86</v>
      </c>
      <c r="AY230" s="225" t="s">
        <v>153</v>
      </c>
    </row>
    <row r="231" spans="1:65" s="2" customFormat="1" ht="16.5" customHeight="1">
      <c r="A231" s="36"/>
      <c r="B231" s="37"/>
      <c r="C231" s="175" t="s">
        <v>255</v>
      </c>
      <c r="D231" s="175" t="s">
        <v>155</v>
      </c>
      <c r="E231" s="176" t="s">
        <v>326</v>
      </c>
      <c r="F231" s="177" t="s">
        <v>327</v>
      </c>
      <c r="G231" s="178" t="s">
        <v>158</v>
      </c>
      <c r="H231" s="179">
        <v>31</v>
      </c>
      <c r="I231" s="180"/>
      <c r="J231" s="181">
        <f>ROUND(I231*H231,2)</f>
        <v>0</v>
      </c>
      <c r="K231" s="177" t="s">
        <v>19</v>
      </c>
      <c r="L231" s="41"/>
      <c r="M231" s="182" t="s">
        <v>19</v>
      </c>
      <c r="N231" s="183" t="s">
        <v>49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160</v>
      </c>
      <c r="AT231" s="186" t="s">
        <v>155</v>
      </c>
      <c r="AU231" s="186" t="s">
        <v>88</v>
      </c>
      <c r="AY231" s="19" t="s">
        <v>153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86</v>
      </c>
      <c r="BK231" s="187">
        <f>ROUND(I231*H231,2)</f>
        <v>0</v>
      </c>
      <c r="BL231" s="19" t="s">
        <v>160</v>
      </c>
      <c r="BM231" s="186" t="s">
        <v>328</v>
      </c>
    </row>
    <row r="232" spans="1:65" s="13" customFormat="1" ht="11.25">
      <c r="B232" s="193"/>
      <c r="C232" s="194"/>
      <c r="D232" s="195" t="s">
        <v>163</v>
      </c>
      <c r="E232" s="196" t="s">
        <v>19</v>
      </c>
      <c r="F232" s="197" t="s">
        <v>312</v>
      </c>
      <c r="G232" s="194"/>
      <c r="H232" s="198">
        <v>31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163</v>
      </c>
      <c r="AU232" s="204" t="s">
        <v>88</v>
      </c>
      <c r="AV232" s="13" t="s">
        <v>88</v>
      </c>
      <c r="AW232" s="13" t="s">
        <v>37</v>
      </c>
      <c r="AX232" s="13" t="s">
        <v>78</v>
      </c>
      <c r="AY232" s="204" t="s">
        <v>153</v>
      </c>
    </row>
    <row r="233" spans="1:65" s="14" customFormat="1" ht="11.25">
      <c r="B233" s="205"/>
      <c r="C233" s="206"/>
      <c r="D233" s="195" t="s">
        <v>163</v>
      </c>
      <c r="E233" s="207" t="s">
        <v>19</v>
      </c>
      <c r="F233" s="208" t="s">
        <v>325</v>
      </c>
      <c r="G233" s="206"/>
      <c r="H233" s="207" t="s">
        <v>19</v>
      </c>
      <c r="I233" s="209"/>
      <c r="J233" s="206"/>
      <c r="K233" s="206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163</v>
      </c>
      <c r="AU233" s="214" t="s">
        <v>88</v>
      </c>
      <c r="AV233" s="14" t="s">
        <v>86</v>
      </c>
      <c r="AW233" s="14" t="s">
        <v>37</v>
      </c>
      <c r="AX233" s="14" t="s">
        <v>78</v>
      </c>
      <c r="AY233" s="214" t="s">
        <v>153</v>
      </c>
    </row>
    <row r="234" spans="1:65" s="15" customFormat="1" ht="11.25">
      <c r="B234" s="215"/>
      <c r="C234" s="216"/>
      <c r="D234" s="195" t="s">
        <v>163</v>
      </c>
      <c r="E234" s="217" t="s">
        <v>19</v>
      </c>
      <c r="F234" s="218" t="s">
        <v>166</v>
      </c>
      <c r="G234" s="216"/>
      <c r="H234" s="219">
        <v>31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163</v>
      </c>
      <c r="AU234" s="225" t="s">
        <v>88</v>
      </c>
      <c r="AV234" s="15" t="s">
        <v>160</v>
      </c>
      <c r="AW234" s="15" t="s">
        <v>37</v>
      </c>
      <c r="AX234" s="15" t="s">
        <v>86</v>
      </c>
      <c r="AY234" s="225" t="s">
        <v>153</v>
      </c>
    </row>
    <row r="235" spans="1:65" s="2" customFormat="1" ht="24.2" customHeight="1">
      <c r="A235" s="36"/>
      <c r="B235" s="37"/>
      <c r="C235" s="175" t="s">
        <v>312</v>
      </c>
      <c r="D235" s="175" t="s">
        <v>155</v>
      </c>
      <c r="E235" s="176" t="s">
        <v>329</v>
      </c>
      <c r="F235" s="177" t="s">
        <v>330</v>
      </c>
      <c r="G235" s="178" t="s">
        <v>158</v>
      </c>
      <c r="H235" s="179">
        <v>1757</v>
      </c>
      <c r="I235" s="180"/>
      <c r="J235" s="181">
        <f>ROUND(I235*H235,2)</f>
        <v>0</v>
      </c>
      <c r="K235" s="177" t="s">
        <v>19</v>
      </c>
      <c r="L235" s="41"/>
      <c r="M235" s="182" t="s">
        <v>19</v>
      </c>
      <c r="N235" s="183" t="s">
        <v>49</v>
      </c>
      <c r="O235" s="66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160</v>
      </c>
      <c r="AT235" s="186" t="s">
        <v>155</v>
      </c>
      <c r="AU235" s="186" t="s">
        <v>88</v>
      </c>
      <c r="AY235" s="19" t="s">
        <v>153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86</v>
      </c>
      <c r="BK235" s="187">
        <f>ROUND(I235*H235,2)</f>
        <v>0</v>
      </c>
      <c r="BL235" s="19" t="s">
        <v>160</v>
      </c>
      <c r="BM235" s="186" t="s">
        <v>331</v>
      </c>
    </row>
    <row r="236" spans="1:65" s="13" customFormat="1" ht="11.25">
      <c r="B236" s="193"/>
      <c r="C236" s="194"/>
      <c r="D236" s="195" t="s">
        <v>163</v>
      </c>
      <c r="E236" s="196" t="s">
        <v>19</v>
      </c>
      <c r="F236" s="197" t="s">
        <v>300</v>
      </c>
      <c r="G236" s="194"/>
      <c r="H236" s="198">
        <v>1757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163</v>
      </c>
      <c r="AU236" s="204" t="s">
        <v>88</v>
      </c>
      <c r="AV236" s="13" t="s">
        <v>88</v>
      </c>
      <c r="AW236" s="13" t="s">
        <v>37</v>
      </c>
      <c r="AX236" s="13" t="s">
        <v>78</v>
      </c>
      <c r="AY236" s="204" t="s">
        <v>153</v>
      </c>
    </row>
    <row r="237" spans="1:65" s="14" customFormat="1" ht="11.25">
      <c r="B237" s="205"/>
      <c r="C237" s="206"/>
      <c r="D237" s="195" t="s">
        <v>163</v>
      </c>
      <c r="E237" s="207" t="s">
        <v>19</v>
      </c>
      <c r="F237" s="208" t="s">
        <v>332</v>
      </c>
      <c r="G237" s="206"/>
      <c r="H237" s="207" t="s">
        <v>19</v>
      </c>
      <c r="I237" s="209"/>
      <c r="J237" s="206"/>
      <c r="K237" s="206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163</v>
      </c>
      <c r="AU237" s="214" t="s">
        <v>88</v>
      </c>
      <c r="AV237" s="14" t="s">
        <v>86</v>
      </c>
      <c r="AW237" s="14" t="s">
        <v>37</v>
      </c>
      <c r="AX237" s="14" t="s">
        <v>78</v>
      </c>
      <c r="AY237" s="214" t="s">
        <v>153</v>
      </c>
    </row>
    <row r="238" spans="1:65" s="15" customFormat="1" ht="11.25">
      <c r="B238" s="215"/>
      <c r="C238" s="216"/>
      <c r="D238" s="195" t="s">
        <v>163</v>
      </c>
      <c r="E238" s="217" t="s">
        <v>19</v>
      </c>
      <c r="F238" s="218" t="s">
        <v>166</v>
      </c>
      <c r="G238" s="216"/>
      <c r="H238" s="219">
        <v>1757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163</v>
      </c>
      <c r="AU238" s="225" t="s">
        <v>88</v>
      </c>
      <c r="AV238" s="15" t="s">
        <v>160</v>
      </c>
      <c r="AW238" s="15" t="s">
        <v>37</v>
      </c>
      <c r="AX238" s="15" t="s">
        <v>86</v>
      </c>
      <c r="AY238" s="225" t="s">
        <v>153</v>
      </c>
    </row>
    <row r="239" spans="1:65" s="2" customFormat="1" ht="24.2" customHeight="1">
      <c r="A239" s="36"/>
      <c r="B239" s="37"/>
      <c r="C239" s="175" t="s">
        <v>258</v>
      </c>
      <c r="D239" s="175" t="s">
        <v>155</v>
      </c>
      <c r="E239" s="176" t="s">
        <v>329</v>
      </c>
      <c r="F239" s="177" t="s">
        <v>330</v>
      </c>
      <c r="G239" s="178" t="s">
        <v>158</v>
      </c>
      <c r="H239" s="179">
        <v>31</v>
      </c>
      <c r="I239" s="180"/>
      <c r="J239" s="181">
        <f>ROUND(I239*H239,2)</f>
        <v>0</v>
      </c>
      <c r="K239" s="177" t="s">
        <v>19</v>
      </c>
      <c r="L239" s="41"/>
      <c r="M239" s="182" t="s">
        <v>19</v>
      </c>
      <c r="N239" s="183" t="s">
        <v>49</v>
      </c>
      <c r="O239" s="66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160</v>
      </c>
      <c r="AT239" s="186" t="s">
        <v>155</v>
      </c>
      <c r="AU239" s="186" t="s">
        <v>88</v>
      </c>
      <c r="AY239" s="19" t="s">
        <v>153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86</v>
      </c>
      <c r="BK239" s="187">
        <f>ROUND(I239*H239,2)</f>
        <v>0</v>
      </c>
      <c r="BL239" s="19" t="s">
        <v>160</v>
      </c>
      <c r="BM239" s="186" t="s">
        <v>333</v>
      </c>
    </row>
    <row r="240" spans="1:65" s="13" customFormat="1" ht="11.25">
      <c r="B240" s="193"/>
      <c r="C240" s="194"/>
      <c r="D240" s="195" t="s">
        <v>163</v>
      </c>
      <c r="E240" s="196" t="s">
        <v>19</v>
      </c>
      <c r="F240" s="197" t="s">
        <v>312</v>
      </c>
      <c r="G240" s="194"/>
      <c r="H240" s="198">
        <v>31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163</v>
      </c>
      <c r="AU240" s="204" t="s">
        <v>88</v>
      </c>
      <c r="AV240" s="13" t="s">
        <v>88</v>
      </c>
      <c r="AW240" s="13" t="s">
        <v>37</v>
      </c>
      <c r="AX240" s="13" t="s">
        <v>78</v>
      </c>
      <c r="AY240" s="204" t="s">
        <v>153</v>
      </c>
    </row>
    <row r="241" spans="1:65" s="14" customFormat="1" ht="11.25">
      <c r="B241" s="205"/>
      <c r="C241" s="206"/>
      <c r="D241" s="195" t="s">
        <v>163</v>
      </c>
      <c r="E241" s="207" t="s">
        <v>19</v>
      </c>
      <c r="F241" s="208" t="s">
        <v>313</v>
      </c>
      <c r="G241" s="206"/>
      <c r="H241" s="207" t="s">
        <v>19</v>
      </c>
      <c r="I241" s="209"/>
      <c r="J241" s="206"/>
      <c r="K241" s="206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163</v>
      </c>
      <c r="AU241" s="214" t="s">
        <v>88</v>
      </c>
      <c r="AV241" s="14" t="s">
        <v>86</v>
      </c>
      <c r="AW241" s="14" t="s">
        <v>37</v>
      </c>
      <c r="AX241" s="14" t="s">
        <v>78</v>
      </c>
      <c r="AY241" s="214" t="s">
        <v>153</v>
      </c>
    </row>
    <row r="242" spans="1:65" s="15" customFormat="1" ht="11.25">
      <c r="B242" s="215"/>
      <c r="C242" s="216"/>
      <c r="D242" s="195" t="s">
        <v>163</v>
      </c>
      <c r="E242" s="217" t="s">
        <v>19</v>
      </c>
      <c r="F242" s="218" t="s">
        <v>166</v>
      </c>
      <c r="G242" s="216"/>
      <c r="H242" s="219">
        <v>31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163</v>
      </c>
      <c r="AU242" s="225" t="s">
        <v>88</v>
      </c>
      <c r="AV242" s="15" t="s">
        <v>160</v>
      </c>
      <c r="AW242" s="15" t="s">
        <v>37</v>
      </c>
      <c r="AX242" s="15" t="s">
        <v>86</v>
      </c>
      <c r="AY242" s="225" t="s">
        <v>153</v>
      </c>
    </row>
    <row r="243" spans="1:65" s="12" customFormat="1" ht="22.9" customHeight="1">
      <c r="B243" s="159"/>
      <c r="C243" s="160"/>
      <c r="D243" s="161" t="s">
        <v>77</v>
      </c>
      <c r="E243" s="173" t="s">
        <v>182</v>
      </c>
      <c r="F243" s="173" t="s">
        <v>334</v>
      </c>
      <c r="G243" s="160"/>
      <c r="H243" s="160"/>
      <c r="I243" s="163"/>
      <c r="J243" s="174">
        <f>BK243</f>
        <v>0</v>
      </c>
      <c r="K243" s="160"/>
      <c r="L243" s="165"/>
      <c r="M243" s="166"/>
      <c r="N243" s="167"/>
      <c r="O243" s="167"/>
      <c r="P243" s="168">
        <f>SUM(P244:P284)</f>
        <v>0</v>
      </c>
      <c r="Q243" s="167"/>
      <c r="R243" s="168">
        <f>SUM(R244:R284)</f>
        <v>5.2052800000000001</v>
      </c>
      <c r="S243" s="167"/>
      <c r="T243" s="169">
        <f>SUM(T244:T284)</f>
        <v>0</v>
      </c>
      <c r="AR243" s="170" t="s">
        <v>86</v>
      </c>
      <c r="AT243" s="171" t="s">
        <v>77</v>
      </c>
      <c r="AU243" s="171" t="s">
        <v>86</v>
      </c>
      <c r="AY243" s="170" t="s">
        <v>153</v>
      </c>
      <c r="BK243" s="172">
        <f>SUM(BK244:BK284)</f>
        <v>0</v>
      </c>
    </row>
    <row r="244" spans="1:65" s="2" customFormat="1" ht="24.2" customHeight="1">
      <c r="A244" s="36"/>
      <c r="B244" s="37"/>
      <c r="C244" s="175" t="s">
        <v>335</v>
      </c>
      <c r="D244" s="175" t="s">
        <v>155</v>
      </c>
      <c r="E244" s="176" t="s">
        <v>336</v>
      </c>
      <c r="F244" s="177" t="s">
        <v>337</v>
      </c>
      <c r="G244" s="178" t="s">
        <v>275</v>
      </c>
      <c r="H244" s="179">
        <v>51</v>
      </c>
      <c r="I244" s="180"/>
      <c r="J244" s="181">
        <f>ROUND(I244*H244,2)</f>
        <v>0</v>
      </c>
      <c r="K244" s="177" t="s">
        <v>159</v>
      </c>
      <c r="L244" s="41"/>
      <c r="M244" s="182" t="s">
        <v>19</v>
      </c>
      <c r="N244" s="183" t="s">
        <v>49</v>
      </c>
      <c r="O244" s="66"/>
      <c r="P244" s="184">
        <f>O244*H244</f>
        <v>0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160</v>
      </c>
      <c r="AT244" s="186" t="s">
        <v>155</v>
      </c>
      <c r="AU244" s="186" t="s">
        <v>88</v>
      </c>
      <c r="AY244" s="19" t="s">
        <v>153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86</v>
      </c>
      <c r="BK244" s="187">
        <f>ROUND(I244*H244,2)</f>
        <v>0</v>
      </c>
      <c r="BL244" s="19" t="s">
        <v>160</v>
      </c>
      <c r="BM244" s="186" t="s">
        <v>338</v>
      </c>
    </row>
    <row r="245" spans="1:65" s="2" customFormat="1" ht="11.25">
      <c r="A245" s="36"/>
      <c r="B245" s="37"/>
      <c r="C245" s="38"/>
      <c r="D245" s="188" t="s">
        <v>161</v>
      </c>
      <c r="E245" s="38"/>
      <c r="F245" s="189" t="s">
        <v>339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161</v>
      </c>
      <c r="AU245" s="19" t="s">
        <v>88</v>
      </c>
    </row>
    <row r="246" spans="1:65" s="13" customFormat="1" ht="11.25">
      <c r="B246" s="193"/>
      <c r="C246" s="194"/>
      <c r="D246" s="195" t="s">
        <v>163</v>
      </c>
      <c r="E246" s="196" t="s">
        <v>19</v>
      </c>
      <c r="F246" s="197" t="s">
        <v>250</v>
      </c>
      <c r="G246" s="194"/>
      <c r="H246" s="198">
        <v>51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163</v>
      </c>
      <c r="AU246" s="204" t="s">
        <v>88</v>
      </c>
      <c r="AV246" s="13" t="s">
        <v>88</v>
      </c>
      <c r="AW246" s="13" t="s">
        <v>37</v>
      </c>
      <c r="AX246" s="13" t="s">
        <v>78</v>
      </c>
      <c r="AY246" s="204" t="s">
        <v>153</v>
      </c>
    </row>
    <row r="247" spans="1:65" s="14" customFormat="1" ht="11.25">
      <c r="B247" s="205"/>
      <c r="C247" s="206"/>
      <c r="D247" s="195" t="s">
        <v>163</v>
      </c>
      <c r="E247" s="207" t="s">
        <v>19</v>
      </c>
      <c r="F247" s="208" t="s">
        <v>190</v>
      </c>
      <c r="G247" s="206"/>
      <c r="H247" s="207" t="s">
        <v>19</v>
      </c>
      <c r="I247" s="209"/>
      <c r="J247" s="206"/>
      <c r="K247" s="206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163</v>
      </c>
      <c r="AU247" s="214" t="s">
        <v>88</v>
      </c>
      <c r="AV247" s="14" t="s">
        <v>86</v>
      </c>
      <c r="AW247" s="14" t="s">
        <v>37</v>
      </c>
      <c r="AX247" s="14" t="s">
        <v>78</v>
      </c>
      <c r="AY247" s="214" t="s">
        <v>153</v>
      </c>
    </row>
    <row r="248" spans="1:65" s="15" customFormat="1" ht="11.25">
      <c r="B248" s="215"/>
      <c r="C248" s="216"/>
      <c r="D248" s="195" t="s">
        <v>163</v>
      </c>
      <c r="E248" s="217" t="s">
        <v>19</v>
      </c>
      <c r="F248" s="218" t="s">
        <v>166</v>
      </c>
      <c r="G248" s="216"/>
      <c r="H248" s="219">
        <v>51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163</v>
      </c>
      <c r="AU248" s="225" t="s">
        <v>88</v>
      </c>
      <c r="AV248" s="15" t="s">
        <v>160</v>
      </c>
      <c r="AW248" s="15" t="s">
        <v>37</v>
      </c>
      <c r="AX248" s="15" t="s">
        <v>86</v>
      </c>
      <c r="AY248" s="225" t="s">
        <v>153</v>
      </c>
    </row>
    <row r="249" spans="1:65" s="2" customFormat="1" ht="16.5" customHeight="1">
      <c r="A249" s="36"/>
      <c r="B249" s="37"/>
      <c r="C249" s="175" t="s">
        <v>263</v>
      </c>
      <c r="D249" s="175" t="s">
        <v>155</v>
      </c>
      <c r="E249" s="176" t="s">
        <v>340</v>
      </c>
      <c r="F249" s="177" t="s">
        <v>341</v>
      </c>
      <c r="G249" s="178" t="s">
        <v>342</v>
      </c>
      <c r="H249" s="179">
        <v>12</v>
      </c>
      <c r="I249" s="180"/>
      <c r="J249" s="181">
        <f>ROUND(I249*H249,2)</f>
        <v>0</v>
      </c>
      <c r="K249" s="177" t="s">
        <v>159</v>
      </c>
      <c r="L249" s="41"/>
      <c r="M249" s="182" t="s">
        <v>19</v>
      </c>
      <c r="N249" s="183" t="s">
        <v>49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160</v>
      </c>
      <c r="AT249" s="186" t="s">
        <v>155</v>
      </c>
      <c r="AU249" s="186" t="s">
        <v>88</v>
      </c>
      <c r="AY249" s="19" t="s">
        <v>153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86</v>
      </c>
      <c r="BK249" s="187">
        <f>ROUND(I249*H249,2)</f>
        <v>0</v>
      </c>
      <c r="BL249" s="19" t="s">
        <v>160</v>
      </c>
      <c r="BM249" s="186" t="s">
        <v>343</v>
      </c>
    </row>
    <row r="250" spans="1:65" s="2" customFormat="1" ht="11.25">
      <c r="A250" s="36"/>
      <c r="B250" s="37"/>
      <c r="C250" s="38"/>
      <c r="D250" s="188" t="s">
        <v>161</v>
      </c>
      <c r="E250" s="38"/>
      <c r="F250" s="189" t="s">
        <v>344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161</v>
      </c>
      <c r="AU250" s="19" t="s">
        <v>88</v>
      </c>
    </row>
    <row r="251" spans="1:65" s="2" customFormat="1" ht="16.5" customHeight="1">
      <c r="A251" s="36"/>
      <c r="B251" s="37"/>
      <c r="C251" s="226" t="s">
        <v>345</v>
      </c>
      <c r="D251" s="226" t="s">
        <v>220</v>
      </c>
      <c r="E251" s="227" t="s">
        <v>346</v>
      </c>
      <c r="F251" s="228" t="s">
        <v>347</v>
      </c>
      <c r="G251" s="229" t="s">
        <v>342</v>
      </c>
      <c r="H251" s="230">
        <v>12</v>
      </c>
      <c r="I251" s="231"/>
      <c r="J251" s="232">
        <f>ROUND(I251*H251,2)</f>
        <v>0</v>
      </c>
      <c r="K251" s="228" t="s">
        <v>19</v>
      </c>
      <c r="L251" s="233"/>
      <c r="M251" s="234" t="s">
        <v>19</v>
      </c>
      <c r="N251" s="235" t="s">
        <v>49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182</v>
      </c>
      <c r="AT251" s="186" t="s">
        <v>220</v>
      </c>
      <c r="AU251" s="186" t="s">
        <v>88</v>
      </c>
      <c r="AY251" s="19" t="s">
        <v>153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86</v>
      </c>
      <c r="BK251" s="187">
        <f>ROUND(I251*H251,2)</f>
        <v>0</v>
      </c>
      <c r="BL251" s="19" t="s">
        <v>160</v>
      </c>
      <c r="BM251" s="186" t="s">
        <v>348</v>
      </c>
    </row>
    <row r="252" spans="1:65" s="2" customFormat="1" ht="16.5" customHeight="1">
      <c r="A252" s="36"/>
      <c r="B252" s="37"/>
      <c r="C252" s="175" t="s">
        <v>269</v>
      </c>
      <c r="D252" s="175" t="s">
        <v>155</v>
      </c>
      <c r="E252" s="176" t="s">
        <v>349</v>
      </c>
      <c r="F252" s="177" t="s">
        <v>350</v>
      </c>
      <c r="G252" s="178" t="s">
        <v>342</v>
      </c>
      <c r="H252" s="179">
        <v>4</v>
      </c>
      <c r="I252" s="180"/>
      <c r="J252" s="181">
        <f>ROUND(I252*H252,2)</f>
        <v>0</v>
      </c>
      <c r="K252" s="177" t="s">
        <v>19</v>
      </c>
      <c r="L252" s="41"/>
      <c r="M252" s="182" t="s">
        <v>19</v>
      </c>
      <c r="N252" s="183" t="s">
        <v>49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160</v>
      </c>
      <c r="AT252" s="186" t="s">
        <v>155</v>
      </c>
      <c r="AU252" s="186" t="s">
        <v>88</v>
      </c>
      <c r="AY252" s="19" t="s">
        <v>153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86</v>
      </c>
      <c r="BK252" s="187">
        <f>ROUND(I252*H252,2)</f>
        <v>0</v>
      </c>
      <c r="BL252" s="19" t="s">
        <v>160</v>
      </c>
      <c r="BM252" s="186" t="s">
        <v>351</v>
      </c>
    </row>
    <row r="253" spans="1:65" s="13" customFormat="1" ht="11.25">
      <c r="B253" s="193"/>
      <c r="C253" s="194"/>
      <c r="D253" s="195" t="s">
        <v>163</v>
      </c>
      <c r="E253" s="196" t="s">
        <v>19</v>
      </c>
      <c r="F253" s="197" t="s">
        <v>160</v>
      </c>
      <c r="G253" s="194"/>
      <c r="H253" s="198">
        <v>4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163</v>
      </c>
      <c r="AU253" s="204" t="s">
        <v>88</v>
      </c>
      <c r="AV253" s="13" t="s">
        <v>88</v>
      </c>
      <c r="AW253" s="13" t="s">
        <v>37</v>
      </c>
      <c r="AX253" s="13" t="s">
        <v>78</v>
      </c>
      <c r="AY253" s="204" t="s">
        <v>153</v>
      </c>
    </row>
    <row r="254" spans="1:65" s="14" customFormat="1" ht="11.25">
      <c r="B254" s="205"/>
      <c r="C254" s="206"/>
      <c r="D254" s="195" t="s">
        <v>163</v>
      </c>
      <c r="E254" s="207" t="s">
        <v>19</v>
      </c>
      <c r="F254" s="208" t="s">
        <v>190</v>
      </c>
      <c r="G254" s="206"/>
      <c r="H254" s="207" t="s">
        <v>19</v>
      </c>
      <c r="I254" s="209"/>
      <c r="J254" s="206"/>
      <c r="K254" s="206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163</v>
      </c>
      <c r="AU254" s="214" t="s">
        <v>88</v>
      </c>
      <c r="AV254" s="14" t="s">
        <v>86</v>
      </c>
      <c r="AW254" s="14" t="s">
        <v>37</v>
      </c>
      <c r="AX254" s="14" t="s">
        <v>78</v>
      </c>
      <c r="AY254" s="214" t="s">
        <v>153</v>
      </c>
    </row>
    <row r="255" spans="1:65" s="15" customFormat="1" ht="11.25">
      <c r="B255" s="215"/>
      <c r="C255" s="216"/>
      <c r="D255" s="195" t="s">
        <v>163</v>
      </c>
      <c r="E255" s="217" t="s">
        <v>19</v>
      </c>
      <c r="F255" s="218" t="s">
        <v>166</v>
      </c>
      <c r="G255" s="216"/>
      <c r="H255" s="219">
        <v>4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163</v>
      </c>
      <c r="AU255" s="225" t="s">
        <v>88</v>
      </c>
      <c r="AV255" s="15" t="s">
        <v>160</v>
      </c>
      <c r="AW255" s="15" t="s">
        <v>37</v>
      </c>
      <c r="AX255" s="15" t="s">
        <v>86</v>
      </c>
      <c r="AY255" s="225" t="s">
        <v>153</v>
      </c>
    </row>
    <row r="256" spans="1:65" s="2" customFormat="1" ht="16.5" customHeight="1">
      <c r="A256" s="36"/>
      <c r="B256" s="37"/>
      <c r="C256" s="226" t="s">
        <v>352</v>
      </c>
      <c r="D256" s="226" t="s">
        <v>220</v>
      </c>
      <c r="E256" s="227" t="s">
        <v>353</v>
      </c>
      <c r="F256" s="228" t="s">
        <v>354</v>
      </c>
      <c r="G256" s="229" t="s">
        <v>342</v>
      </c>
      <c r="H256" s="230">
        <v>4</v>
      </c>
      <c r="I256" s="231"/>
      <c r="J256" s="232">
        <f>ROUND(I256*H256,2)</f>
        <v>0</v>
      </c>
      <c r="K256" s="228" t="s">
        <v>19</v>
      </c>
      <c r="L256" s="233"/>
      <c r="M256" s="234" t="s">
        <v>19</v>
      </c>
      <c r="N256" s="235" t="s">
        <v>49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182</v>
      </c>
      <c r="AT256" s="186" t="s">
        <v>220</v>
      </c>
      <c r="AU256" s="186" t="s">
        <v>88</v>
      </c>
      <c r="AY256" s="19" t="s">
        <v>153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86</v>
      </c>
      <c r="BK256" s="187">
        <f>ROUND(I256*H256,2)</f>
        <v>0</v>
      </c>
      <c r="BL256" s="19" t="s">
        <v>160</v>
      </c>
      <c r="BM256" s="186" t="s">
        <v>355</v>
      </c>
    </row>
    <row r="257" spans="1:65" s="2" customFormat="1" ht="16.5" customHeight="1">
      <c r="A257" s="36"/>
      <c r="B257" s="37"/>
      <c r="C257" s="175" t="s">
        <v>356</v>
      </c>
      <c r="D257" s="175" t="s">
        <v>155</v>
      </c>
      <c r="E257" s="176" t="s">
        <v>357</v>
      </c>
      <c r="F257" s="177" t="s">
        <v>358</v>
      </c>
      <c r="G257" s="178" t="s">
        <v>342</v>
      </c>
      <c r="H257" s="179">
        <v>8</v>
      </c>
      <c r="I257" s="180"/>
      <c r="J257" s="181">
        <f>ROUND(I257*H257,2)</f>
        <v>0</v>
      </c>
      <c r="K257" s="177" t="s">
        <v>359</v>
      </c>
      <c r="L257" s="41"/>
      <c r="M257" s="182" t="s">
        <v>19</v>
      </c>
      <c r="N257" s="183" t="s">
        <v>49</v>
      </c>
      <c r="O257" s="66"/>
      <c r="P257" s="184">
        <f>O257*H257</f>
        <v>0</v>
      </c>
      <c r="Q257" s="184">
        <v>0.12422</v>
      </c>
      <c r="R257" s="184">
        <f>Q257*H257</f>
        <v>0.99375999999999998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160</v>
      </c>
      <c r="AT257" s="186" t="s">
        <v>155</v>
      </c>
      <c r="AU257" s="186" t="s">
        <v>88</v>
      </c>
      <c r="AY257" s="19" t="s">
        <v>153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86</v>
      </c>
      <c r="BK257" s="187">
        <f>ROUND(I257*H257,2)</f>
        <v>0</v>
      </c>
      <c r="BL257" s="19" t="s">
        <v>160</v>
      </c>
      <c r="BM257" s="186" t="s">
        <v>360</v>
      </c>
    </row>
    <row r="258" spans="1:65" s="2" customFormat="1" ht="11.25">
      <c r="A258" s="36"/>
      <c r="B258" s="37"/>
      <c r="C258" s="38"/>
      <c r="D258" s="188" t="s">
        <v>161</v>
      </c>
      <c r="E258" s="38"/>
      <c r="F258" s="189" t="s">
        <v>361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161</v>
      </c>
      <c r="AU258" s="19" t="s">
        <v>88</v>
      </c>
    </row>
    <row r="259" spans="1:65" s="13" customFormat="1" ht="11.25">
      <c r="B259" s="193"/>
      <c r="C259" s="194"/>
      <c r="D259" s="195" t="s">
        <v>163</v>
      </c>
      <c r="E259" s="196" t="s">
        <v>19</v>
      </c>
      <c r="F259" s="197" t="s">
        <v>182</v>
      </c>
      <c r="G259" s="194"/>
      <c r="H259" s="198">
        <v>8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163</v>
      </c>
      <c r="AU259" s="204" t="s">
        <v>88</v>
      </c>
      <c r="AV259" s="13" t="s">
        <v>88</v>
      </c>
      <c r="AW259" s="13" t="s">
        <v>37</v>
      </c>
      <c r="AX259" s="13" t="s">
        <v>78</v>
      </c>
      <c r="AY259" s="204" t="s">
        <v>153</v>
      </c>
    </row>
    <row r="260" spans="1:65" s="14" customFormat="1" ht="11.25">
      <c r="B260" s="205"/>
      <c r="C260" s="206"/>
      <c r="D260" s="195" t="s">
        <v>163</v>
      </c>
      <c r="E260" s="207" t="s">
        <v>19</v>
      </c>
      <c r="F260" s="208" t="s">
        <v>169</v>
      </c>
      <c r="G260" s="206"/>
      <c r="H260" s="207" t="s">
        <v>19</v>
      </c>
      <c r="I260" s="209"/>
      <c r="J260" s="206"/>
      <c r="K260" s="206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163</v>
      </c>
      <c r="AU260" s="214" t="s">
        <v>88</v>
      </c>
      <c r="AV260" s="14" t="s">
        <v>86</v>
      </c>
      <c r="AW260" s="14" t="s">
        <v>37</v>
      </c>
      <c r="AX260" s="14" t="s">
        <v>78</v>
      </c>
      <c r="AY260" s="214" t="s">
        <v>153</v>
      </c>
    </row>
    <row r="261" spans="1:65" s="15" customFormat="1" ht="11.25">
      <c r="B261" s="215"/>
      <c r="C261" s="216"/>
      <c r="D261" s="195" t="s">
        <v>163</v>
      </c>
      <c r="E261" s="217" t="s">
        <v>19</v>
      </c>
      <c r="F261" s="218" t="s">
        <v>166</v>
      </c>
      <c r="G261" s="216"/>
      <c r="H261" s="219">
        <v>8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163</v>
      </c>
      <c r="AU261" s="225" t="s">
        <v>88</v>
      </c>
      <c r="AV261" s="15" t="s">
        <v>160</v>
      </c>
      <c r="AW261" s="15" t="s">
        <v>37</v>
      </c>
      <c r="AX261" s="15" t="s">
        <v>86</v>
      </c>
      <c r="AY261" s="225" t="s">
        <v>153</v>
      </c>
    </row>
    <row r="262" spans="1:65" s="2" customFormat="1" ht="16.5" customHeight="1">
      <c r="A262" s="36"/>
      <c r="B262" s="37"/>
      <c r="C262" s="226" t="s">
        <v>362</v>
      </c>
      <c r="D262" s="226" t="s">
        <v>220</v>
      </c>
      <c r="E262" s="227" t="s">
        <v>363</v>
      </c>
      <c r="F262" s="228" t="s">
        <v>364</v>
      </c>
      <c r="G262" s="229" t="s">
        <v>342</v>
      </c>
      <c r="H262" s="230">
        <v>8</v>
      </c>
      <c r="I262" s="231"/>
      <c r="J262" s="232">
        <f>ROUND(I262*H262,2)</f>
        <v>0</v>
      </c>
      <c r="K262" s="228" t="s">
        <v>359</v>
      </c>
      <c r="L262" s="233"/>
      <c r="M262" s="234" t="s">
        <v>19</v>
      </c>
      <c r="N262" s="235" t="s">
        <v>49</v>
      </c>
      <c r="O262" s="66"/>
      <c r="P262" s="184">
        <f>O262*H262</f>
        <v>0</v>
      </c>
      <c r="Q262" s="184">
        <v>0.108</v>
      </c>
      <c r="R262" s="184">
        <f>Q262*H262</f>
        <v>0.86399999999999999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182</v>
      </c>
      <c r="AT262" s="186" t="s">
        <v>220</v>
      </c>
      <c r="AU262" s="186" t="s">
        <v>88</v>
      </c>
      <c r="AY262" s="19" t="s">
        <v>153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86</v>
      </c>
      <c r="BK262" s="187">
        <f>ROUND(I262*H262,2)</f>
        <v>0</v>
      </c>
      <c r="BL262" s="19" t="s">
        <v>160</v>
      </c>
      <c r="BM262" s="186" t="s">
        <v>365</v>
      </c>
    </row>
    <row r="263" spans="1:65" s="2" customFormat="1" ht="16.5" customHeight="1">
      <c r="A263" s="36"/>
      <c r="B263" s="37"/>
      <c r="C263" s="175" t="s">
        <v>366</v>
      </c>
      <c r="D263" s="175" t="s">
        <v>155</v>
      </c>
      <c r="E263" s="176" t="s">
        <v>367</v>
      </c>
      <c r="F263" s="177" t="s">
        <v>368</v>
      </c>
      <c r="G263" s="178" t="s">
        <v>342</v>
      </c>
      <c r="H263" s="179">
        <v>8</v>
      </c>
      <c r="I263" s="180"/>
      <c r="J263" s="181">
        <f>ROUND(I263*H263,2)</f>
        <v>0</v>
      </c>
      <c r="K263" s="177" t="s">
        <v>359</v>
      </c>
      <c r="L263" s="41"/>
      <c r="M263" s="182" t="s">
        <v>19</v>
      </c>
      <c r="N263" s="183" t="s">
        <v>49</v>
      </c>
      <c r="O263" s="66"/>
      <c r="P263" s="184">
        <f>O263*H263</f>
        <v>0</v>
      </c>
      <c r="Q263" s="184">
        <v>2.972E-2</v>
      </c>
      <c r="R263" s="184">
        <f>Q263*H263</f>
        <v>0.23776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160</v>
      </c>
      <c r="AT263" s="186" t="s">
        <v>155</v>
      </c>
      <c r="AU263" s="186" t="s">
        <v>88</v>
      </c>
      <c r="AY263" s="19" t="s">
        <v>153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86</v>
      </c>
      <c r="BK263" s="187">
        <f>ROUND(I263*H263,2)</f>
        <v>0</v>
      </c>
      <c r="BL263" s="19" t="s">
        <v>160</v>
      </c>
      <c r="BM263" s="186" t="s">
        <v>369</v>
      </c>
    </row>
    <row r="264" spans="1:65" s="2" customFormat="1" ht="11.25">
      <c r="A264" s="36"/>
      <c r="B264" s="37"/>
      <c r="C264" s="38"/>
      <c r="D264" s="188" t="s">
        <v>161</v>
      </c>
      <c r="E264" s="38"/>
      <c r="F264" s="189" t="s">
        <v>370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161</v>
      </c>
      <c r="AU264" s="19" t="s">
        <v>88</v>
      </c>
    </row>
    <row r="265" spans="1:65" s="2" customFormat="1" ht="16.5" customHeight="1">
      <c r="A265" s="36"/>
      <c r="B265" s="37"/>
      <c r="C265" s="226" t="s">
        <v>371</v>
      </c>
      <c r="D265" s="226" t="s">
        <v>220</v>
      </c>
      <c r="E265" s="227" t="s">
        <v>372</v>
      </c>
      <c r="F265" s="228" t="s">
        <v>373</v>
      </c>
      <c r="G265" s="229" t="s">
        <v>342</v>
      </c>
      <c r="H265" s="230">
        <v>8</v>
      </c>
      <c r="I265" s="231"/>
      <c r="J265" s="232">
        <f>ROUND(I265*H265,2)</f>
        <v>0</v>
      </c>
      <c r="K265" s="228" t="s">
        <v>359</v>
      </c>
      <c r="L265" s="233"/>
      <c r="M265" s="234" t="s">
        <v>19</v>
      </c>
      <c r="N265" s="235" t="s">
        <v>49</v>
      </c>
      <c r="O265" s="66"/>
      <c r="P265" s="184">
        <f>O265*H265</f>
        <v>0</v>
      </c>
      <c r="Q265" s="184">
        <v>5.7000000000000002E-2</v>
      </c>
      <c r="R265" s="184">
        <f>Q265*H265</f>
        <v>0.45600000000000002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182</v>
      </c>
      <c r="AT265" s="186" t="s">
        <v>220</v>
      </c>
      <c r="AU265" s="186" t="s">
        <v>88</v>
      </c>
      <c r="AY265" s="19" t="s">
        <v>153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86</v>
      </c>
      <c r="BK265" s="187">
        <f>ROUND(I265*H265,2)</f>
        <v>0</v>
      </c>
      <c r="BL265" s="19" t="s">
        <v>160</v>
      </c>
      <c r="BM265" s="186" t="s">
        <v>374</v>
      </c>
    </row>
    <row r="266" spans="1:65" s="2" customFormat="1" ht="16.5" customHeight="1">
      <c r="A266" s="36"/>
      <c r="B266" s="37"/>
      <c r="C266" s="175" t="s">
        <v>375</v>
      </c>
      <c r="D266" s="175" t="s">
        <v>155</v>
      </c>
      <c r="E266" s="176" t="s">
        <v>376</v>
      </c>
      <c r="F266" s="177" t="s">
        <v>377</v>
      </c>
      <c r="G266" s="178" t="s">
        <v>342</v>
      </c>
      <c r="H266" s="179">
        <v>8</v>
      </c>
      <c r="I266" s="180"/>
      <c r="J266" s="181">
        <f>ROUND(I266*H266,2)</f>
        <v>0</v>
      </c>
      <c r="K266" s="177" t="s">
        <v>359</v>
      </c>
      <c r="L266" s="41"/>
      <c r="M266" s="182" t="s">
        <v>19</v>
      </c>
      <c r="N266" s="183" t="s">
        <v>49</v>
      </c>
      <c r="O266" s="66"/>
      <c r="P266" s="184">
        <f>O266*H266</f>
        <v>0</v>
      </c>
      <c r="Q266" s="184">
        <v>2.972E-2</v>
      </c>
      <c r="R266" s="184">
        <f>Q266*H266</f>
        <v>0.23776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160</v>
      </c>
      <c r="AT266" s="186" t="s">
        <v>155</v>
      </c>
      <c r="AU266" s="186" t="s">
        <v>88</v>
      </c>
      <c r="AY266" s="19" t="s">
        <v>153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86</v>
      </c>
      <c r="BK266" s="187">
        <f>ROUND(I266*H266,2)</f>
        <v>0</v>
      </c>
      <c r="BL266" s="19" t="s">
        <v>160</v>
      </c>
      <c r="BM266" s="186" t="s">
        <v>378</v>
      </c>
    </row>
    <row r="267" spans="1:65" s="2" customFormat="1" ht="11.25">
      <c r="A267" s="36"/>
      <c r="B267" s="37"/>
      <c r="C267" s="38"/>
      <c r="D267" s="188" t="s">
        <v>161</v>
      </c>
      <c r="E267" s="38"/>
      <c r="F267" s="189" t="s">
        <v>379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161</v>
      </c>
      <c r="AU267" s="19" t="s">
        <v>88</v>
      </c>
    </row>
    <row r="268" spans="1:65" s="2" customFormat="1" ht="16.5" customHeight="1">
      <c r="A268" s="36"/>
      <c r="B268" s="37"/>
      <c r="C268" s="226" t="s">
        <v>380</v>
      </c>
      <c r="D268" s="226" t="s">
        <v>220</v>
      </c>
      <c r="E268" s="227" t="s">
        <v>381</v>
      </c>
      <c r="F268" s="228" t="s">
        <v>382</v>
      </c>
      <c r="G268" s="229" t="s">
        <v>342</v>
      </c>
      <c r="H268" s="230">
        <v>8</v>
      </c>
      <c r="I268" s="231"/>
      <c r="J268" s="232">
        <f>ROUND(I268*H268,2)</f>
        <v>0</v>
      </c>
      <c r="K268" s="228" t="s">
        <v>359</v>
      </c>
      <c r="L268" s="233"/>
      <c r="M268" s="234" t="s">
        <v>19</v>
      </c>
      <c r="N268" s="235" t="s">
        <v>49</v>
      </c>
      <c r="O268" s="66"/>
      <c r="P268" s="184">
        <f>O268*H268</f>
        <v>0</v>
      </c>
      <c r="Q268" s="184">
        <v>0.29799999999999999</v>
      </c>
      <c r="R268" s="184">
        <f>Q268*H268</f>
        <v>2.3839999999999999</v>
      </c>
      <c r="S268" s="184">
        <v>0</v>
      </c>
      <c r="T268" s="18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182</v>
      </c>
      <c r="AT268" s="186" t="s">
        <v>220</v>
      </c>
      <c r="AU268" s="186" t="s">
        <v>88</v>
      </c>
      <c r="AY268" s="19" t="s">
        <v>153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86</v>
      </c>
      <c r="BK268" s="187">
        <f>ROUND(I268*H268,2)</f>
        <v>0</v>
      </c>
      <c r="BL268" s="19" t="s">
        <v>160</v>
      </c>
      <c r="BM268" s="186" t="s">
        <v>383</v>
      </c>
    </row>
    <row r="269" spans="1:65" s="2" customFormat="1" ht="16.5" customHeight="1">
      <c r="A269" s="36"/>
      <c r="B269" s="37"/>
      <c r="C269" s="226" t="s">
        <v>281</v>
      </c>
      <c r="D269" s="226" t="s">
        <v>220</v>
      </c>
      <c r="E269" s="227" t="s">
        <v>384</v>
      </c>
      <c r="F269" s="228" t="s">
        <v>385</v>
      </c>
      <c r="G269" s="229" t="s">
        <v>342</v>
      </c>
      <c r="H269" s="230">
        <v>8</v>
      </c>
      <c r="I269" s="231"/>
      <c r="J269" s="232">
        <f>ROUND(I269*H269,2)</f>
        <v>0</v>
      </c>
      <c r="K269" s="228" t="s">
        <v>159</v>
      </c>
      <c r="L269" s="233"/>
      <c r="M269" s="234" t="s">
        <v>19</v>
      </c>
      <c r="N269" s="235" t="s">
        <v>49</v>
      </c>
      <c r="O269" s="66"/>
      <c r="P269" s="184">
        <f>O269*H269</f>
        <v>0</v>
      </c>
      <c r="Q269" s="184">
        <v>0</v>
      </c>
      <c r="R269" s="184">
        <f>Q269*H269</f>
        <v>0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182</v>
      </c>
      <c r="AT269" s="186" t="s">
        <v>220</v>
      </c>
      <c r="AU269" s="186" t="s">
        <v>88</v>
      </c>
      <c r="AY269" s="19" t="s">
        <v>153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86</v>
      </c>
      <c r="BK269" s="187">
        <f>ROUND(I269*H269,2)</f>
        <v>0</v>
      </c>
      <c r="BL269" s="19" t="s">
        <v>160</v>
      </c>
      <c r="BM269" s="186" t="s">
        <v>386</v>
      </c>
    </row>
    <row r="270" spans="1:65" s="2" customFormat="1" ht="16.5" customHeight="1">
      <c r="A270" s="36"/>
      <c r="B270" s="37"/>
      <c r="C270" s="226" t="s">
        <v>387</v>
      </c>
      <c r="D270" s="226" t="s">
        <v>220</v>
      </c>
      <c r="E270" s="227" t="s">
        <v>388</v>
      </c>
      <c r="F270" s="228" t="s">
        <v>389</v>
      </c>
      <c r="G270" s="229" t="s">
        <v>342</v>
      </c>
      <c r="H270" s="230">
        <v>8</v>
      </c>
      <c r="I270" s="231"/>
      <c r="J270" s="232">
        <f>ROUND(I270*H270,2)</f>
        <v>0</v>
      </c>
      <c r="K270" s="228" t="s">
        <v>159</v>
      </c>
      <c r="L270" s="233"/>
      <c r="M270" s="234" t="s">
        <v>19</v>
      </c>
      <c r="N270" s="235" t="s">
        <v>49</v>
      </c>
      <c r="O270" s="66"/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182</v>
      </c>
      <c r="AT270" s="186" t="s">
        <v>220</v>
      </c>
      <c r="AU270" s="186" t="s">
        <v>88</v>
      </c>
      <c r="AY270" s="19" t="s">
        <v>153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86</v>
      </c>
      <c r="BK270" s="187">
        <f>ROUND(I270*H270,2)</f>
        <v>0</v>
      </c>
      <c r="BL270" s="19" t="s">
        <v>160</v>
      </c>
      <c r="BM270" s="186" t="s">
        <v>390</v>
      </c>
    </row>
    <row r="271" spans="1:65" s="2" customFormat="1" ht="16.5" customHeight="1">
      <c r="A271" s="36"/>
      <c r="B271" s="37"/>
      <c r="C271" s="175" t="s">
        <v>286</v>
      </c>
      <c r="D271" s="175" t="s">
        <v>155</v>
      </c>
      <c r="E271" s="176" t="s">
        <v>391</v>
      </c>
      <c r="F271" s="177" t="s">
        <v>392</v>
      </c>
      <c r="G271" s="178" t="s">
        <v>342</v>
      </c>
      <c r="H271" s="179">
        <v>8</v>
      </c>
      <c r="I271" s="180"/>
      <c r="J271" s="181">
        <f>ROUND(I271*H271,2)</f>
        <v>0</v>
      </c>
      <c r="K271" s="177" t="s">
        <v>159</v>
      </c>
      <c r="L271" s="41"/>
      <c r="M271" s="182" t="s">
        <v>19</v>
      </c>
      <c r="N271" s="183" t="s">
        <v>49</v>
      </c>
      <c r="O271" s="66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160</v>
      </c>
      <c r="AT271" s="186" t="s">
        <v>155</v>
      </c>
      <c r="AU271" s="186" t="s">
        <v>88</v>
      </c>
      <c r="AY271" s="19" t="s">
        <v>153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86</v>
      </c>
      <c r="BK271" s="187">
        <f>ROUND(I271*H271,2)</f>
        <v>0</v>
      </c>
      <c r="BL271" s="19" t="s">
        <v>160</v>
      </c>
      <c r="BM271" s="186" t="s">
        <v>393</v>
      </c>
    </row>
    <row r="272" spans="1:65" s="2" customFormat="1" ht="11.25">
      <c r="A272" s="36"/>
      <c r="B272" s="37"/>
      <c r="C272" s="38"/>
      <c r="D272" s="188" t="s">
        <v>161</v>
      </c>
      <c r="E272" s="38"/>
      <c r="F272" s="189" t="s">
        <v>394</v>
      </c>
      <c r="G272" s="38"/>
      <c r="H272" s="38"/>
      <c r="I272" s="190"/>
      <c r="J272" s="38"/>
      <c r="K272" s="38"/>
      <c r="L272" s="41"/>
      <c r="M272" s="191"/>
      <c r="N272" s="19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161</v>
      </c>
      <c r="AU272" s="19" t="s">
        <v>88</v>
      </c>
    </row>
    <row r="273" spans="1:65" s="2" customFormat="1" ht="16.5" customHeight="1">
      <c r="A273" s="36"/>
      <c r="B273" s="37"/>
      <c r="C273" s="226" t="s">
        <v>196</v>
      </c>
      <c r="D273" s="226" t="s">
        <v>220</v>
      </c>
      <c r="E273" s="227" t="s">
        <v>395</v>
      </c>
      <c r="F273" s="228" t="s">
        <v>396</v>
      </c>
      <c r="G273" s="229" t="s">
        <v>342</v>
      </c>
      <c r="H273" s="230">
        <v>8</v>
      </c>
      <c r="I273" s="231"/>
      <c r="J273" s="232">
        <f>ROUND(I273*H273,2)</f>
        <v>0</v>
      </c>
      <c r="K273" s="228" t="s">
        <v>159</v>
      </c>
      <c r="L273" s="233"/>
      <c r="M273" s="234" t="s">
        <v>19</v>
      </c>
      <c r="N273" s="235" t="s">
        <v>49</v>
      </c>
      <c r="O273" s="66"/>
      <c r="P273" s="184">
        <f>O273*H273</f>
        <v>0</v>
      </c>
      <c r="Q273" s="184">
        <v>0</v>
      </c>
      <c r="R273" s="184">
        <f>Q273*H273</f>
        <v>0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182</v>
      </c>
      <c r="AT273" s="186" t="s">
        <v>220</v>
      </c>
      <c r="AU273" s="186" t="s">
        <v>88</v>
      </c>
      <c r="AY273" s="19" t="s">
        <v>153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86</v>
      </c>
      <c r="BK273" s="187">
        <f>ROUND(I273*H273,2)</f>
        <v>0</v>
      </c>
      <c r="BL273" s="19" t="s">
        <v>160</v>
      </c>
      <c r="BM273" s="186" t="s">
        <v>397</v>
      </c>
    </row>
    <row r="274" spans="1:65" s="2" customFormat="1" ht="16.5" customHeight="1">
      <c r="A274" s="36"/>
      <c r="B274" s="37"/>
      <c r="C274" s="175" t="s">
        <v>304</v>
      </c>
      <c r="D274" s="175" t="s">
        <v>155</v>
      </c>
      <c r="E274" s="176" t="s">
        <v>398</v>
      </c>
      <c r="F274" s="177" t="s">
        <v>399</v>
      </c>
      <c r="G274" s="178" t="s">
        <v>342</v>
      </c>
      <c r="H274" s="179">
        <v>8</v>
      </c>
      <c r="I274" s="180"/>
      <c r="J274" s="181">
        <f>ROUND(I274*H274,2)</f>
        <v>0</v>
      </c>
      <c r="K274" s="177" t="s">
        <v>159</v>
      </c>
      <c r="L274" s="41"/>
      <c r="M274" s="182" t="s">
        <v>19</v>
      </c>
      <c r="N274" s="183" t="s">
        <v>49</v>
      </c>
      <c r="O274" s="66"/>
      <c r="P274" s="184">
        <f>O274*H274</f>
        <v>0</v>
      </c>
      <c r="Q274" s="184">
        <v>0</v>
      </c>
      <c r="R274" s="184">
        <f>Q274*H274</f>
        <v>0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160</v>
      </c>
      <c r="AT274" s="186" t="s">
        <v>155</v>
      </c>
      <c r="AU274" s="186" t="s">
        <v>88</v>
      </c>
      <c r="AY274" s="19" t="s">
        <v>153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86</v>
      </c>
      <c r="BK274" s="187">
        <f>ROUND(I274*H274,2)</f>
        <v>0</v>
      </c>
      <c r="BL274" s="19" t="s">
        <v>160</v>
      </c>
      <c r="BM274" s="186" t="s">
        <v>380</v>
      </c>
    </row>
    <row r="275" spans="1:65" s="2" customFormat="1" ht="11.25">
      <c r="A275" s="36"/>
      <c r="B275" s="37"/>
      <c r="C275" s="38"/>
      <c r="D275" s="188" t="s">
        <v>161</v>
      </c>
      <c r="E275" s="38"/>
      <c r="F275" s="189" t="s">
        <v>400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161</v>
      </c>
      <c r="AU275" s="19" t="s">
        <v>88</v>
      </c>
    </row>
    <row r="276" spans="1:65" s="13" customFormat="1" ht="11.25">
      <c r="B276" s="193"/>
      <c r="C276" s="194"/>
      <c r="D276" s="195" t="s">
        <v>163</v>
      </c>
      <c r="E276" s="196" t="s">
        <v>19</v>
      </c>
      <c r="F276" s="197" t="s">
        <v>182</v>
      </c>
      <c r="G276" s="194"/>
      <c r="H276" s="198">
        <v>8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163</v>
      </c>
      <c r="AU276" s="204" t="s">
        <v>88</v>
      </c>
      <c r="AV276" s="13" t="s">
        <v>88</v>
      </c>
      <c r="AW276" s="13" t="s">
        <v>37</v>
      </c>
      <c r="AX276" s="13" t="s">
        <v>78</v>
      </c>
      <c r="AY276" s="204" t="s">
        <v>153</v>
      </c>
    </row>
    <row r="277" spans="1:65" s="14" customFormat="1" ht="11.25">
      <c r="B277" s="205"/>
      <c r="C277" s="206"/>
      <c r="D277" s="195" t="s">
        <v>163</v>
      </c>
      <c r="E277" s="207" t="s">
        <v>19</v>
      </c>
      <c r="F277" s="208" t="s">
        <v>190</v>
      </c>
      <c r="G277" s="206"/>
      <c r="H277" s="207" t="s">
        <v>19</v>
      </c>
      <c r="I277" s="209"/>
      <c r="J277" s="206"/>
      <c r="K277" s="206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163</v>
      </c>
      <c r="AU277" s="214" t="s">
        <v>88</v>
      </c>
      <c r="AV277" s="14" t="s">
        <v>86</v>
      </c>
      <c r="AW277" s="14" t="s">
        <v>37</v>
      </c>
      <c r="AX277" s="14" t="s">
        <v>78</v>
      </c>
      <c r="AY277" s="214" t="s">
        <v>153</v>
      </c>
    </row>
    <row r="278" spans="1:65" s="15" customFormat="1" ht="11.25">
      <c r="B278" s="215"/>
      <c r="C278" s="216"/>
      <c r="D278" s="195" t="s">
        <v>163</v>
      </c>
      <c r="E278" s="217" t="s">
        <v>19</v>
      </c>
      <c r="F278" s="218" t="s">
        <v>166</v>
      </c>
      <c r="G278" s="216"/>
      <c r="H278" s="219">
        <v>8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163</v>
      </c>
      <c r="AU278" s="225" t="s">
        <v>88</v>
      </c>
      <c r="AV278" s="15" t="s">
        <v>160</v>
      </c>
      <c r="AW278" s="15" t="s">
        <v>37</v>
      </c>
      <c r="AX278" s="15" t="s">
        <v>86</v>
      </c>
      <c r="AY278" s="225" t="s">
        <v>153</v>
      </c>
    </row>
    <row r="279" spans="1:65" s="2" customFormat="1" ht="16.5" customHeight="1">
      <c r="A279" s="36"/>
      <c r="B279" s="37"/>
      <c r="C279" s="226" t="s">
        <v>401</v>
      </c>
      <c r="D279" s="226" t="s">
        <v>220</v>
      </c>
      <c r="E279" s="227" t="s">
        <v>402</v>
      </c>
      <c r="F279" s="228" t="s">
        <v>403</v>
      </c>
      <c r="G279" s="229" t="s">
        <v>342</v>
      </c>
      <c r="H279" s="230">
        <v>8</v>
      </c>
      <c r="I279" s="231"/>
      <c r="J279" s="232">
        <f>ROUND(I279*H279,2)</f>
        <v>0</v>
      </c>
      <c r="K279" s="228" t="s">
        <v>159</v>
      </c>
      <c r="L279" s="233"/>
      <c r="M279" s="234" t="s">
        <v>19</v>
      </c>
      <c r="N279" s="235" t="s">
        <v>49</v>
      </c>
      <c r="O279" s="66"/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182</v>
      </c>
      <c r="AT279" s="186" t="s">
        <v>220</v>
      </c>
      <c r="AU279" s="186" t="s">
        <v>88</v>
      </c>
      <c r="AY279" s="19" t="s">
        <v>153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86</v>
      </c>
      <c r="BK279" s="187">
        <f>ROUND(I279*H279,2)</f>
        <v>0</v>
      </c>
      <c r="BL279" s="19" t="s">
        <v>160</v>
      </c>
      <c r="BM279" s="186" t="s">
        <v>404</v>
      </c>
    </row>
    <row r="280" spans="1:65" s="2" customFormat="1" ht="16.5" customHeight="1">
      <c r="A280" s="36"/>
      <c r="B280" s="37"/>
      <c r="C280" s="226" t="s">
        <v>405</v>
      </c>
      <c r="D280" s="226" t="s">
        <v>220</v>
      </c>
      <c r="E280" s="227" t="s">
        <v>406</v>
      </c>
      <c r="F280" s="228" t="s">
        <v>407</v>
      </c>
      <c r="G280" s="229" t="s">
        <v>342</v>
      </c>
      <c r="H280" s="230">
        <v>8</v>
      </c>
      <c r="I280" s="231"/>
      <c r="J280" s="232">
        <f>ROUND(I280*H280,2)</f>
        <v>0</v>
      </c>
      <c r="K280" s="228" t="s">
        <v>359</v>
      </c>
      <c r="L280" s="233"/>
      <c r="M280" s="234" t="s">
        <v>19</v>
      </c>
      <c r="N280" s="235" t="s">
        <v>49</v>
      </c>
      <c r="O280" s="66"/>
      <c r="P280" s="184">
        <f>O280*H280</f>
        <v>0</v>
      </c>
      <c r="Q280" s="184">
        <v>4.0000000000000001E-3</v>
      </c>
      <c r="R280" s="184">
        <f>Q280*H280</f>
        <v>3.2000000000000001E-2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182</v>
      </c>
      <c r="AT280" s="186" t="s">
        <v>220</v>
      </c>
      <c r="AU280" s="186" t="s">
        <v>88</v>
      </c>
      <c r="AY280" s="19" t="s">
        <v>153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86</v>
      </c>
      <c r="BK280" s="187">
        <f>ROUND(I280*H280,2)</f>
        <v>0</v>
      </c>
      <c r="BL280" s="19" t="s">
        <v>160</v>
      </c>
      <c r="BM280" s="186" t="s">
        <v>408</v>
      </c>
    </row>
    <row r="281" spans="1:65" s="2" customFormat="1" ht="16.5" customHeight="1">
      <c r="A281" s="36"/>
      <c r="B281" s="37"/>
      <c r="C281" s="175" t="s">
        <v>250</v>
      </c>
      <c r="D281" s="175" t="s">
        <v>155</v>
      </c>
      <c r="E281" s="176" t="s">
        <v>409</v>
      </c>
      <c r="F281" s="177" t="s">
        <v>410</v>
      </c>
      <c r="G281" s="178" t="s">
        <v>342</v>
      </c>
      <c r="H281" s="179">
        <v>1</v>
      </c>
      <c r="I281" s="180"/>
      <c r="J281" s="181">
        <f>ROUND(I281*H281,2)</f>
        <v>0</v>
      </c>
      <c r="K281" s="177" t="s">
        <v>19</v>
      </c>
      <c r="L281" s="41"/>
      <c r="M281" s="182" t="s">
        <v>19</v>
      </c>
      <c r="N281" s="183" t="s">
        <v>49</v>
      </c>
      <c r="O281" s="66"/>
      <c r="P281" s="184">
        <f>O281*H281</f>
        <v>0</v>
      </c>
      <c r="Q281" s="184">
        <v>0</v>
      </c>
      <c r="R281" s="184">
        <f>Q281*H281</f>
        <v>0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160</v>
      </c>
      <c r="AT281" s="186" t="s">
        <v>155</v>
      </c>
      <c r="AU281" s="186" t="s">
        <v>88</v>
      </c>
      <c r="AY281" s="19" t="s">
        <v>153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86</v>
      </c>
      <c r="BK281" s="187">
        <f>ROUND(I281*H281,2)</f>
        <v>0</v>
      </c>
      <c r="BL281" s="19" t="s">
        <v>160</v>
      </c>
      <c r="BM281" s="186" t="s">
        <v>411</v>
      </c>
    </row>
    <row r="282" spans="1:65" s="13" customFormat="1" ht="11.25">
      <c r="B282" s="193"/>
      <c r="C282" s="194"/>
      <c r="D282" s="195" t="s">
        <v>163</v>
      </c>
      <c r="E282" s="196" t="s">
        <v>19</v>
      </c>
      <c r="F282" s="197" t="s">
        <v>86</v>
      </c>
      <c r="G282" s="194"/>
      <c r="H282" s="198">
        <v>1</v>
      </c>
      <c r="I282" s="199"/>
      <c r="J282" s="194"/>
      <c r="K282" s="194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163</v>
      </c>
      <c r="AU282" s="204" t="s">
        <v>88</v>
      </c>
      <c r="AV282" s="13" t="s">
        <v>88</v>
      </c>
      <c r="AW282" s="13" t="s">
        <v>37</v>
      </c>
      <c r="AX282" s="13" t="s">
        <v>78</v>
      </c>
      <c r="AY282" s="204" t="s">
        <v>153</v>
      </c>
    </row>
    <row r="283" spans="1:65" s="14" customFormat="1" ht="11.25">
      <c r="B283" s="205"/>
      <c r="C283" s="206"/>
      <c r="D283" s="195" t="s">
        <v>163</v>
      </c>
      <c r="E283" s="207" t="s">
        <v>19</v>
      </c>
      <c r="F283" s="208" t="s">
        <v>190</v>
      </c>
      <c r="G283" s="206"/>
      <c r="H283" s="207" t="s">
        <v>19</v>
      </c>
      <c r="I283" s="209"/>
      <c r="J283" s="206"/>
      <c r="K283" s="206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163</v>
      </c>
      <c r="AU283" s="214" t="s">
        <v>88</v>
      </c>
      <c r="AV283" s="14" t="s">
        <v>86</v>
      </c>
      <c r="AW283" s="14" t="s">
        <v>37</v>
      </c>
      <c r="AX283" s="14" t="s">
        <v>78</v>
      </c>
      <c r="AY283" s="214" t="s">
        <v>153</v>
      </c>
    </row>
    <row r="284" spans="1:65" s="15" customFormat="1" ht="11.25">
      <c r="B284" s="215"/>
      <c r="C284" s="216"/>
      <c r="D284" s="195" t="s">
        <v>163</v>
      </c>
      <c r="E284" s="217" t="s">
        <v>19</v>
      </c>
      <c r="F284" s="218" t="s">
        <v>166</v>
      </c>
      <c r="G284" s="216"/>
      <c r="H284" s="219">
        <v>1</v>
      </c>
      <c r="I284" s="220"/>
      <c r="J284" s="216"/>
      <c r="K284" s="216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163</v>
      </c>
      <c r="AU284" s="225" t="s">
        <v>88</v>
      </c>
      <c r="AV284" s="15" t="s">
        <v>160</v>
      </c>
      <c r="AW284" s="15" t="s">
        <v>37</v>
      </c>
      <c r="AX284" s="15" t="s">
        <v>86</v>
      </c>
      <c r="AY284" s="225" t="s">
        <v>153</v>
      </c>
    </row>
    <row r="285" spans="1:65" s="12" customFormat="1" ht="22.9" customHeight="1">
      <c r="B285" s="159"/>
      <c r="C285" s="160"/>
      <c r="D285" s="161" t="s">
        <v>77</v>
      </c>
      <c r="E285" s="173" t="s">
        <v>213</v>
      </c>
      <c r="F285" s="173" t="s">
        <v>412</v>
      </c>
      <c r="G285" s="160"/>
      <c r="H285" s="160"/>
      <c r="I285" s="163"/>
      <c r="J285" s="174">
        <f>BK285</f>
        <v>0</v>
      </c>
      <c r="K285" s="160"/>
      <c r="L285" s="165"/>
      <c r="M285" s="166"/>
      <c r="N285" s="167"/>
      <c r="O285" s="167"/>
      <c r="P285" s="168">
        <f>SUM(P286:P377)</f>
        <v>0</v>
      </c>
      <c r="Q285" s="167"/>
      <c r="R285" s="168">
        <f>SUM(R286:R377)</f>
        <v>0</v>
      </c>
      <c r="S285" s="167"/>
      <c r="T285" s="169">
        <f>SUM(T286:T377)</f>
        <v>0</v>
      </c>
      <c r="AR285" s="170" t="s">
        <v>86</v>
      </c>
      <c r="AT285" s="171" t="s">
        <v>77</v>
      </c>
      <c r="AU285" s="171" t="s">
        <v>86</v>
      </c>
      <c r="AY285" s="170" t="s">
        <v>153</v>
      </c>
      <c r="BK285" s="172">
        <f>SUM(BK286:BK377)</f>
        <v>0</v>
      </c>
    </row>
    <row r="286" spans="1:65" s="2" customFormat="1" ht="16.5" customHeight="1">
      <c r="A286" s="36"/>
      <c r="B286" s="37"/>
      <c r="C286" s="175" t="s">
        <v>311</v>
      </c>
      <c r="D286" s="175" t="s">
        <v>155</v>
      </c>
      <c r="E286" s="176" t="s">
        <v>413</v>
      </c>
      <c r="F286" s="177" t="s">
        <v>414</v>
      </c>
      <c r="G286" s="178" t="s">
        <v>342</v>
      </c>
      <c r="H286" s="179">
        <v>8</v>
      </c>
      <c r="I286" s="180"/>
      <c r="J286" s="181">
        <f>ROUND(I286*H286,2)</f>
        <v>0</v>
      </c>
      <c r="K286" s="177" t="s">
        <v>159</v>
      </c>
      <c r="L286" s="41"/>
      <c r="M286" s="182" t="s">
        <v>19</v>
      </c>
      <c r="N286" s="183" t="s">
        <v>49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160</v>
      </c>
      <c r="AT286" s="186" t="s">
        <v>155</v>
      </c>
      <c r="AU286" s="186" t="s">
        <v>88</v>
      </c>
      <c r="AY286" s="19" t="s">
        <v>153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86</v>
      </c>
      <c r="BK286" s="187">
        <f>ROUND(I286*H286,2)</f>
        <v>0</v>
      </c>
      <c r="BL286" s="19" t="s">
        <v>160</v>
      </c>
      <c r="BM286" s="186" t="s">
        <v>415</v>
      </c>
    </row>
    <row r="287" spans="1:65" s="2" customFormat="1" ht="11.25">
      <c r="A287" s="36"/>
      <c r="B287" s="37"/>
      <c r="C287" s="38"/>
      <c r="D287" s="188" t="s">
        <v>161</v>
      </c>
      <c r="E287" s="38"/>
      <c r="F287" s="189" t="s">
        <v>416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161</v>
      </c>
      <c r="AU287" s="19" t="s">
        <v>88</v>
      </c>
    </row>
    <row r="288" spans="1:65" s="13" customFormat="1" ht="11.25">
      <c r="B288" s="193"/>
      <c r="C288" s="194"/>
      <c r="D288" s="195" t="s">
        <v>163</v>
      </c>
      <c r="E288" s="196" t="s">
        <v>19</v>
      </c>
      <c r="F288" s="197" t="s">
        <v>417</v>
      </c>
      <c r="G288" s="194"/>
      <c r="H288" s="198">
        <v>8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163</v>
      </c>
      <c r="AU288" s="204" t="s">
        <v>88</v>
      </c>
      <c r="AV288" s="13" t="s">
        <v>88</v>
      </c>
      <c r="AW288" s="13" t="s">
        <v>37</v>
      </c>
      <c r="AX288" s="13" t="s">
        <v>78</v>
      </c>
      <c r="AY288" s="204" t="s">
        <v>153</v>
      </c>
    </row>
    <row r="289" spans="1:65" s="14" customFormat="1" ht="11.25">
      <c r="B289" s="205"/>
      <c r="C289" s="206"/>
      <c r="D289" s="195" t="s">
        <v>163</v>
      </c>
      <c r="E289" s="207" t="s">
        <v>19</v>
      </c>
      <c r="F289" s="208" t="s">
        <v>190</v>
      </c>
      <c r="G289" s="206"/>
      <c r="H289" s="207" t="s">
        <v>19</v>
      </c>
      <c r="I289" s="209"/>
      <c r="J289" s="206"/>
      <c r="K289" s="206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163</v>
      </c>
      <c r="AU289" s="214" t="s">
        <v>88</v>
      </c>
      <c r="AV289" s="14" t="s">
        <v>86</v>
      </c>
      <c r="AW289" s="14" t="s">
        <v>37</v>
      </c>
      <c r="AX289" s="14" t="s">
        <v>78</v>
      </c>
      <c r="AY289" s="214" t="s">
        <v>153</v>
      </c>
    </row>
    <row r="290" spans="1:65" s="15" customFormat="1" ht="11.25">
      <c r="B290" s="215"/>
      <c r="C290" s="216"/>
      <c r="D290" s="195" t="s">
        <v>163</v>
      </c>
      <c r="E290" s="217" t="s">
        <v>19</v>
      </c>
      <c r="F290" s="218" t="s">
        <v>166</v>
      </c>
      <c r="G290" s="216"/>
      <c r="H290" s="219">
        <v>8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163</v>
      </c>
      <c r="AU290" s="225" t="s">
        <v>88</v>
      </c>
      <c r="AV290" s="15" t="s">
        <v>160</v>
      </c>
      <c r="AW290" s="15" t="s">
        <v>37</v>
      </c>
      <c r="AX290" s="15" t="s">
        <v>86</v>
      </c>
      <c r="AY290" s="225" t="s">
        <v>153</v>
      </c>
    </row>
    <row r="291" spans="1:65" s="2" customFormat="1" ht="16.5" customHeight="1">
      <c r="A291" s="36"/>
      <c r="B291" s="37"/>
      <c r="C291" s="226" t="s">
        <v>418</v>
      </c>
      <c r="D291" s="226" t="s">
        <v>220</v>
      </c>
      <c r="E291" s="227" t="s">
        <v>419</v>
      </c>
      <c r="F291" s="228" t="s">
        <v>420</v>
      </c>
      <c r="G291" s="229" t="s">
        <v>342</v>
      </c>
      <c r="H291" s="230">
        <v>2</v>
      </c>
      <c r="I291" s="231"/>
      <c r="J291" s="232">
        <f t="shared" ref="J291:J297" si="0">ROUND(I291*H291,2)</f>
        <v>0</v>
      </c>
      <c r="K291" s="228" t="s">
        <v>19</v>
      </c>
      <c r="L291" s="233"/>
      <c r="M291" s="234" t="s">
        <v>19</v>
      </c>
      <c r="N291" s="235" t="s">
        <v>49</v>
      </c>
      <c r="O291" s="66"/>
      <c r="P291" s="184">
        <f t="shared" ref="P291:P297" si="1">O291*H291</f>
        <v>0</v>
      </c>
      <c r="Q291" s="184">
        <v>0</v>
      </c>
      <c r="R291" s="184">
        <f t="shared" ref="R291:R297" si="2">Q291*H291</f>
        <v>0</v>
      </c>
      <c r="S291" s="184">
        <v>0</v>
      </c>
      <c r="T291" s="185">
        <f t="shared" ref="T291:T297" si="3"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182</v>
      </c>
      <c r="AT291" s="186" t="s">
        <v>220</v>
      </c>
      <c r="AU291" s="186" t="s">
        <v>88</v>
      </c>
      <c r="AY291" s="19" t="s">
        <v>153</v>
      </c>
      <c r="BE291" s="187">
        <f t="shared" ref="BE291:BE297" si="4">IF(N291="základní",J291,0)</f>
        <v>0</v>
      </c>
      <c r="BF291" s="187">
        <f t="shared" ref="BF291:BF297" si="5">IF(N291="snížená",J291,0)</f>
        <v>0</v>
      </c>
      <c r="BG291" s="187">
        <f t="shared" ref="BG291:BG297" si="6">IF(N291="zákl. přenesená",J291,0)</f>
        <v>0</v>
      </c>
      <c r="BH291" s="187">
        <f t="shared" ref="BH291:BH297" si="7">IF(N291="sníž. přenesená",J291,0)</f>
        <v>0</v>
      </c>
      <c r="BI291" s="187">
        <f t="shared" ref="BI291:BI297" si="8">IF(N291="nulová",J291,0)</f>
        <v>0</v>
      </c>
      <c r="BJ291" s="19" t="s">
        <v>86</v>
      </c>
      <c r="BK291" s="187">
        <f t="shared" ref="BK291:BK297" si="9">ROUND(I291*H291,2)</f>
        <v>0</v>
      </c>
      <c r="BL291" s="19" t="s">
        <v>160</v>
      </c>
      <c r="BM291" s="186" t="s">
        <v>421</v>
      </c>
    </row>
    <row r="292" spans="1:65" s="2" customFormat="1" ht="16.5" customHeight="1">
      <c r="A292" s="36"/>
      <c r="B292" s="37"/>
      <c r="C292" s="226" t="s">
        <v>231</v>
      </c>
      <c r="D292" s="226" t="s">
        <v>220</v>
      </c>
      <c r="E292" s="227" t="s">
        <v>422</v>
      </c>
      <c r="F292" s="228" t="s">
        <v>423</v>
      </c>
      <c r="G292" s="229" t="s">
        <v>342</v>
      </c>
      <c r="H292" s="230">
        <v>2</v>
      </c>
      <c r="I292" s="231"/>
      <c r="J292" s="232">
        <f t="shared" si="0"/>
        <v>0</v>
      </c>
      <c r="K292" s="228" t="s">
        <v>19</v>
      </c>
      <c r="L292" s="233"/>
      <c r="M292" s="234" t="s">
        <v>19</v>
      </c>
      <c r="N292" s="235" t="s">
        <v>49</v>
      </c>
      <c r="O292" s="66"/>
      <c r="P292" s="184">
        <f t="shared" si="1"/>
        <v>0</v>
      </c>
      <c r="Q292" s="184">
        <v>0</v>
      </c>
      <c r="R292" s="184">
        <f t="shared" si="2"/>
        <v>0</v>
      </c>
      <c r="S292" s="184">
        <v>0</v>
      </c>
      <c r="T292" s="185">
        <f t="shared" si="3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182</v>
      </c>
      <c r="AT292" s="186" t="s">
        <v>220</v>
      </c>
      <c r="AU292" s="186" t="s">
        <v>88</v>
      </c>
      <c r="AY292" s="19" t="s">
        <v>153</v>
      </c>
      <c r="BE292" s="187">
        <f t="shared" si="4"/>
        <v>0</v>
      </c>
      <c r="BF292" s="187">
        <f t="shared" si="5"/>
        <v>0</v>
      </c>
      <c r="BG292" s="187">
        <f t="shared" si="6"/>
        <v>0</v>
      </c>
      <c r="BH292" s="187">
        <f t="shared" si="7"/>
        <v>0</v>
      </c>
      <c r="BI292" s="187">
        <f t="shared" si="8"/>
        <v>0</v>
      </c>
      <c r="BJ292" s="19" t="s">
        <v>86</v>
      </c>
      <c r="BK292" s="187">
        <f t="shared" si="9"/>
        <v>0</v>
      </c>
      <c r="BL292" s="19" t="s">
        <v>160</v>
      </c>
      <c r="BM292" s="186" t="s">
        <v>424</v>
      </c>
    </row>
    <row r="293" spans="1:65" s="2" customFormat="1" ht="16.5" customHeight="1">
      <c r="A293" s="36"/>
      <c r="B293" s="37"/>
      <c r="C293" s="226" t="s">
        <v>425</v>
      </c>
      <c r="D293" s="226" t="s">
        <v>220</v>
      </c>
      <c r="E293" s="227" t="s">
        <v>426</v>
      </c>
      <c r="F293" s="228" t="s">
        <v>427</v>
      </c>
      <c r="G293" s="229" t="s">
        <v>342</v>
      </c>
      <c r="H293" s="230">
        <v>1</v>
      </c>
      <c r="I293" s="231"/>
      <c r="J293" s="232">
        <f t="shared" si="0"/>
        <v>0</v>
      </c>
      <c r="K293" s="228" t="s">
        <v>159</v>
      </c>
      <c r="L293" s="233"/>
      <c r="M293" s="234" t="s">
        <v>19</v>
      </c>
      <c r="N293" s="235" t="s">
        <v>49</v>
      </c>
      <c r="O293" s="66"/>
      <c r="P293" s="184">
        <f t="shared" si="1"/>
        <v>0</v>
      </c>
      <c r="Q293" s="184">
        <v>0</v>
      </c>
      <c r="R293" s="184">
        <f t="shared" si="2"/>
        <v>0</v>
      </c>
      <c r="S293" s="184">
        <v>0</v>
      </c>
      <c r="T293" s="185">
        <f t="shared" si="3"/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182</v>
      </c>
      <c r="AT293" s="186" t="s">
        <v>220</v>
      </c>
      <c r="AU293" s="186" t="s">
        <v>88</v>
      </c>
      <c r="AY293" s="19" t="s">
        <v>153</v>
      </c>
      <c r="BE293" s="187">
        <f t="shared" si="4"/>
        <v>0</v>
      </c>
      <c r="BF293" s="187">
        <f t="shared" si="5"/>
        <v>0</v>
      </c>
      <c r="BG293" s="187">
        <f t="shared" si="6"/>
        <v>0</v>
      </c>
      <c r="BH293" s="187">
        <f t="shared" si="7"/>
        <v>0</v>
      </c>
      <c r="BI293" s="187">
        <f t="shared" si="8"/>
        <v>0</v>
      </c>
      <c r="BJ293" s="19" t="s">
        <v>86</v>
      </c>
      <c r="BK293" s="187">
        <f t="shared" si="9"/>
        <v>0</v>
      </c>
      <c r="BL293" s="19" t="s">
        <v>160</v>
      </c>
      <c r="BM293" s="186" t="s">
        <v>428</v>
      </c>
    </row>
    <row r="294" spans="1:65" s="2" customFormat="1" ht="16.5" customHeight="1">
      <c r="A294" s="36"/>
      <c r="B294" s="37"/>
      <c r="C294" s="226" t="s">
        <v>321</v>
      </c>
      <c r="D294" s="226" t="s">
        <v>220</v>
      </c>
      <c r="E294" s="227" t="s">
        <v>429</v>
      </c>
      <c r="F294" s="228" t="s">
        <v>430</v>
      </c>
      <c r="G294" s="229" t="s">
        <v>342</v>
      </c>
      <c r="H294" s="230">
        <v>1</v>
      </c>
      <c r="I294" s="231"/>
      <c r="J294" s="232">
        <f t="shared" si="0"/>
        <v>0</v>
      </c>
      <c r="K294" s="228" t="s">
        <v>159</v>
      </c>
      <c r="L294" s="233"/>
      <c r="M294" s="234" t="s">
        <v>19</v>
      </c>
      <c r="N294" s="235" t="s">
        <v>49</v>
      </c>
      <c r="O294" s="66"/>
      <c r="P294" s="184">
        <f t="shared" si="1"/>
        <v>0</v>
      </c>
      <c r="Q294" s="184">
        <v>0</v>
      </c>
      <c r="R294" s="184">
        <f t="shared" si="2"/>
        <v>0</v>
      </c>
      <c r="S294" s="184">
        <v>0</v>
      </c>
      <c r="T294" s="185">
        <f t="shared" si="3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182</v>
      </c>
      <c r="AT294" s="186" t="s">
        <v>220</v>
      </c>
      <c r="AU294" s="186" t="s">
        <v>88</v>
      </c>
      <c r="AY294" s="19" t="s">
        <v>153</v>
      </c>
      <c r="BE294" s="187">
        <f t="shared" si="4"/>
        <v>0</v>
      </c>
      <c r="BF294" s="187">
        <f t="shared" si="5"/>
        <v>0</v>
      </c>
      <c r="BG294" s="187">
        <f t="shared" si="6"/>
        <v>0</v>
      </c>
      <c r="BH294" s="187">
        <f t="shared" si="7"/>
        <v>0</v>
      </c>
      <c r="BI294" s="187">
        <f t="shared" si="8"/>
        <v>0</v>
      </c>
      <c r="BJ294" s="19" t="s">
        <v>86</v>
      </c>
      <c r="BK294" s="187">
        <f t="shared" si="9"/>
        <v>0</v>
      </c>
      <c r="BL294" s="19" t="s">
        <v>160</v>
      </c>
      <c r="BM294" s="186" t="s">
        <v>431</v>
      </c>
    </row>
    <row r="295" spans="1:65" s="2" customFormat="1" ht="16.5" customHeight="1">
      <c r="A295" s="36"/>
      <c r="B295" s="37"/>
      <c r="C295" s="226" t="s">
        <v>432</v>
      </c>
      <c r="D295" s="226" t="s">
        <v>220</v>
      </c>
      <c r="E295" s="227" t="s">
        <v>433</v>
      </c>
      <c r="F295" s="228" t="s">
        <v>434</v>
      </c>
      <c r="G295" s="229" t="s">
        <v>342</v>
      </c>
      <c r="H295" s="230">
        <v>1</v>
      </c>
      <c r="I295" s="231"/>
      <c r="J295" s="232">
        <f t="shared" si="0"/>
        <v>0</v>
      </c>
      <c r="K295" s="228" t="s">
        <v>19</v>
      </c>
      <c r="L295" s="233"/>
      <c r="M295" s="234" t="s">
        <v>19</v>
      </c>
      <c r="N295" s="235" t="s">
        <v>49</v>
      </c>
      <c r="O295" s="66"/>
      <c r="P295" s="184">
        <f t="shared" si="1"/>
        <v>0</v>
      </c>
      <c r="Q295" s="184">
        <v>0</v>
      </c>
      <c r="R295" s="184">
        <f t="shared" si="2"/>
        <v>0</v>
      </c>
      <c r="S295" s="184">
        <v>0</v>
      </c>
      <c r="T295" s="185">
        <f t="shared" si="3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182</v>
      </c>
      <c r="AT295" s="186" t="s">
        <v>220</v>
      </c>
      <c r="AU295" s="186" t="s">
        <v>88</v>
      </c>
      <c r="AY295" s="19" t="s">
        <v>153</v>
      </c>
      <c r="BE295" s="187">
        <f t="shared" si="4"/>
        <v>0</v>
      </c>
      <c r="BF295" s="187">
        <f t="shared" si="5"/>
        <v>0</v>
      </c>
      <c r="BG295" s="187">
        <f t="shared" si="6"/>
        <v>0</v>
      </c>
      <c r="BH295" s="187">
        <f t="shared" si="7"/>
        <v>0</v>
      </c>
      <c r="BI295" s="187">
        <f t="shared" si="8"/>
        <v>0</v>
      </c>
      <c r="BJ295" s="19" t="s">
        <v>86</v>
      </c>
      <c r="BK295" s="187">
        <f t="shared" si="9"/>
        <v>0</v>
      </c>
      <c r="BL295" s="19" t="s">
        <v>160</v>
      </c>
      <c r="BM295" s="186" t="s">
        <v>435</v>
      </c>
    </row>
    <row r="296" spans="1:65" s="2" customFormat="1" ht="16.5" customHeight="1">
      <c r="A296" s="36"/>
      <c r="B296" s="37"/>
      <c r="C296" s="226" t="s">
        <v>324</v>
      </c>
      <c r="D296" s="226" t="s">
        <v>220</v>
      </c>
      <c r="E296" s="227" t="s">
        <v>436</v>
      </c>
      <c r="F296" s="228" t="s">
        <v>437</v>
      </c>
      <c r="G296" s="229" t="s">
        <v>342</v>
      </c>
      <c r="H296" s="230">
        <v>1</v>
      </c>
      <c r="I296" s="231"/>
      <c r="J296" s="232">
        <f t="shared" si="0"/>
        <v>0</v>
      </c>
      <c r="K296" s="228" t="s">
        <v>19</v>
      </c>
      <c r="L296" s="233"/>
      <c r="M296" s="234" t="s">
        <v>19</v>
      </c>
      <c r="N296" s="235" t="s">
        <v>49</v>
      </c>
      <c r="O296" s="66"/>
      <c r="P296" s="184">
        <f t="shared" si="1"/>
        <v>0</v>
      </c>
      <c r="Q296" s="184">
        <v>0</v>
      </c>
      <c r="R296" s="184">
        <f t="shared" si="2"/>
        <v>0</v>
      </c>
      <c r="S296" s="184">
        <v>0</v>
      </c>
      <c r="T296" s="185">
        <f t="shared" si="3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182</v>
      </c>
      <c r="AT296" s="186" t="s">
        <v>220</v>
      </c>
      <c r="AU296" s="186" t="s">
        <v>88</v>
      </c>
      <c r="AY296" s="19" t="s">
        <v>153</v>
      </c>
      <c r="BE296" s="187">
        <f t="shared" si="4"/>
        <v>0</v>
      </c>
      <c r="BF296" s="187">
        <f t="shared" si="5"/>
        <v>0</v>
      </c>
      <c r="BG296" s="187">
        <f t="shared" si="6"/>
        <v>0</v>
      </c>
      <c r="BH296" s="187">
        <f t="shared" si="7"/>
        <v>0</v>
      </c>
      <c r="BI296" s="187">
        <f t="shared" si="8"/>
        <v>0</v>
      </c>
      <c r="BJ296" s="19" t="s">
        <v>86</v>
      </c>
      <c r="BK296" s="187">
        <f t="shared" si="9"/>
        <v>0</v>
      </c>
      <c r="BL296" s="19" t="s">
        <v>160</v>
      </c>
      <c r="BM296" s="186" t="s">
        <v>438</v>
      </c>
    </row>
    <row r="297" spans="1:65" s="2" customFormat="1" ht="16.5" customHeight="1">
      <c r="A297" s="36"/>
      <c r="B297" s="37"/>
      <c r="C297" s="175" t="s">
        <v>439</v>
      </c>
      <c r="D297" s="175" t="s">
        <v>155</v>
      </c>
      <c r="E297" s="176" t="s">
        <v>413</v>
      </c>
      <c r="F297" s="177" t="s">
        <v>414</v>
      </c>
      <c r="G297" s="178" t="s">
        <v>342</v>
      </c>
      <c r="H297" s="179">
        <v>7</v>
      </c>
      <c r="I297" s="180"/>
      <c r="J297" s="181">
        <f t="shared" si="0"/>
        <v>0</v>
      </c>
      <c r="K297" s="177" t="s">
        <v>159</v>
      </c>
      <c r="L297" s="41"/>
      <c r="M297" s="182" t="s">
        <v>19</v>
      </c>
      <c r="N297" s="183" t="s">
        <v>49</v>
      </c>
      <c r="O297" s="66"/>
      <c r="P297" s="184">
        <f t="shared" si="1"/>
        <v>0</v>
      </c>
      <c r="Q297" s="184">
        <v>0</v>
      </c>
      <c r="R297" s="184">
        <f t="shared" si="2"/>
        <v>0</v>
      </c>
      <c r="S297" s="184">
        <v>0</v>
      </c>
      <c r="T297" s="185">
        <f t="shared" si="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160</v>
      </c>
      <c r="AT297" s="186" t="s">
        <v>155</v>
      </c>
      <c r="AU297" s="186" t="s">
        <v>88</v>
      </c>
      <c r="AY297" s="19" t="s">
        <v>153</v>
      </c>
      <c r="BE297" s="187">
        <f t="shared" si="4"/>
        <v>0</v>
      </c>
      <c r="BF297" s="187">
        <f t="shared" si="5"/>
        <v>0</v>
      </c>
      <c r="BG297" s="187">
        <f t="shared" si="6"/>
        <v>0</v>
      </c>
      <c r="BH297" s="187">
        <f t="shared" si="7"/>
        <v>0</v>
      </c>
      <c r="BI297" s="187">
        <f t="shared" si="8"/>
        <v>0</v>
      </c>
      <c r="BJ297" s="19" t="s">
        <v>86</v>
      </c>
      <c r="BK297" s="187">
        <f t="shared" si="9"/>
        <v>0</v>
      </c>
      <c r="BL297" s="19" t="s">
        <v>160</v>
      </c>
      <c r="BM297" s="186" t="s">
        <v>440</v>
      </c>
    </row>
    <row r="298" spans="1:65" s="2" customFormat="1" ht="11.25">
      <c r="A298" s="36"/>
      <c r="B298" s="37"/>
      <c r="C298" s="38"/>
      <c r="D298" s="188" t="s">
        <v>161</v>
      </c>
      <c r="E298" s="38"/>
      <c r="F298" s="189" t="s">
        <v>416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161</v>
      </c>
      <c r="AU298" s="19" t="s">
        <v>88</v>
      </c>
    </row>
    <row r="299" spans="1:65" s="13" customFormat="1" ht="11.25">
      <c r="B299" s="193"/>
      <c r="C299" s="194"/>
      <c r="D299" s="195" t="s">
        <v>163</v>
      </c>
      <c r="E299" s="196" t="s">
        <v>19</v>
      </c>
      <c r="F299" s="197" t="s">
        <v>441</v>
      </c>
      <c r="G299" s="194"/>
      <c r="H299" s="198">
        <v>7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163</v>
      </c>
      <c r="AU299" s="204" t="s">
        <v>88</v>
      </c>
      <c r="AV299" s="13" t="s">
        <v>88</v>
      </c>
      <c r="AW299" s="13" t="s">
        <v>37</v>
      </c>
      <c r="AX299" s="13" t="s">
        <v>78</v>
      </c>
      <c r="AY299" s="204" t="s">
        <v>153</v>
      </c>
    </row>
    <row r="300" spans="1:65" s="14" customFormat="1" ht="11.25">
      <c r="B300" s="205"/>
      <c r="C300" s="206"/>
      <c r="D300" s="195" t="s">
        <v>163</v>
      </c>
      <c r="E300" s="207" t="s">
        <v>19</v>
      </c>
      <c r="F300" s="208" t="s">
        <v>190</v>
      </c>
      <c r="G300" s="206"/>
      <c r="H300" s="207" t="s">
        <v>19</v>
      </c>
      <c r="I300" s="209"/>
      <c r="J300" s="206"/>
      <c r="K300" s="206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163</v>
      </c>
      <c r="AU300" s="214" t="s">
        <v>88</v>
      </c>
      <c r="AV300" s="14" t="s">
        <v>86</v>
      </c>
      <c r="AW300" s="14" t="s">
        <v>37</v>
      </c>
      <c r="AX300" s="14" t="s">
        <v>78</v>
      </c>
      <c r="AY300" s="214" t="s">
        <v>153</v>
      </c>
    </row>
    <row r="301" spans="1:65" s="15" customFormat="1" ht="11.25">
      <c r="B301" s="215"/>
      <c r="C301" s="216"/>
      <c r="D301" s="195" t="s">
        <v>163</v>
      </c>
      <c r="E301" s="217" t="s">
        <v>19</v>
      </c>
      <c r="F301" s="218" t="s">
        <v>166</v>
      </c>
      <c r="G301" s="216"/>
      <c r="H301" s="219">
        <v>7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163</v>
      </c>
      <c r="AU301" s="225" t="s">
        <v>88</v>
      </c>
      <c r="AV301" s="15" t="s">
        <v>160</v>
      </c>
      <c r="AW301" s="15" t="s">
        <v>37</v>
      </c>
      <c r="AX301" s="15" t="s">
        <v>86</v>
      </c>
      <c r="AY301" s="225" t="s">
        <v>153</v>
      </c>
    </row>
    <row r="302" spans="1:65" s="2" customFormat="1" ht="16.5" customHeight="1">
      <c r="A302" s="36"/>
      <c r="B302" s="37"/>
      <c r="C302" s="226" t="s">
        <v>328</v>
      </c>
      <c r="D302" s="226" t="s">
        <v>220</v>
      </c>
      <c r="E302" s="227" t="s">
        <v>442</v>
      </c>
      <c r="F302" s="228" t="s">
        <v>443</v>
      </c>
      <c r="G302" s="229" t="s">
        <v>342</v>
      </c>
      <c r="H302" s="230">
        <v>2</v>
      </c>
      <c r="I302" s="231"/>
      <c r="J302" s="232">
        <f t="shared" ref="J302:J307" si="10">ROUND(I302*H302,2)</f>
        <v>0</v>
      </c>
      <c r="K302" s="228" t="s">
        <v>19</v>
      </c>
      <c r="L302" s="233"/>
      <c r="M302" s="234" t="s">
        <v>19</v>
      </c>
      <c r="N302" s="235" t="s">
        <v>49</v>
      </c>
      <c r="O302" s="66"/>
      <c r="P302" s="184">
        <f t="shared" ref="P302:P307" si="11">O302*H302</f>
        <v>0</v>
      </c>
      <c r="Q302" s="184">
        <v>0</v>
      </c>
      <c r="R302" s="184">
        <f t="shared" ref="R302:R307" si="12">Q302*H302</f>
        <v>0</v>
      </c>
      <c r="S302" s="184">
        <v>0</v>
      </c>
      <c r="T302" s="185">
        <f t="shared" ref="T302:T307" si="13"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182</v>
      </c>
      <c r="AT302" s="186" t="s">
        <v>220</v>
      </c>
      <c r="AU302" s="186" t="s">
        <v>88</v>
      </c>
      <c r="AY302" s="19" t="s">
        <v>153</v>
      </c>
      <c r="BE302" s="187">
        <f t="shared" ref="BE302:BE307" si="14">IF(N302="základní",J302,0)</f>
        <v>0</v>
      </c>
      <c r="BF302" s="187">
        <f t="shared" ref="BF302:BF307" si="15">IF(N302="snížená",J302,0)</f>
        <v>0</v>
      </c>
      <c r="BG302" s="187">
        <f t="shared" ref="BG302:BG307" si="16">IF(N302="zákl. přenesená",J302,0)</f>
        <v>0</v>
      </c>
      <c r="BH302" s="187">
        <f t="shared" ref="BH302:BH307" si="17">IF(N302="sníž. přenesená",J302,0)</f>
        <v>0</v>
      </c>
      <c r="BI302" s="187">
        <f t="shared" ref="BI302:BI307" si="18">IF(N302="nulová",J302,0)</f>
        <v>0</v>
      </c>
      <c r="BJ302" s="19" t="s">
        <v>86</v>
      </c>
      <c r="BK302" s="187">
        <f t="shared" ref="BK302:BK307" si="19">ROUND(I302*H302,2)</f>
        <v>0</v>
      </c>
      <c r="BL302" s="19" t="s">
        <v>160</v>
      </c>
      <c r="BM302" s="186" t="s">
        <v>444</v>
      </c>
    </row>
    <row r="303" spans="1:65" s="2" customFormat="1" ht="16.5" customHeight="1">
      <c r="A303" s="36"/>
      <c r="B303" s="37"/>
      <c r="C303" s="226" t="s">
        <v>445</v>
      </c>
      <c r="D303" s="226" t="s">
        <v>220</v>
      </c>
      <c r="E303" s="227" t="s">
        <v>446</v>
      </c>
      <c r="F303" s="228" t="s">
        <v>447</v>
      </c>
      <c r="G303" s="229" t="s">
        <v>342</v>
      </c>
      <c r="H303" s="230">
        <v>2</v>
      </c>
      <c r="I303" s="231"/>
      <c r="J303" s="232">
        <f t="shared" si="10"/>
        <v>0</v>
      </c>
      <c r="K303" s="228" t="s">
        <v>19</v>
      </c>
      <c r="L303" s="233"/>
      <c r="M303" s="234" t="s">
        <v>19</v>
      </c>
      <c r="N303" s="235" t="s">
        <v>49</v>
      </c>
      <c r="O303" s="66"/>
      <c r="P303" s="184">
        <f t="shared" si="11"/>
        <v>0</v>
      </c>
      <c r="Q303" s="184">
        <v>0</v>
      </c>
      <c r="R303" s="184">
        <f t="shared" si="12"/>
        <v>0</v>
      </c>
      <c r="S303" s="184">
        <v>0</v>
      </c>
      <c r="T303" s="185">
        <f t="shared" si="1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182</v>
      </c>
      <c r="AT303" s="186" t="s">
        <v>220</v>
      </c>
      <c r="AU303" s="186" t="s">
        <v>88</v>
      </c>
      <c r="AY303" s="19" t="s">
        <v>153</v>
      </c>
      <c r="BE303" s="187">
        <f t="shared" si="14"/>
        <v>0</v>
      </c>
      <c r="BF303" s="187">
        <f t="shared" si="15"/>
        <v>0</v>
      </c>
      <c r="BG303" s="187">
        <f t="shared" si="16"/>
        <v>0</v>
      </c>
      <c r="BH303" s="187">
        <f t="shared" si="17"/>
        <v>0</v>
      </c>
      <c r="BI303" s="187">
        <f t="shared" si="18"/>
        <v>0</v>
      </c>
      <c r="BJ303" s="19" t="s">
        <v>86</v>
      </c>
      <c r="BK303" s="187">
        <f t="shared" si="19"/>
        <v>0</v>
      </c>
      <c r="BL303" s="19" t="s">
        <v>160</v>
      </c>
      <c r="BM303" s="186" t="s">
        <v>448</v>
      </c>
    </row>
    <row r="304" spans="1:65" s="2" customFormat="1" ht="16.5" customHeight="1">
      <c r="A304" s="36"/>
      <c r="B304" s="37"/>
      <c r="C304" s="226" t="s">
        <v>331</v>
      </c>
      <c r="D304" s="226" t="s">
        <v>220</v>
      </c>
      <c r="E304" s="227" t="s">
        <v>449</v>
      </c>
      <c r="F304" s="228" t="s">
        <v>450</v>
      </c>
      <c r="G304" s="229" t="s">
        <v>342</v>
      </c>
      <c r="H304" s="230">
        <v>1</v>
      </c>
      <c r="I304" s="231"/>
      <c r="J304" s="232">
        <f t="shared" si="10"/>
        <v>0</v>
      </c>
      <c r="K304" s="228" t="s">
        <v>159</v>
      </c>
      <c r="L304" s="233"/>
      <c r="M304" s="234" t="s">
        <v>19</v>
      </c>
      <c r="N304" s="235" t="s">
        <v>49</v>
      </c>
      <c r="O304" s="66"/>
      <c r="P304" s="184">
        <f t="shared" si="11"/>
        <v>0</v>
      </c>
      <c r="Q304" s="184">
        <v>0</v>
      </c>
      <c r="R304" s="184">
        <f t="shared" si="12"/>
        <v>0</v>
      </c>
      <c r="S304" s="184">
        <v>0</v>
      </c>
      <c r="T304" s="185">
        <f t="shared" si="1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182</v>
      </c>
      <c r="AT304" s="186" t="s">
        <v>220</v>
      </c>
      <c r="AU304" s="186" t="s">
        <v>88</v>
      </c>
      <c r="AY304" s="19" t="s">
        <v>153</v>
      </c>
      <c r="BE304" s="187">
        <f t="shared" si="14"/>
        <v>0</v>
      </c>
      <c r="BF304" s="187">
        <f t="shared" si="15"/>
        <v>0</v>
      </c>
      <c r="BG304" s="187">
        <f t="shared" si="16"/>
        <v>0</v>
      </c>
      <c r="BH304" s="187">
        <f t="shared" si="17"/>
        <v>0</v>
      </c>
      <c r="BI304" s="187">
        <f t="shared" si="18"/>
        <v>0</v>
      </c>
      <c r="BJ304" s="19" t="s">
        <v>86</v>
      </c>
      <c r="BK304" s="187">
        <f t="shared" si="19"/>
        <v>0</v>
      </c>
      <c r="BL304" s="19" t="s">
        <v>160</v>
      </c>
      <c r="BM304" s="186" t="s">
        <v>451</v>
      </c>
    </row>
    <row r="305" spans="1:65" s="2" customFormat="1" ht="16.5" customHeight="1">
      <c r="A305" s="36"/>
      <c r="B305" s="37"/>
      <c r="C305" s="226" t="s">
        <v>452</v>
      </c>
      <c r="D305" s="226" t="s">
        <v>220</v>
      </c>
      <c r="E305" s="227" t="s">
        <v>453</v>
      </c>
      <c r="F305" s="228" t="s">
        <v>454</v>
      </c>
      <c r="G305" s="229" t="s">
        <v>342</v>
      </c>
      <c r="H305" s="230">
        <v>1</v>
      </c>
      <c r="I305" s="231"/>
      <c r="J305" s="232">
        <f t="shared" si="10"/>
        <v>0</v>
      </c>
      <c r="K305" s="228" t="s">
        <v>159</v>
      </c>
      <c r="L305" s="233"/>
      <c r="M305" s="234" t="s">
        <v>19</v>
      </c>
      <c r="N305" s="235" t="s">
        <v>49</v>
      </c>
      <c r="O305" s="66"/>
      <c r="P305" s="184">
        <f t="shared" si="11"/>
        <v>0</v>
      </c>
      <c r="Q305" s="184">
        <v>0</v>
      </c>
      <c r="R305" s="184">
        <f t="shared" si="12"/>
        <v>0</v>
      </c>
      <c r="S305" s="184">
        <v>0</v>
      </c>
      <c r="T305" s="185">
        <f t="shared" si="1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182</v>
      </c>
      <c r="AT305" s="186" t="s">
        <v>220</v>
      </c>
      <c r="AU305" s="186" t="s">
        <v>88</v>
      </c>
      <c r="AY305" s="19" t="s">
        <v>153</v>
      </c>
      <c r="BE305" s="187">
        <f t="shared" si="14"/>
        <v>0</v>
      </c>
      <c r="BF305" s="187">
        <f t="shared" si="15"/>
        <v>0</v>
      </c>
      <c r="BG305" s="187">
        <f t="shared" si="16"/>
        <v>0</v>
      </c>
      <c r="BH305" s="187">
        <f t="shared" si="17"/>
        <v>0</v>
      </c>
      <c r="BI305" s="187">
        <f t="shared" si="18"/>
        <v>0</v>
      </c>
      <c r="BJ305" s="19" t="s">
        <v>86</v>
      </c>
      <c r="BK305" s="187">
        <f t="shared" si="19"/>
        <v>0</v>
      </c>
      <c r="BL305" s="19" t="s">
        <v>160</v>
      </c>
      <c r="BM305" s="186" t="s">
        <v>455</v>
      </c>
    </row>
    <row r="306" spans="1:65" s="2" customFormat="1" ht="16.5" customHeight="1">
      <c r="A306" s="36"/>
      <c r="B306" s="37"/>
      <c r="C306" s="226" t="s">
        <v>333</v>
      </c>
      <c r="D306" s="226" t="s">
        <v>220</v>
      </c>
      <c r="E306" s="227" t="s">
        <v>456</v>
      </c>
      <c r="F306" s="228" t="s">
        <v>457</v>
      </c>
      <c r="G306" s="229" t="s">
        <v>342</v>
      </c>
      <c r="H306" s="230">
        <v>1</v>
      </c>
      <c r="I306" s="231"/>
      <c r="J306" s="232">
        <f t="shared" si="10"/>
        <v>0</v>
      </c>
      <c r="K306" s="228" t="s">
        <v>159</v>
      </c>
      <c r="L306" s="233"/>
      <c r="M306" s="234" t="s">
        <v>19</v>
      </c>
      <c r="N306" s="235" t="s">
        <v>49</v>
      </c>
      <c r="O306" s="66"/>
      <c r="P306" s="184">
        <f t="shared" si="11"/>
        <v>0</v>
      </c>
      <c r="Q306" s="184">
        <v>0</v>
      </c>
      <c r="R306" s="184">
        <f t="shared" si="12"/>
        <v>0</v>
      </c>
      <c r="S306" s="184">
        <v>0</v>
      </c>
      <c r="T306" s="185">
        <f t="shared" si="1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182</v>
      </c>
      <c r="AT306" s="186" t="s">
        <v>220</v>
      </c>
      <c r="AU306" s="186" t="s">
        <v>88</v>
      </c>
      <c r="AY306" s="19" t="s">
        <v>153</v>
      </c>
      <c r="BE306" s="187">
        <f t="shared" si="14"/>
        <v>0</v>
      </c>
      <c r="BF306" s="187">
        <f t="shared" si="15"/>
        <v>0</v>
      </c>
      <c r="BG306" s="187">
        <f t="shared" si="16"/>
        <v>0</v>
      </c>
      <c r="BH306" s="187">
        <f t="shared" si="17"/>
        <v>0</v>
      </c>
      <c r="BI306" s="187">
        <f t="shared" si="18"/>
        <v>0</v>
      </c>
      <c r="BJ306" s="19" t="s">
        <v>86</v>
      </c>
      <c r="BK306" s="187">
        <f t="shared" si="19"/>
        <v>0</v>
      </c>
      <c r="BL306" s="19" t="s">
        <v>160</v>
      </c>
      <c r="BM306" s="186" t="s">
        <v>458</v>
      </c>
    </row>
    <row r="307" spans="1:65" s="2" customFormat="1" ht="16.5" customHeight="1">
      <c r="A307" s="36"/>
      <c r="B307" s="37"/>
      <c r="C307" s="175" t="s">
        <v>459</v>
      </c>
      <c r="D307" s="175" t="s">
        <v>155</v>
      </c>
      <c r="E307" s="176" t="s">
        <v>460</v>
      </c>
      <c r="F307" s="177" t="s">
        <v>461</v>
      </c>
      <c r="G307" s="178" t="s">
        <v>342</v>
      </c>
      <c r="H307" s="179">
        <v>11</v>
      </c>
      <c r="I307" s="180"/>
      <c r="J307" s="181">
        <f t="shared" si="10"/>
        <v>0</v>
      </c>
      <c r="K307" s="177" t="s">
        <v>159</v>
      </c>
      <c r="L307" s="41"/>
      <c r="M307" s="182" t="s">
        <v>19</v>
      </c>
      <c r="N307" s="183" t="s">
        <v>49</v>
      </c>
      <c r="O307" s="66"/>
      <c r="P307" s="184">
        <f t="shared" si="11"/>
        <v>0</v>
      </c>
      <c r="Q307" s="184">
        <v>0</v>
      </c>
      <c r="R307" s="184">
        <f t="shared" si="12"/>
        <v>0</v>
      </c>
      <c r="S307" s="184">
        <v>0</v>
      </c>
      <c r="T307" s="185">
        <f t="shared" si="1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160</v>
      </c>
      <c r="AT307" s="186" t="s">
        <v>155</v>
      </c>
      <c r="AU307" s="186" t="s">
        <v>88</v>
      </c>
      <c r="AY307" s="19" t="s">
        <v>153</v>
      </c>
      <c r="BE307" s="187">
        <f t="shared" si="14"/>
        <v>0</v>
      </c>
      <c r="BF307" s="187">
        <f t="shared" si="15"/>
        <v>0</v>
      </c>
      <c r="BG307" s="187">
        <f t="shared" si="16"/>
        <v>0</v>
      </c>
      <c r="BH307" s="187">
        <f t="shared" si="17"/>
        <v>0</v>
      </c>
      <c r="BI307" s="187">
        <f t="shared" si="18"/>
        <v>0</v>
      </c>
      <c r="BJ307" s="19" t="s">
        <v>86</v>
      </c>
      <c r="BK307" s="187">
        <f t="shared" si="19"/>
        <v>0</v>
      </c>
      <c r="BL307" s="19" t="s">
        <v>160</v>
      </c>
      <c r="BM307" s="186" t="s">
        <v>462</v>
      </c>
    </row>
    <row r="308" spans="1:65" s="2" customFormat="1" ht="11.25">
      <c r="A308" s="36"/>
      <c r="B308" s="37"/>
      <c r="C308" s="38"/>
      <c r="D308" s="188" t="s">
        <v>161</v>
      </c>
      <c r="E308" s="38"/>
      <c r="F308" s="189" t="s">
        <v>463</v>
      </c>
      <c r="G308" s="38"/>
      <c r="H308" s="38"/>
      <c r="I308" s="190"/>
      <c r="J308" s="38"/>
      <c r="K308" s="38"/>
      <c r="L308" s="41"/>
      <c r="M308" s="191"/>
      <c r="N308" s="19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161</v>
      </c>
      <c r="AU308" s="19" t="s">
        <v>88</v>
      </c>
    </row>
    <row r="309" spans="1:65" s="13" customFormat="1" ht="11.25">
      <c r="B309" s="193"/>
      <c r="C309" s="194"/>
      <c r="D309" s="195" t="s">
        <v>163</v>
      </c>
      <c r="E309" s="196" t="s">
        <v>19</v>
      </c>
      <c r="F309" s="197" t="s">
        <v>226</v>
      </c>
      <c r="G309" s="194"/>
      <c r="H309" s="198">
        <v>11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163</v>
      </c>
      <c r="AU309" s="204" t="s">
        <v>88</v>
      </c>
      <c r="AV309" s="13" t="s">
        <v>88</v>
      </c>
      <c r="AW309" s="13" t="s">
        <v>37</v>
      </c>
      <c r="AX309" s="13" t="s">
        <v>78</v>
      </c>
      <c r="AY309" s="204" t="s">
        <v>153</v>
      </c>
    </row>
    <row r="310" spans="1:65" s="14" customFormat="1" ht="11.25">
      <c r="B310" s="205"/>
      <c r="C310" s="206"/>
      <c r="D310" s="195" t="s">
        <v>163</v>
      </c>
      <c r="E310" s="207" t="s">
        <v>19</v>
      </c>
      <c r="F310" s="208" t="s">
        <v>190</v>
      </c>
      <c r="G310" s="206"/>
      <c r="H310" s="207" t="s">
        <v>19</v>
      </c>
      <c r="I310" s="209"/>
      <c r="J310" s="206"/>
      <c r="K310" s="206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163</v>
      </c>
      <c r="AU310" s="214" t="s">
        <v>88</v>
      </c>
      <c r="AV310" s="14" t="s">
        <v>86</v>
      </c>
      <c r="AW310" s="14" t="s">
        <v>37</v>
      </c>
      <c r="AX310" s="14" t="s">
        <v>78</v>
      </c>
      <c r="AY310" s="214" t="s">
        <v>153</v>
      </c>
    </row>
    <row r="311" spans="1:65" s="15" customFormat="1" ht="11.25">
      <c r="B311" s="215"/>
      <c r="C311" s="216"/>
      <c r="D311" s="195" t="s">
        <v>163</v>
      </c>
      <c r="E311" s="217" t="s">
        <v>19</v>
      </c>
      <c r="F311" s="218" t="s">
        <v>166</v>
      </c>
      <c r="G311" s="216"/>
      <c r="H311" s="219">
        <v>11</v>
      </c>
      <c r="I311" s="220"/>
      <c r="J311" s="216"/>
      <c r="K311" s="216"/>
      <c r="L311" s="221"/>
      <c r="M311" s="222"/>
      <c r="N311" s="223"/>
      <c r="O311" s="223"/>
      <c r="P311" s="223"/>
      <c r="Q311" s="223"/>
      <c r="R311" s="223"/>
      <c r="S311" s="223"/>
      <c r="T311" s="224"/>
      <c r="AT311" s="225" t="s">
        <v>163</v>
      </c>
      <c r="AU311" s="225" t="s">
        <v>88</v>
      </c>
      <c r="AV311" s="15" t="s">
        <v>160</v>
      </c>
      <c r="AW311" s="15" t="s">
        <v>37</v>
      </c>
      <c r="AX311" s="15" t="s">
        <v>86</v>
      </c>
      <c r="AY311" s="225" t="s">
        <v>153</v>
      </c>
    </row>
    <row r="312" spans="1:65" s="2" customFormat="1" ht="16.5" customHeight="1">
      <c r="A312" s="36"/>
      <c r="B312" s="37"/>
      <c r="C312" s="226" t="s">
        <v>338</v>
      </c>
      <c r="D312" s="226" t="s">
        <v>220</v>
      </c>
      <c r="E312" s="227" t="s">
        <v>464</v>
      </c>
      <c r="F312" s="228" t="s">
        <v>465</v>
      </c>
      <c r="G312" s="229" t="s">
        <v>342</v>
      </c>
      <c r="H312" s="230">
        <v>11</v>
      </c>
      <c r="I312" s="231"/>
      <c r="J312" s="232">
        <f>ROUND(I312*H312,2)</f>
        <v>0</v>
      </c>
      <c r="K312" s="228" t="s">
        <v>159</v>
      </c>
      <c r="L312" s="233"/>
      <c r="M312" s="234" t="s">
        <v>19</v>
      </c>
      <c r="N312" s="235" t="s">
        <v>49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182</v>
      </c>
      <c r="AT312" s="186" t="s">
        <v>220</v>
      </c>
      <c r="AU312" s="186" t="s">
        <v>88</v>
      </c>
      <c r="AY312" s="19" t="s">
        <v>153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86</v>
      </c>
      <c r="BK312" s="187">
        <f>ROUND(I312*H312,2)</f>
        <v>0</v>
      </c>
      <c r="BL312" s="19" t="s">
        <v>160</v>
      </c>
      <c r="BM312" s="186" t="s">
        <v>466</v>
      </c>
    </row>
    <row r="313" spans="1:65" s="2" customFormat="1" ht="16.5" customHeight="1">
      <c r="A313" s="36"/>
      <c r="B313" s="37"/>
      <c r="C313" s="226" t="s">
        <v>467</v>
      </c>
      <c r="D313" s="226" t="s">
        <v>220</v>
      </c>
      <c r="E313" s="227" t="s">
        <v>468</v>
      </c>
      <c r="F313" s="228" t="s">
        <v>469</v>
      </c>
      <c r="G313" s="229" t="s">
        <v>342</v>
      </c>
      <c r="H313" s="230">
        <v>11</v>
      </c>
      <c r="I313" s="231"/>
      <c r="J313" s="232">
        <f>ROUND(I313*H313,2)</f>
        <v>0</v>
      </c>
      <c r="K313" s="228" t="s">
        <v>159</v>
      </c>
      <c r="L313" s="233"/>
      <c r="M313" s="234" t="s">
        <v>19</v>
      </c>
      <c r="N313" s="235" t="s">
        <v>49</v>
      </c>
      <c r="O313" s="66"/>
      <c r="P313" s="184">
        <f>O313*H313</f>
        <v>0</v>
      </c>
      <c r="Q313" s="184">
        <v>0</v>
      </c>
      <c r="R313" s="184">
        <f>Q313*H313</f>
        <v>0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182</v>
      </c>
      <c r="AT313" s="186" t="s">
        <v>220</v>
      </c>
      <c r="AU313" s="186" t="s">
        <v>88</v>
      </c>
      <c r="AY313" s="19" t="s">
        <v>153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86</v>
      </c>
      <c r="BK313" s="187">
        <f>ROUND(I313*H313,2)</f>
        <v>0</v>
      </c>
      <c r="BL313" s="19" t="s">
        <v>160</v>
      </c>
      <c r="BM313" s="186" t="s">
        <v>470</v>
      </c>
    </row>
    <row r="314" spans="1:65" s="2" customFormat="1" ht="16.5" customHeight="1">
      <c r="A314" s="36"/>
      <c r="B314" s="37"/>
      <c r="C314" s="226" t="s">
        <v>343</v>
      </c>
      <c r="D314" s="226" t="s">
        <v>220</v>
      </c>
      <c r="E314" s="227" t="s">
        <v>471</v>
      </c>
      <c r="F314" s="228" t="s">
        <v>472</v>
      </c>
      <c r="G314" s="229" t="s">
        <v>342</v>
      </c>
      <c r="H314" s="230">
        <v>11</v>
      </c>
      <c r="I314" s="231"/>
      <c r="J314" s="232">
        <f>ROUND(I314*H314,2)</f>
        <v>0</v>
      </c>
      <c r="K314" s="228" t="s">
        <v>159</v>
      </c>
      <c r="L314" s="233"/>
      <c r="M314" s="234" t="s">
        <v>19</v>
      </c>
      <c r="N314" s="235" t="s">
        <v>49</v>
      </c>
      <c r="O314" s="66"/>
      <c r="P314" s="184">
        <f>O314*H314</f>
        <v>0</v>
      </c>
      <c r="Q314" s="184">
        <v>0</v>
      </c>
      <c r="R314" s="184">
        <f>Q314*H314</f>
        <v>0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182</v>
      </c>
      <c r="AT314" s="186" t="s">
        <v>220</v>
      </c>
      <c r="AU314" s="186" t="s">
        <v>88</v>
      </c>
      <c r="AY314" s="19" t="s">
        <v>153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86</v>
      </c>
      <c r="BK314" s="187">
        <f>ROUND(I314*H314,2)</f>
        <v>0</v>
      </c>
      <c r="BL314" s="19" t="s">
        <v>160</v>
      </c>
      <c r="BM314" s="186" t="s">
        <v>473</v>
      </c>
    </row>
    <row r="315" spans="1:65" s="2" customFormat="1" ht="16.5" customHeight="1">
      <c r="A315" s="36"/>
      <c r="B315" s="37"/>
      <c r="C315" s="226" t="s">
        <v>474</v>
      </c>
      <c r="D315" s="226" t="s">
        <v>220</v>
      </c>
      <c r="E315" s="227" t="s">
        <v>475</v>
      </c>
      <c r="F315" s="228" t="s">
        <v>476</v>
      </c>
      <c r="G315" s="229" t="s">
        <v>342</v>
      </c>
      <c r="H315" s="230">
        <v>11</v>
      </c>
      <c r="I315" s="231"/>
      <c r="J315" s="232">
        <f>ROUND(I315*H315,2)</f>
        <v>0</v>
      </c>
      <c r="K315" s="228" t="s">
        <v>159</v>
      </c>
      <c r="L315" s="233"/>
      <c r="M315" s="234" t="s">
        <v>19</v>
      </c>
      <c r="N315" s="235" t="s">
        <v>49</v>
      </c>
      <c r="O315" s="66"/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182</v>
      </c>
      <c r="AT315" s="186" t="s">
        <v>220</v>
      </c>
      <c r="AU315" s="186" t="s">
        <v>88</v>
      </c>
      <c r="AY315" s="19" t="s">
        <v>153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86</v>
      </c>
      <c r="BK315" s="187">
        <f>ROUND(I315*H315,2)</f>
        <v>0</v>
      </c>
      <c r="BL315" s="19" t="s">
        <v>160</v>
      </c>
      <c r="BM315" s="186" t="s">
        <v>477</v>
      </c>
    </row>
    <row r="316" spans="1:65" s="2" customFormat="1" ht="16.5" customHeight="1">
      <c r="A316" s="36"/>
      <c r="B316" s="37"/>
      <c r="C316" s="175" t="s">
        <v>348</v>
      </c>
      <c r="D316" s="175" t="s">
        <v>155</v>
      </c>
      <c r="E316" s="176" t="s">
        <v>478</v>
      </c>
      <c r="F316" s="177" t="s">
        <v>479</v>
      </c>
      <c r="G316" s="178" t="s">
        <v>275</v>
      </c>
      <c r="H316" s="179">
        <v>551</v>
      </c>
      <c r="I316" s="180"/>
      <c r="J316" s="181">
        <f>ROUND(I316*H316,2)</f>
        <v>0</v>
      </c>
      <c r="K316" s="177" t="s">
        <v>159</v>
      </c>
      <c r="L316" s="41"/>
      <c r="M316" s="182" t="s">
        <v>19</v>
      </c>
      <c r="N316" s="183" t="s">
        <v>49</v>
      </c>
      <c r="O316" s="66"/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160</v>
      </c>
      <c r="AT316" s="186" t="s">
        <v>155</v>
      </c>
      <c r="AU316" s="186" t="s">
        <v>88</v>
      </c>
      <c r="AY316" s="19" t="s">
        <v>153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9" t="s">
        <v>86</v>
      </c>
      <c r="BK316" s="187">
        <f>ROUND(I316*H316,2)</f>
        <v>0</v>
      </c>
      <c r="BL316" s="19" t="s">
        <v>160</v>
      </c>
      <c r="BM316" s="186" t="s">
        <v>480</v>
      </c>
    </row>
    <row r="317" spans="1:65" s="2" customFormat="1" ht="11.25">
      <c r="A317" s="36"/>
      <c r="B317" s="37"/>
      <c r="C317" s="38"/>
      <c r="D317" s="188" t="s">
        <v>161</v>
      </c>
      <c r="E317" s="38"/>
      <c r="F317" s="189" t="s">
        <v>481</v>
      </c>
      <c r="G317" s="38"/>
      <c r="H317" s="38"/>
      <c r="I317" s="190"/>
      <c r="J317" s="38"/>
      <c r="K317" s="38"/>
      <c r="L317" s="41"/>
      <c r="M317" s="191"/>
      <c r="N317" s="192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161</v>
      </c>
      <c r="AU317" s="19" t="s">
        <v>88</v>
      </c>
    </row>
    <row r="318" spans="1:65" s="13" customFormat="1" ht="11.25">
      <c r="B318" s="193"/>
      <c r="C318" s="194"/>
      <c r="D318" s="195" t="s">
        <v>163</v>
      </c>
      <c r="E318" s="196" t="s">
        <v>19</v>
      </c>
      <c r="F318" s="197" t="s">
        <v>482</v>
      </c>
      <c r="G318" s="194"/>
      <c r="H318" s="198">
        <v>551</v>
      </c>
      <c r="I318" s="199"/>
      <c r="J318" s="194"/>
      <c r="K318" s="194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163</v>
      </c>
      <c r="AU318" s="204" t="s">
        <v>88</v>
      </c>
      <c r="AV318" s="13" t="s">
        <v>88</v>
      </c>
      <c r="AW318" s="13" t="s">
        <v>37</v>
      </c>
      <c r="AX318" s="13" t="s">
        <v>78</v>
      </c>
      <c r="AY318" s="204" t="s">
        <v>153</v>
      </c>
    </row>
    <row r="319" spans="1:65" s="14" customFormat="1" ht="11.25">
      <c r="B319" s="205"/>
      <c r="C319" s="206"/>
      <c r="D319" s="195" t="s">
        <v>163</v>
      </c>
      <c r="E319" s="207" t="s">
        <v>19</v>
      </c>
      <c r="F319" s="208" t="s">
        <v>483</v>
      </c>
      <c r="G319" s="206"/>
      <c r="H319" s="207" t="s">
        <v>19</v>
      </c>
      <c r="I319" s="209"/>
      <c r="J319" s="206"/>
      <c r="K319" s="206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163</v>
      </c>
      <c r="AU319" s="214" t="s">
        <v>88</v>
      </c>
      <c r="AV319" s="14" t="s">
        <v>86</v>
      </c>
      <c r="AW319" s="14" t="s">
        <v>37</v>
      </c>
      <c r="AX319" s="14" t="s">
        <v>78</v>
      </c>
      <c r="AY319" s="214" t="s">
        <v>153</v>
      </c>
    </row>
    <row r="320" spans="1:65" s="15" customFormat="1" ht="11.25">
      <c r="B320" s="215"/>
      <c r="C320" s="216"/>
      <c r="D320" s="195" t="s">
        <v>163</v>
      </c>
      <c r="E320" s="217" t="s">
        <v>19</v>
      </c>
      <c r="F320" s="218" t="s">
        <v>166</v>
      </c>
      <c r="G320" s="216"/>
      <c r="H320" s="219">
        <v>551</v>
      </c>
      <c r="I320" s="220"/>
      <c r="J320" s="216"/>
      <c r="K320" s="216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163</v>
      </c>
      <c r="AU320" s="225" t="s">
        <v>88</v>
      </c>
      <c r="AV320" s="15" t="s">
        <v>160</v>
      </c>
      <c r="AW320" s="15" t="s">
        <v>37</v>
      </c>
      <c r="AX320" s="15" t="s">
        <v>86</v>
      </c>
      <c r="AY320" s="225" t="s">
        <v>153</v>
      </c>
    </row>
    <row r="321" spans="1:65" s="2" customFormat="1" ht="16.5" customHeight="1">
      <c r="A321" s="36"/>
      <c r="B321" s="37"/>
      <c r="C321" s="175" t="s">
        <v>484</v>
      </c>
      <c r="D321" s="175" t="s">
        <v>155</v>
      </c>
      <c r="E321" s="176" t="s">
        <v>485</v>
      </c>
      <c r="F321" s="177" t="s">
        <v>486</v>
      </c>
      <c r="G321" s="178" t="s">
        <v>275</v>
      </c>
      <c r="H321" s="179">
        <v>24.5</v>
      </c>
      <c r="I321" s="180"/>
      <c r="J321" s="181">
        <f>ROUND(I321*H321,2)</f>
        <v>0</v>
      </c>
      <c r="K321" s="177" t="s">
        <v>159</v>
      </c>
      <c r="L321" s="41"/>
      <c r="M321" s="182" t="s">
        <v>19</v>
      </c>
      <c r="N321" s="183" t="s">
        <v>49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160</v>
      </c>
      <c r="AT321" s="186" t="s">
        <v>155</v>
      </c>
      <c r="AU321" s="186" t="s">
        <v>88</v>
      </c>
      <c r="AY321" s="19" t="s">
        <v>153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86</v>
      </c>
      <c r="BK321" s="187">
        <f>ROUND(I321*H321,2)</f>
        <v>0</v>
      </c>
      <c r="BL321" s="19" t="s">
        <v>160</v>
      </c>
      <c r="BM321" s="186" t="s">
        <v>487</v>
      </c>
    </row>
    <row r="322" spans="1:65" s="2" customFormat="1" ht="11.25">
      <c r="A322" s="36"/>
      <c r="B322" s="37"/>
      <c r="C322" s="38"/>
      <c r="D322" s="188" t="s">
        <v>161</v>
      </c>
      <c r="E322" s="38"/>
      <c r="F322" s="189" t="s">
        <v>488</v>
      </c>
      <c r="G322" s="38"/>
      <c r="H322" s="38"/>
      <c r="I322" s="190"/>
      <c r="J322" s="38"/>
      <c r="K322" s="38"/>
      <c r="L322" s="41"/>
      <c r="M322" s="191"/>
      <c r="N322" s="192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161</v>
      </c>
      <c r="AU322" s="19" t="s">
        <v>88</v>
      </c>
    </row>
    <row r="323" spans="1:65" s="13" customFormat="1" ht="11.25">
      <c r="B323" s="193"/>
      <c r="C323" s="194"/>
      <c r="D323" s="195" t="s">
        <v>163</v>
      </c>
      <c r="E323" s="196" t="s">
        <v>19</v>
      </c>
      <c r="F323" s="197" t="s">
        <v>489</v>
      </c>
      <c r="G323" s="194"/>
      <c r="H323" s="198">
        <v>24.5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163</v>
      </c>
      <c r="AU323" s="204" t="s">
        <v>88</v>
      </c>
      <c r="AV323" s="13" t="s">
        <v>88</v>
      </c>
      <c r="AW323" s="13" t="s">
        <v>37</v>
      </c>
      <c r="AX323" s="13" t="s">
        <v>78</v>
      </c>
      <c r="AY323" s="204" t="s">
        <v>153</v>
      </c>
    </row>
    <row r="324" spans="1:65" s="14" customFormat="1" ht="11.25">
      <c r="B324" s="205"/>
      <c r="C324" s="206"/>
      <c r="D324" s="195" t="s">
        <v>163</v>
      </c>
      <c r="E324" s="207" t="s">
        <v>19</v>
      </c>
      <c r="F324" s="208" t="s">
        <v>490</v>
      </c>
      <c r="G324" s="206"/>
      <c r="H324" s="207" t="s">
        <v>19</v>
      </c>
      <c r="I324" s="209"/>
      <c r="J324" s="206"/>
      <c r="K324" s="206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163</v>
      </c>
      <c r="AU324" s="214" t="s">
        <v>88</v>
      </c>
      <c r="AV324" s="14" t="s">
        <v>86</v>
      </c>
      <c r="AW324" s="14" t="s">
        <v>37</v>
      </c>
      <c r="AX324" s="14" t="s">
        <v>78</v>
      </c>
      <c r="AY324" s="214" t="s">
        <v>153</v>
      </c>
    </row>
    <row r="325" spans="1:65" s="15" customFormat="1" ht="11.25">
      <c r="B325" s="215"/>
      <c r="C325" s="216"/>
      <c r="D325" s="195" t="s">
        <v>163</v>
      </c>
      <c r="E325" s="217" t="s">
        <v>19</v>
      </c>
      <c r="F325" s="218" t="s">
        <v>166</v>
      </c>
      <c r="G325" s="216"/>
      <c r="H325" s="219">
        <v>24.5</v>
      </c>
      <c r="I325" s="220"/>
      <c r="J325" s="216"/>
      <c r="K325" s="216"/>
      <c r="L325" s="221"/>
      <c r="M325" s="222"/>
      <c r="N325" s="223"/>
      <c r="O325" s="223"/>
      <c r="P325" s="223"/>
      <c r="Q325" s="223"/>
      <c r="R325" s="223"/>
      <c r="S325" s="223"/>
      <c r="T325" s="224"/>
      <c r="AT325" s="225" t="s">
        <v>163</v>
      </c>
      <c r="AU325" s="225" t="s">
        <v>88</v>
      </c>
      <c r="AV325" s="15" t="s">
        <v>160</v>
      </c>
      <c r="AW325" s="15" t="s">
        <v>37</v>
      </c>
      <c r="AX325" s="15" t="s">
        <v>86</v>
      </c>
      <c r="AY325" s="225" t="s">
        <v>153</v>
      </c>
    </row>
    <row r="326" spans="1:65" s="2" customFormat="1" ht="21.75" customHeight="1">
      <c r="A326" s="36"/>
      <c r="B326" s="37"/>
      <c r="C326" s="175" t="s">
        <v>351</v>
      </c>
      <c r="D326" s="175" t="s">
        <v>155</v>
      </c>
      <c r="E326" s="176" t="s">
        <v>491</v>
      </c>
      <c r="F326" s="177" t="s">
        <v>492</v>
      </c>
      <c r="G326" s="178" t="s">
        <v>275</v>
      </c>
      <c r="H326" s="179">
        <v>13</v>
      </c>
      <c r="I326" s="180"/>
      <c r="J326" s="181">
        <f>ROUND(I326*H326,2)</f>
        <v>0</v>
      </c>
      <c r="K326" s="177" t="s">
        <v>159</v>
      </c>
      <c r="L326" s="41"/>
      <c r="M326" s="182" t="s">
        <v>19</v>
      </c>
      <c r="N326" s="183" t="s">
        <v>49</v>
      </c>
      <c r="O326" s="66"/>
      <c r="P326" s="184">
        <f>O326*H326</f>
        <v>0</v>
      </c>
      <c r="Q326" s="184">
        <v>0</v>
      </c>
      <c r="R326" s="184">
        <f>Q326*H326</f>
        <v>0</v>
      </c>
      <c r="S326" s="184">
        <v>0</v>
      </c>
      <c r="T326" s="18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160</v>
      </c>
      <c r="AT326" s="186" t="s">
        <v>155</v>
      </c>
      <c r="AU326" s="186" t="s">
        <v>88</v>
      </c>
      <c r="AY326" s="19" t="s">
        <v>153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9" t="s">
        <v>86</v>
      </c>
      <c r="BK326" s="187">
        <f>ROUND(I326*H326,2)</f>
        <v>0</v>
      </c>
      <c r="BL326" s="19" t="s">
        <v>160</v>
      </c>
      <c r="BM326" s="186" t="s">
        <v>493</v>
      </c>
    </row>
    <row r="327" spans="1:65" s="2" customFormat="1" ht="11.25">
      <c r="A327" s="36"/>
      <c r="B327" s="37"/>
      <c r="C327" s="38"/>
      <c r="D327" s="188" t="s">
        <v>161</v>
      </c>
      <c r="E327" s="38"/>
      <c r="F327" s="189" t="s">
        <v>494</v>
      </c>
      <c r="G327" s="38"/>
      <c r="H327" s="38"/>
      <c r="I327" s="190"/>
      <c r="J327" s="38"/>
      <c r="K327" s="38"/>
      <c r="L327" s="41"/>
      <c r="M327" s="191"/>
      <c r="N327" s="192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161</v>
      </c>
      <c r="AU327" s="19" t="s">
        <v>88</v>
      </c>
    </row>
    <row r="328" spans="1:65" s="13" customFormat="1" ht="11.25">
      <c r="B328" s="193"/>
      <c r="C328" s="194"/>
      <c r="D328" s="195" t="s">
        <v>163</v>
      </c>
      <c r="E328" s="196" t="s">
        <v>19</v>
      </c>
      <c r="F328" s="197" t="s">
        <v>240</v>
      </c>
      <c r="G328" s="194"/>
      <c r="H328" s="198">
        <v>13</v>
      </c>
      <c r="I328" s="199"/>
      <c r="J328" s="194"/>
      <c r="K328" s="194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163</v>
      </c>
      <c r="AU328" s="204" t="s">
        <v>88</v>
      </c>
      <c r="AV328" s="13" t="s">
        <v>88</v>
      </c>
      <c r="AW328" s="13" t="s">
        <v>37</v>
      </c>
      <c r="AX328" s="13" t="s">
        <v>78</v>
      </c>
      <c r="AY328" s="204" t="s">
        <v>153</v>
      </c>
    </row>
    <row r="329" spans="1:65" s="14" customFormat="1" ht="11.25">
      <c r="B329" s="205"/>
      <c r="C329" s="206"/>
      <c r="D329" s="195" t="s">
        <v>163</v>
      </c>
      <c r="E329" s="207" t="s">
        <v>19</v>
      </c>
      <c r="F329" s="208" t="s">
        <v>495</v>
      </c>
      <c r="G329" s="206"/>
      <c r="H329" s="207" t="s">
        <v>19</v>
      </c>
      <c r="I329" s="209"/>
      <c r="J329" s="206"/>
      <c r="K329" s="206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163</v>
      </c>
      <c r="AU329" s="214" t="s">
        <v>88</v>
      </c>
      <c r="AV329" s="14" t="s">
        <v>86</v>
      </c>
      <c r="AW329" s="14" t="s">
        <v>37</v>
      </c>
      <c r="AX329" s="14" t="s">
        <v>78</v>
      </c>
      <c r="AY329" s="214" t="s">
        <v>153</v>
      </c>
    </row>
    <row r="330" spans="1:65" s="15" customFormat="1" ht="11.25">
      <c r="B330" s="215"/>
      <c r="C330" s="216"/>
      <c r="D330" s="195" t="s">
        <v>163</v>
      </c>
      <c r="E330" s="217" t="s">
        <v>19</v>
      </c>
      <c r="F330" s="218" t="s">
        <v>166</v>
      </c>
      <c r="G330" s="216"/>
      <c r="H330" s="219">
        <v>13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163</v>
      </c>
      <c r="AU330" s="225" t="s">
        <v>88</v>
      </c>
      <c r="AV330" s="15" t="s">
        <v>160</v>
      </c>
      <c r="AW330" s="15" t="s">
        <v>37</v>
      </c>
      <c r="AX330" s="15" t="s">
        <v>86</v>
      </c>
      <c r="AY330" s="225" t="s">
        <v>153</v>
      </c>
    </row>
    <row r="331" spans="1:65" s="2" customFormat="1" ht="24.2" customHeight="1">
      <c r="A331" s="36"/>
      <c r="B331" s="37"/>
      <c r="C331" s="175" t="s">
        <v>496</v>
      </c>
      <c r="D331" s="175" t="s">
        <v>155</v>
      </c>
      <c r="E331" s="176" t="s">
        <v>497</v>
      </c>
      <c r="F331" s="177" t="s">
        <v>498</v>
      </c>
      <c r="G331" s="178" t="s">
        <v>275</v>
      </c>
      <c r="H331" s="179">
        <v>589</v>
      </c>
      <c r="I331" s="180"/>
      <c r="J331" s="181">
        <f>ROUND(I331*H331,2)</f>
        <v>0</v>
      </c>
      <c r="K331" s="177" t="s">
        <v>159</v>
      </c>
      <c r="L331" s="41"/>
      <c r="M331" s="182" t="s">
        <v>19</v>
      </c>
      <c r="N331" s="183" t="s">
        <v>49</v>
      </c>
      <c r="O331" s="66"/>
      <c r="P331" s="184">
        <f>O331*H331</f>
        <v>0</v>
      </c>
      <c r="Q331" s="184">
        <v>0</v>
      </c>
      <c r="R331" s="184">
        <f>Q331*H331</f>
        <v>0</v>
      </c>
      <c r="S331" s="184">
        <v>0</v>
      </c>
      <c r="T331" s="18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160</v>
      </c>
      <c r="AT331" s="186" t="s">
        <v>155</v>
      </c>
      <c r="AU331" s="186" t="s">
        <v>88</v>
      </c>
      <c r="AY331" s="19" t="s">
        <v>153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86</v>
      </c>
      <c r="BK331" s="187">
        <f>ROUND(I331*H331,2)</f>
        <v>0</v>
      </c>
      <c r="BL331" s="19" t="s">
        <v>160</v>
      </c>
      <c r="BM331" s="186" t="s">
        <v>499</v>
      </c>
    </row>
    <row r="332" spans="1:65" s="2" customFormat="1" ht="11.25">
      <c r="A332" s="36"/>
      <c r="B332" s="37"/>
      <c r="C332" s="38"/>
      <c r="D332" s="188" t="s">
        <v>161</v>
      </c>
      <c r="E332" s="38"/>
      <c r="F332" s="189" t="s">
        <v>500</v>
      </c>
      <c r="G332" s="38"/>
      <c r="H332" s="38"/>
      <c r="I332" s="190"/>
      <c r="J332" s="38"/>
      <c r="K332" s="38"/>
      <c r="L332" s="41"/>
      <c r="M332" s="191"/>
      <c r="N332" s="192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161</v>
      </c>
      <c r="AU332" s="19" t="s">
        <v>88</v>
      </c>
    </row>
    <row r="333" spans="1:65" s="13" customFormat="1" ht="11.25">
      <c r="B333" s="193"/>
      <c r="C333" s="194"/>
      <c r="D333" s="195" t="s">
        <v>163</v>
      </c>
      <c r="E333" s="196" t="s">
        <v>19</v>
      </c>
      <c r="F333" s="197" t="s">
        <v>501</v>
      </c>
      <c r="G333" s="194"/>
      <c r="H333" s="198">
        <v>589</v>
      </c>
      <c r="I333" s="199"/>
      <c r="J333" s="194"/>
      <c r="K333" s="194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163</v>
      </c>
      <c r="AU333" s="204" t="s">
        <v>88</v>
      </c>
      <c r="AV333" s="13" t="s">
        <v>88</v>
      </c>
      <c r="AW333" s="13" t="s">
        <v>37</v>
      </c>
      <c r="AX333" s="13" t="s">
        <v>78</v>
      </c>
      <c r="AY333" s="204" t="s">
        <v>153</v>
      </c>
    </row>
    <row r="334" spans="1:65" s="14" customFormat="1" ht="11.25">
      <c r="B334" s="205"/>
      <c r="C334" s="206"/>
      <c r="D334" s="195" t="s">
        <v>163</v>
      </c>
      <c r="E334" s="207" t="s">
        <v>19</v>
      </c>
      <c r="F334" s="208" t="s">
        <v>190</v>
      </c>
      <c r="G334" s="206"/>
      <c r="H334" s="207" t="s">
        <v>19</v>
      </c>
      <c r="I334" s="209"/>
      <c r="J334" s="206"/>
      <c r="K334" s="206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163</v>
      </c>
      <c r="AU334" s="214" t="s">
        <v>88</v>
      </c>
      <c r="AV334" s="14" t="s">
        <v>86</v>
      </c>
      <c r="AW334" s="14" t="s">
        <v>37</v>
      </c>
      <c r="AX334" s="14" t="s">
        <v>78</v>
      </c>
      <c r="AY334" s="214" t="s">
        <v>153</v>
      </c>
    </row>
    <row r="335" spans="1:65" s="15" customFormat="1" ht="11.25">
      <c r="B335" s="215"/>
      <c r="C335" s="216"/>
      <c r="D335" s="195" t="s">
        <v>163</v>
      </c>
      <c r="E335" s="217" t="s">
        <v>19</v>
      </c>
      <c r="F335" s="218" t="s">
        <v>166</v>
      </c>
      <c r="G335" s="216"/>
      <c r="H335" s="219">
        <v>589</v>
      </c>
      <c r="I335" s="220"/>
      <c r="J335" s="216"/>
      <c r="K335" s="216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163</v>
      </c>
      <c r="AU335" s="225" t="s">
        <v>88</v>
      </c>
      <c r="AV335" s="15" t="s">
        <v>160</v>
      </c>
      <c r="AW335" s="15" t="s">
        <v>37</v>
      </c>
      <c r="AX335" s="15" t="s">
        <v>86</v>
      </c>
      <c r="AY335" s="225" t="s">
        <v>153</v>
      </c>
    </row>
    <row r="336" spans="1:65" s="2" customFormat="1" ht="16.5" customHeight="1">
      <c r="A336" s="36"/>
      <c r="B336" s="37"/>
      <c r="C336" s="226" t="s">
        <v>355</v>
      </c>
      <c r="D336" s="226" t="s">
        <v>220</v>
      </c>
      <c r="E336" s="227" t="s">
        <v>502</v>
      </c>
      <c r="F336" s="228" t="s">
        <v>503</v>
      </c>
      <c r="G336" s="229" t="s">
        <v>275</v>
      </c>
      <c r="H336" s="230">
        <v>600.78</v>
      </c>
      <c r="I336" s="231"/>
      <c r="J336" s="232">
        <f>ROUND(I336*H336,2)</f>
        <v>0</v>
      </c>
      <c r="K336" s="228" t="s">
        <v>159</v>
      </c>
      <c r="L336" s="233"/>
      <c r="M336" s="234" t="s">
        <v>19</v>
      </c>
      <c r="N336" s="235" t="s">
        <v>49</v>
      </c>
      <c r="O336" s="66"/>
      <c r="P336" s="184">
        <f>O336*H336</f>
        <v>0</v>
      </c>
      <c r="Q336" s="184">
        <v>0</v>
      </c>
      <c r="R336" s="184">
        <f>Q336*H336</f>
        <v>0</v>
      </c>
      <c r="S336" s="184">
        <v>0</v>
      </c>
      <c r="T336" s="18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182</v>
      </c>
      <c r="AT336" s="186" t="s">
        <v>220</v>
      </c>
      <c r="AU336" s="186" t="s">
        <v>88</v>
      </c>
      <c r="AY336" s="19" t="s">
        <v>153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86</v>
      </c>
      <c r="BK336" s="187">
        <f>ROUND(I336*H336,2)</f>
        <v>0</v>
      </c>
      <c r="BL336" s="19" t="s">
        <v>160</v>
      </c>
      <c r="BM336" s="186" t="s">
        <v>504</v>
      </c>
    </row>
    <row r="337" spans="1:65" s="13" customFormat="1" ht="11.25">
      <c r="B337" s="193"/>
      <c r="C337" s="194"/>
      <c r="D337" s="195" t="s">
        <v>163</v>
      </c>
      <c r="E337" s="196" t="s">
        <v>19</v>
      </c>
      <c r="F337" s="197" t="s">
        <v>505</v>
      </c>
      <c r="G337" s="194"/>
      <c r="H337" s="198">
        <v>600.78</v>
      </c>
      <c r="I337" s="199"/>
      <c r="J337" s="194"/>
      <c r="K337" s="194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163</v>
      </c>
      <c r="AU337" s="204" t="s">
        <v>88</v>
      </c>
      <c r="AV337" s="13" t="s">
        <v>88</v>
      </c>
      <c r="AW337" s="13" t="s">
        <v>37</v>
      </c>
      <c r="AX337" s="13" t="s">
        <v>78</v>
      </c>
      <c r="AY337" s="204" t="s">
        <v>153</v>
      </c>
    </row>
    <row r="338" spans="1:65" s="15" customFormat="1" ht="11.25">
      <c r="B338" s="215"/>
      <c r="C338" s="216"/>
      <c r="D338" s="195" t="s">
        <v>163</v>
      </c>
      <c r="E338" s="217" t="s">
        <v>19</v>
      </c>
      <c r="F338" s="218" t="s">
        <v>166</v>
      </c>
      <c r="G338" s="216"/>
      <c r="H338" s="219">
        <v>600.78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163</v>
      </c>
      <c r="AU338" s="225" t="s">
        <v>88</v>
      </c>
      <c r="AV338" s="15" t="s">
        <v>160</v>
      </c>
      <c r="AW338" s="15" t="s">
        <v>37</v>
      </c>
      <c r="AX338" s="15" t="s">
        <v>86</v>
      </c>
      <c r="AY338" s="225" t="s">
        <v>153</v>
      </c>
    </row>
    <row r="339" spans="1:65" s="2" customFormat="1" ht="33" customHeight="1">
      <c r="A339" s="36"/>
      <c r="B339" s="37"/>
      <c r="C339" s="175" t="s">
        <v>506</v>
      </c>
      <c r="D339" s="175" t="s">
        <v>155</v>
      </c>
      <c r="E339" s="176" t="s">
        <v>507</v>
      </c>
      <c r="F339" s="177" t="s">
        <v>508</v>
      </c>
      <c r="G339" s="178" t="s">
        <v>275</v>
      </c>
      <c r="H339" s="179">
        <v>589</v>
      </c>
      <c r="I339" s="180"/>
      <c r="J339" s="181">
        <f>ROUND(I339*H339,2)</f>
        <v>0</v>
      </c>
      <c r="K339" s="177" t="s">
        <v>159</v>
      </c>
      <c r="L339" s="41"/>
      <c r="M339" s="182" t="s">
        <v>19</v>
      </c>
      <c r="N339" s="183" t="s">
        <v>49</v>
      </c>
      <c r="O339" s="66"/>
      <c r="P339" s="184">
        <f>O339*H339</f>
        <v>0</v>
      </c>
      <c r="Q339" s="184">
        <v>0</v>
      </c>
      <c r="R339" s="184">
        <f>Q339*H339</f>
        <v>0</v>
      </c>
      <c r="S339" s="184">
        <v>0</v>
      </c>
      <c r="T339" s="185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6" t="s">
        <v>160</v>
      </c>
      <c r="AT339" s="186" t="s">
        <v>155</v>
      </c>
      <c r="AU339" s="186" t="s">
        <v>88</v>
      </c>
      <c r="AY339" s="19" t="s">
        <v>153</v>
      </c>
      <c r="BE339" s="187">
        <f>IF(N339="základní",J339,0)</f>
        <v>0</v>
      </c>
      <c r="BF339" s="187">
        <f>IF(N339="snížená",J339,0)</f>
        <v>0</v>
      </c>
      <c r="BG339" s="187">
        <f>IF(N339="zákl. přenesená",J339,0)</f>
        <v>0</v>
      </c>
      <c r="BH339" s="187">
        <f>IF(N339="sníž. přenesená",J339,0)</f>
        <v>0</v>
      </c>
      <c r="BI339" s="187">
        <f>IF(N339="nulová",J339,0)</f>
        <v>0</v>
      </c>
      <c r="BJ339" s="19" t="s">
        <v>86</v>
      </c>
      <c r="BK339" s="187">
        <f>ROUND(I339*H339,2)</f>
        <v>0</v>
      </c>
      <c r="BL339" s="19" t="s">
        <v>160</v>
      </c>
      <c r="BM339" s="186" t="s">
        <v>509</v>
      </c>
    </row>
    <row r="340" spans="1:65" s="2" customFormat="1" ht="11.25">
      <c r="A340" s="36"/>
      <c r="B340" s="37"/>
      <c r="C340" s="38"/>
      <c r="D340" s="188" t="s">
        <v>161</v>
      </c>
      <c r="E340" s="38"/>
      <c r="F340" s="189" t="s">
        <v>510</v>
      </c>
      <c r="G340" s="38"/>
      <c r="H340" s="38"/>
      <c r="I340" s="190"/>
      <c r="J340" s="38"/>
      <c r="K340" s="38"/>
      <c r="L340" s="41"/>
      <c r="M340" s="191"/>
      <c r="N340" s="192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161</v>
      </c>
      <c r="AU340" s="19" t="s">
        <v>88</v>
      </c>
    </row>
    <row r="341" spans="1:65" s="13" customFormat="1" ht="11.25">
      <c r="B341" s="193"/>
      <c r="C341" s="194"/>
      <c r="D341" s="195" t="s">
        <v>163</v>
      </c>
      <c r="E341" s="196" t="s">
        <v>19</v>
      </c>
      <c r="F341" s="197" t="s">
        <v>501</v>
      </c>
      <c r="G341" s="194"/>
      <c r="H341" s="198">
        <v>589</v>
      </c>
      <c r="I341" s="199"/>
      <c r="J341" s="194"/>
      <c r="K341" s="194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163</v>
      </c>
      <c r="AU341" s="204" t="s">
        <v>88</v>
      </c>
      <c r="AV341" s="13" t="s">
        <v>88</v>
      </c>
      <c r="AW341" s="13" t="s">
        <v>37</v>
      </c>
      <c r="AX341" s="13" t="s">
        <v>78</v>
      </c>
      <c r="AY341" s="204" t="s">
        <v>153</v>
      </c>
    </row>
    <row r="342" spans="1:65" s="14" customFormat="1" ht="11.25">
      <c r="B342" s="205"/>
      <c r="C342" s="206"/>
      <c r="D342" s="195" t="s">
        <v>163</v>
      </c>
      <c r="E342" s="207" t="s">
        <v>19</v>
      </c>
      <c r="F342" s="208" t="s">
        <v>190</v>
      </c>
      <c r="G342" s="206"/>
      <c r="H342" s="207" t="s">
        <v>19</v>
      </c>
      <c r="I342" s="209"/>
      <c r="J342" s="206"/>
      <c r="K342" s="206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163</v>
      </c>
      <c r="AU342" s="214" t="s">
        <v>88</v>
      </c>
      <c r="AV342" s="14" t="s">
        <v>86</v>
      </c>
      <c r="AW342" s="14" t="s">
        <v>37</v>
      </c>
      <c r="AX342" s="14" t="s">
        <v>78</v>
      </c>
      <c r="AY342" s="214" t="s">
        <v>153</v>
      </c>
    </row>
    <row r="343" spans="1:65" s="15" customFormat="1" ht="11.25">
      <c r="B343" s="215"/>
      <c r="C343" s="216"/>
      <c r="D343" s="195" t="s">
        <v>163</v>
      </c>
      <c r="E343" s="217" t="s">
        <v>19</v>
      </c>
      <c r="F343" s="218" t="s">
        <v>166</v>
      </c>
      <c r="G343" s="216"/>
      <c r="H343" s="219">
        <v>589</v>
      </c>
      <c r="I343" s="220"/>
      <c r="J343" s="216"/>
      <c r="K343" s="216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163</v>
      </c>
      <c r="AU343" s="225" t="s">
        <v>88</v>
      </c>
      <c r="AV343" s="15" t="s">
        <v>160</v>
      </c>
      <c r="AW343" s="15" t="s">
        <v>37</v>
      </c>
      <c r="AX343" s="15" t="s">
        <v>86</v>
      </c>
      <c r="AY343" s="225" t="s">
        <v>153</v>
      </c>
    </row>
    <row r="344" spans="1:65" s="2" customFormat="1" ht="16.5" customHeight="1">
      <c r="A344" s="36"/>
      <c r="B344" s="37"/>
      <c r="C344" s="226" t="s">
        <v>511</v>
      </c>
      <c r="D344" s="226" t="s">
        <v>220</v>
      </c>
      <c r="E344" s="227" t="s">
        <v>512</v>
      </c>
      <c r="F344" s="228" t="s">
        <v>513</v>
      </c>
      <c r="G344" s="229" t="s">
        <v>275</v>
      </c>
      <c r="H344" s="230">
        <v>600.78</v>
      </c>
      <c r="I344" s="231"/>
      <c r="J344" s="232">
        <f>ROUND(I344*H344,2)</f>
        <v>0</v>
      </c>
      <c r="K344" s="228" t="s">
        <v>159</v>
      </c>
      <c r="L344" s="233"/>
      <c r="M344" s="234" t="s">
        <v>19</v>
      </c>
      <c r="N344" s="235" t="s">
        <v>49</v>
      </c>
      <c r="O344" s="66"/>
      <c r="P344" s="184">
        <f>O344*H344</f>
        <v>0</v>
      </c>
      <c r="Q344" s="184">
        <v>0</v>
      </c>
      <c r="R344" s="184">
        <f>Q344*H344</f>
        <v>0</v>
      </c>
      <c r="S344" s="184">
        <v>0</v>
      </c>
      <c r="T344" s="185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182</v>
      </c>
      <c r="AT344" s="186" t="s">
        <v>220</v>
      </c>
      <c r="AU344" s="186" t="s">
        <v>88</v>
      </c>
      <c r="AY344" s="19" t="s">
        <v>153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9" t="s">
        <v>86</v>
      </c>
      <c r="BK344" s="187">
        <f>ROUND(I344*H344,2)</f>
        <v>0</v>
      </c>
      <c r="BL344" s="19" t="s">
        <v>160</v>
      </c>
      <c r="BM344" s="186" t="s">
        <v>514</v>
      </c>
    </row>
    <row r="345" spans="1:65" s="13" customFormat="1" ht="11.25">
      <c r="B345" s="193"/>
      <c r="C345" s="194"/>
      <c r="D345" s="195" t="s">
        <v>163</v>
      </c>
      <c r="E345" s="196" t="s">
        <v>19</v>
      </c>
      <c r="F345" s="197" t="s">
        <v>505</v>
      </c>
      <c r="G345" s="194"/>
      <c r="H345" s="198">
        <v>600.78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163</v>
      </c>
      <c r="AU345" s="204" t="s">
        <v>88</v>
      </c>
      <c r="AV345" s="13" t="s">
        <v>88</v>
      </c>
      <c r="AW345" s="13" t="s">
        <v>37</v>
      </c>
      <c r="AX345" s="13" t="s">
        <v>78</v>
      </c>
      <c r="AY345" s="204" t="s">
        <v>153</v>
      </c>
    </row>
    <row r="346" spans="1:65" s="15" customFormat="1" ht="11.25">
      <c r="B346" s="215"/>
      <c r="C346" s="216"/>
      <c r="D346" s="195" t="s">
        <v>163</v>
      </c>
      <c r="E346" s="217" t="s">
        <v>19</v>
      </c>
      <c r="F346" s="218" t="s">
        <v>166</v>
      </c>
      <c r="G346" s="216"/>
      <c r="H346" s="219">
        <v>600.78</v>
      </c>
      <c r="I346" s="220"/>
      <c r="J346" s="216"/>
      <c r="K346" s="216"/>
      <c r="L346" s="221"/>
      <c r="M346" s="222"/>
      <c r="N346" s="223"/>
      <c r="O346" s="223"/>
      <c r="P346" s="223"/>
      <c r="Q346" s="223"/>
      <c r="R346" s="223"/>
      <c r="S346" s="223"/>
      <c r="T346" s="224"/>
      <c r="AT346" s="225" t="s">
        <v>163</v>
      </c>
      <c r="AU346" s="225" t="s">
        <v>88</v>
      </c>
      <c r="AV346" s="15" t="s">
        <v>160</v>
      </c>
      <c r="AW346" s="15" t="s">
        <v>37</v>
      </c>
      <c r="AX346" s="15" t="s">
        <v>86</v>
      </c>
      <c r="AY346" s="225" t="s">
        <v>153</v>
      </c>
    </row>
    <row r="347" spans="1:65" s="2" customFormat="1" ht="16.5" customHeight="1">
      <c r="A347" s="36"/>
      <c r="B347" s="37"/>
      <c r="C347" s="175" t="s">
        <v>515</v>
      </c>
      <c r="D347" s="175" t="s">
        <v>155</v>
      </c>
      <c r="E347" s="176" t="s">
        <v>516</v>
      </c>
      <c r="F347" s="177" t="s">
        <v>517</v>
      </c>
      <c r="G347" s="178" t="s">
        <v>173</v>
      </c>
      <c r="H347" s="179">
        <v>17.670000000000002</v>
      </c>
      <c r="I347" s="180"/>
      <c r="J347" s="181">
        <f>ROUND(I347*H347,2)</f>
        <v>0</v>
      </c>
      <c r="K347" s="177" t="s">
        <v>159</v>
      </c>
      <c r="L347" s="41"/>
      <c r="M347" s="182" t="s">
        <v>19</v>
      </c>
      <c r="N347" s="183" t="s">
        <v>49</v>
      </c>
      <c r="O347" s="66"/>
      <c r="P347" s="184">
        <f>O347*H347</f>
        <v>0</v>
      </c>
      <c r="Q347" s="184">
        <v>0</v>
      </c>
      <c r="R347" s="184">
        <f>Q347*H347</f>
        <v>0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160</v>
      </c>
      <c r="AT347" s="186" t="s">
        <v>155</v>
      </c>
      <c r="AU347" s="186" t="s">
        <v>88</v>
      </c>
      <c r="AY347" s="19" t="s">
        <v>153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86</v>
      </c>
      <c r="BK347" s="187">
        <f>ROUND(I347*H347,2)</f>
        <v>0</v>
      </c>
      <c r="BL347" s="19" t="s">
        <v>160</v>
      </c>
      <c r="BM347" s="186" t="s">
        <v>518</v>
      </c>
    </row>
    <row r="348" spans="1:65" s="2" customFormat="1" ht="11.25">
      <c r="A348" s="36"/>
      <c r="B348" s="37"/>
      <c r="C348" s="38"/>
      <c r="D348" s="188" t="s">
        <v>161</v>
      </c>
      <c r="E348" s="38"/>
      <c r="F348" s="189" t="s">
        <v>519</v>
      </c>
      <c r="G348" s="38"/>
      <c r="H348" s="38"/>
      <c r="I348" s="190"/>
      <c r="J348" s="38"/>
      <c r="K348" s="38"/>
      <c r="L348" s="41"/>
      <c r="M348" s="191"/>
      <c r="N348" s="192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161</v>
      </c>
      <c r="AU348" s="19" t="s">
        <v>88</v>
      </c>
    </row>
    <row r="349" spans="1:65" s="13" customFormat="1" ht="11.25">
      <c r="B349" s="193"/>
      <c r="C349" s="194"/>
      <c r="D349" s="195" t="s">
        <v>163</v>
      </c>
      <c r="E349" s="196" t="s">
        <v>19</v>
      </c>
      <c r="F349" s="197" t="s">
        <v>520</v>
      </c>
      <c r="G349" s="194"/>
      <c r="H349" s="198">
        <v>17.670000000000002</v>
      </c>
      <c r="I349" s="199"/>
      <c r="J349" s="194"/>
      <c r="K349" s="194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163</v>
      </c>
      <c r="AU349" s="204" t="s">
        <v>88</v>
      </c>
      <c r="AV349" s="13" t="s">
        <v>88</v>
      </c>
      <c r="AW349" s="13" t="s">
        <v>37</v>
      </c>
      <c r="AX349" s="13" t="s">
        <v>78</v>
      </c>
      <c r="AY349" s="204" t="s">
        <v>153</v>
      </c>
    </row>
    <row r="350" spans="1:65" s="15" customFormat="1" ht="11.25">
      <c r="B350" s="215"/>
      <c r="C350" s="216"/>
      <c r="D350" s="195" t="s">
        <v>163</v>
      </c>
      <c r="E350" s="217" t="s">
        <v>19</v>
      </c>
      <c r="F350" s="218" t="s">
        <v>166</v>
      </c>
      <c r="G350" s="216"/>
      <c r="H350" s="219">
        <v>17.670000000000002</v>
      </c>
      <c r="I350" s="220"/>
      <c r="J350" s="216"/>
      <c r="K350" s="216"/>
      <c r="L350" s="221"/>
      <c r="M350" s="222"/>
      <c r="N350" s="223"/>
      <c r="O350" s="223"/>
      <c r="P350" s="223"/>
      <c r="Q350" s="223"/>
      <c r="R350" s="223"/>
      <c r="S350" s="223"/>
      <c r="T350" s="224"/>
      <c r="AT350" s="225" t="s">
        <v>163</v>
      </c>
      <c r="AU350" s="225" t="s">
        <v>88</v>
      </c>
      <c r="AV350" s="15" t="s">
        <v>160</v>
      </c>
      <c r="AW350" s="15" t="s">
        <v>37</v>
      </c>
      <c r="AX350" s="15" t="s">
        <v>86</v>
      </c>
      <c r="AY350" s="225" t="s">
        <v>153</v>
      </c>
    </row>
    <row r="351" spans="1:65" s="2" customFormat="1" ht="16.5" customHeight="1">
      <c r="A351" s="36"/>
      <c r="B351" s="37"/>
      <c r="C351" s="175" t="s">
        <v>521</v>
      </c>
      <c r="D351" s="175" t="s">
        <v>155</v>
      </c>
      <c r="E351" s="176" t="s">
        <v>522</v>
      </c>
      <c r="F351" s="177" t="s">
        <v>523</v>
      </c>
      <c r="G351" s="178" t="s">
        <v>158</v>
      </c>
      <c r="H351" s="179">
        <v>1909.7</v>
      </c>
      <c r="I351" s="180"/>
      <c r="J351" s="181">
        <f>ROUND(I351*H351,2)</f>
        <v>0</v>
      </c>
      <c r="K351" s="177" t="s">
        <v>159</v>
      </c>
      <c r="L351" s="41"/>
      <c r="M351" s="182" t="s">
        <v>19</v>
      </c>
      <c r="N351" s="183" t="s">
        <v>49</v>
      </c>
      <c r="O351" s="66"/>
      <c r="P351" s="184">
        <f>O351*H351</f>
        <v>0</v>
      </c>
      <c r="Q351" s="184">
        <v>0</v>
      </c>
      <c r="R351" s="184">
        <f>Q351*H351</f>
        <v>0</v>
      </c>
      <c r="S351" s="184">
        <v>0</v>
      </c>
      <c r="T351" s="18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160</v>
      </c>
      <c r="AT351" s="186" t="s">
        <v>155</v>
      </c>
      <c r="AU351" s="186" t="s">
        <v>88</v>
      </c>
      <c r="AY351" s="19" t="s">
        <v>153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86</v>
      </c>
      <c r="BK351" s="187">
        <f>ROUND(I351*H351,2)</f>
        <v>0</v>
      </c>
      <c r="BL351" s="19" t="s">
        <v>160</v>
      </c>
      <c r="BM351" s="186" t="s">
        <v>524</v>
      </c>
    </row>
    <row r="352" spans="1:65" s="2" customFormat="1" ht="11.25">
      <c r="A352" s="36"/>
      <c r="B352" s="37"/>
      <c r="C352" s="38"/>
      <c r="D352" s="188" t="s">
        <v>161</v>
      </c>
      <c r="E352" s="38"/>
      <c r="F352" s="189" t="s">
        <v>525</v>
      </c>
      <c r="G352" s="38"/>
      <c r="H352" s="38"/>
      <c r="I352" s="190"/>
      <c r="J352" s="38"/>
      <c r="K352" s="38"/>
      <c r="L352" s="41"/>
      <c r="M352" s="191"/>
      <c r="N352" s="192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161</v>
      </c>
      <c r="AU352" s="19" t="s">
        <v>88</v>
      </c>
    </row>
    <row r="353" spans="1:65" s="13" customFormat="1" ht="11.25">
      <c r="B353" s="193"/>
      <c r="C353" s="194"/>
      <c r="D353" s="195" t="s">
        <v>163</v>
      </c>
      <c r="E353" s="196" t="s">
        <v>19</v>
      </c>
      <c r="F353" s="197" t="s">
        <v>526</v>
      </c>
      <c r="G353" s="194"/>
      <c r="H353" s="198">
        <v>1909.7</v>
      </c>
      <c r="I353" s="199"/>
      <c r="J353" s="194"/>
      <c r="K353" s="194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163</v>
      </c>
      <c r="AU353" s="204" t="s">
        <v>88</v>
      </c>
      <c r="AV353" s="13" t="s">
        <v>88</v>
      </c>
      <c r="AW353" s="13" t="s">
        <v>37</v>
      </c>
      <c r="AX353" s="13" t="s">
        <v>78</v>
      </c>
      <c r="AY353" s="204" t="s">
        <v>153</v>
      </c>
    </row>
    <row r="354" spans="1:65" s="14" customFormat="1" ht="11.25">
      <c r="B354" s="205"/>
      <c r="C354" s="206"/>
      <c r="D354" s="195" t="s">
        <v>163</v>
      </c>
      <c r="E354" s="207" t="s">
        <v>19</v>
      </c>
      <c r="F354" s="208" t="s">
        <v>190</v>
      </c>
      <c r="G354" s="206"/>
      <c r="H354" s="207" t="s">
        <v>19</v>
      </c>
      <c r="I354" s="209"/>
      <c r="J354" s="206"/>
      <c r="K354" s="206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163</v>
      </c>
      <c r="AU354" s="214" t="s">
        <v>88</v>
      </c>
      <c r="AV354" s="14" t="s">
        <v>86</v>
      </c>
      <c r="AW354" s="14" t="s">
        <v>37</v>
      </c>
      <c r="AX354" s="14" t="s">
        <v>78</v>
      </c>
      <c r="AY354" s="214" t="s">
        <v>153</v>
      </c>
    </row>
    <row r="355" spans="1:65" s="15" customFormat="1" ht="11.25">
      <c r="B355" s="215"/>
      <c r="C355" s="216"/>
      <c r="D355" s="195" t="s">
        <v>163</v>
      </c>
      <c r="E355" s="217" t="s">
        <v>19</v>
      </c>
      <c r="F355" s="218" t="s">
        <v>166</v>
      </c>
      <c r="G355" s="216"/>
      <c r="H355" s="219">
        <v>1909.7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163</v>
      </c>
      <c r="AU355" s="225" t="s">
        <v>88</v>
      </c>
      <c r="AV355" s="15" t="s">
        <v>160</v>
      </c>
      <c r="AW355" s="15" t="s">
        <v>37</v>
      </c>
      <c r="AX355" s="15" t="s">
        <v>86</v>
      </c>
      <c r="AY355" s="225" t="s">
        <v>153</v>
      </c>
    </row>
    <row r="356" spans="1:65" s="2" customFormat="1" ht="33" customHeight="1">
      <c r="A356" s="36"/>
      <c r="B356" s="37"/>
      <c r="C356" s="175" t="s">
        <v>527</v>
      </c>
      <c r="D356" s="175" t="s">
        <v>155</v>
      </c>
      <c r="E356" s="176" t="s">
        <v>528</v>
      </c>
      <c r="F356" s="177" t="s">
        <v>529</v>
      </c>
      <c r="G356" s="178" t="s">
        <v>275</v>
      </c>
      <c r="H356" s="179">
        <v>329</v>
      </c>
      <c r="I356" s="180"/>
      <c r="J356" s="181">
        <f>ROUND(I356*H356,2)</f>
        <v>0</v>
      </c>
      <c r="K356" s="177" t="s">
        <v>159</v>
      </c>
      <c r="L356" s="41"/>
      <c r="M356" s="182" t="s">
        <v>19</v>
      </c>
      <c r="N356" s="183" t="s">
        <v>49</v>
      </c>
      <c r="O356" s="66"/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160</v>
      </c>
      <c r="AT356" s="186" t="s">
        <v>155</v>
      </c>
      <c r="AU356" s="186" t="s">
        <v>88</v>
      </c>
      <c r="AY356" s="19" t="s">
        <v>153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86</v>
      </c>
      <c r="BK356" s="187">
        <f>ROUND(I356*H356,2)</f>
        <v>0</v>
      </c>
      <c r="BL356" s="19" t="s">
        <v>160</v>
      </c>
      <c r="BM356" s="186" t="s">
        <v>530</v>
      </c>
    </row>
    <row r="357" spans="1:65" s="2" customFormat="1" ht="11.25">
      <c r="A357" s="36"/>
      <c r="B357" s="37"/>
      <c r="C357" s="38"/>
      <c r="D357" s="188" t="s">
        <v>161</v>
      </c>
      <c r="E357" s="38"/>
      <c r="F357" s="189" t="s">
        <v>531</v>
      </c>
      <c r="G357" s="38"/>
      <c r="H357" s="38"/>
      <c r="I357" s="190"/>
      <c r="J357" s="38"/>
      <c r="K357" s="38"/>
      <c r="L357" s="41"/>
      <c r="M357" s="191"/>
      <c r="N357" s="192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161</v>
      </c>
      <c r="AU357" s="19" t="s">
        <v>88</v>
      </c>
    </row>
    <row r="358" spans="1:65" s="2" customFormat="1" ht="16.5" customHeight="1">
      <c r="A358" s="36"/>
      <c r="B358" s="37"/>
      <c r="C358" s="175" t="s">
        <v>386</v>
      </c>
      <c r="D358" s="175" t="s">
        <v>155</v>
      </c>
      <c r="E358" s="176" t="s">
        <v>532</v>
      </c>
      <c r="F358" s="177" t="s">
        <v>533</v>
      </c>
      <c r="G358" s="178" t="s">
        <v>275</v>
      </c>
      <c r="H358" s="179">
        <v>329</v>
      </c>
      <c r="I358" s="180"/>
      <c r="J358" s="181">
        <f>ROUND(I358*H358,2)</f>
        <v>0</v>
      </c>
      <c r="K358" s="177" t="s">
        <v>159</v>
      </c>
      <c r="L358" s="41"/>
      <c r="M358" s="182" t="s">
        <v>19</v>
      </c>
      <c r="N358" s="183" t="s">
        <v>49</v>
      </c>
      <c r="O358" s="66"/>
      <c r="P358" s="184">
        <f>O358*H358</f>
        <v>0</v>
      </c>
      <c r="Q358" s="184">
        <v>0</v>
      </c>
      <c r="R358" s="184">
        <f>Q358*H358</f>
        <v>0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160</v>
      </c>
      <c r="AT358" s="186" t="s">
        <v>155</v>
      </c>
      <c r="AU358" s="186" t="s">
        <v>88</v>
      </c>
      <c r="AY358" s="19" t="s">
        <v>153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86</v>
      </c>
      <c r="BK358" s="187">
        <f>ROUND(I358*H358,2)</f>
        <v>0</v>
      </c>
      <c r="BL358" s="19" t="s">
        <v>160</v>
      </c>
      <c r="BM358" s="186" t="s">
        <v>534</v>
      </c>
    </row>
    <row r="359" spans="1:65" s="2" customFormat="1" ht="11.25">
      <c r="A359" s="36"/>
      <c r="B359" s="37"/>
      <c r="C359" s="38"/>
      <c r="D359" s="188" t="s">
        <v>161</v>
      </c>
      <c r="E359" s="38"/>
      <c r="F359" s="189" t="s">
        <v>535</v>
      </c>
      <c r="G359" s="38"/>
      <c r="H359" s="38"/>
      <c r="I359" s="190"/>
      <c r="J359" s="38"/>
      <c r="K359" s="38"/>
      <c r="L359" s="41"/>
      <c r="M359" s="191"/>
      <c r="N359" s="19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161</v>
      </c>
      <c r="AU359" s="19" t="s">
        <v>88</v>
      </c>
    </row>
    <row r="360" spans="1:65" s="13" customFormat="1" ht="11.25">
      <c r="B360" s="193"/>
      <c r="C360" s="194"/>
      <c r="D360" s="195" t="s">
        <v>163</v>
      </c>
      <c r="E360" s="196" t="s">
        <v>19</v>
      </c>
      <c r="F360" s="197" t="s">
        <v>536</v>
      </c>
      <c r="G360" s="194"/>
      <c r="H360" s="198">
        <v>329</v>
      </c>
      <c r="I360" s="199"/>
      <c r="J360" s="194"/>
      <c r="K360" s="194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163</v>
      </c>
      <c r="AU360" s="204" t="s">
        <v>88</v>
      </c>
      <c r="AV360" s="13" t="s">
        <v>88</v>
      </c>
      <c r="AW360" s="13" t="s">
        <v>37</v>
      </c>
      <c r="AX360" s="13" t="s">
        <v>78</v>
      </c>
      <c r="AY360" s="204" t="s">
        <v>153</v>
      </c>
    </row>
    <row r="361" spans="1:65" s="14" customFormat="1" ht="11.25">
      <c r="B361" s="205"/>
      <c r="C361" s="206"/>
      <c r="D361" s="195" t="s">
        <v>163</v>
      </c>
      <c r="E361" s="207" t="s">
        <v>19</v>
      </c>
      <c r="F361" s="208" t="s">
        <v>190</v>
      </c>
      <c r="G361" s="206"/>
      <c r="H361" s="207" t="s">
        <v>19</v>
      </c>
      <c r="I361" s="209"/>
      <c r="J361" s="206"/>
      <c r="K361" s="206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163</v>
      </c>
      <c r="AU361" s="214" t="s">
        <v>88</v>
      </c>
      <c r="AV361" s="14" t="s">
        <v>86</v>
      </c>
      <c r="AW361" s="14" t="s">
        <v>37</v>
      </c>
      <c r="AX361" s="14" t="s">
        <v>78</v>
      </c>
      <c r="AY361" s="214" t="s">
        <v>153</v>
      </c>
    </row>
    <row r="362" spans="1:65" s="15" customFormat="1" ht="11.25">
      <c r="B362" s="215"/>
      <c r="C362" s="216"/>
      <c r="D362" s="195" t="s">
        <v>163</v>
      </c>
      <c r="E362" s="217" t="s">
        <v>19</v>
      </c>
      <c r="F362" s="218" t="s">
        <v>166</v>
      </c>
      <c r="G362" s="216"/>
      <c r="H362" s="219">
        <v>329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163</v>
      </c>
      <c r="AU362" s="225" t="s">
        <v>88</v>
      </c>
      <c r="AV362" s="15" t="s">
        <v>160</v>
      </c>
      <c r="AW362" s="15" t="s">
        <v>37</v>
      </c>
      <c r="AX362" s="15" t="s">
        <v>86</v>
      </c>
      <c r="AY362" s="225" t="s">
        <v>153</v>
      </c>
    </row>
    <row r="363" spans="1:65" s="2" customFormat="1" ht="33" customHeight="1">
      <c r="A363" s="36"/>
      <c r="B363" s="37"/>
      <c r="C363" s="175" t="s">
        <v>537</v>
      </c>
      <c r="D363" s="175" t="s">
        <v>155</v>
      </c>
      <c r="E363" s="176" t="s">
        <v>538</v>
      </c>
      <c r="F363" s="177" t="s">
        <v>539</v>
      </c>
      <c r="G363" s="178" t="s">
        <v>342</v>
      </c>
      <c r="H363" s="179">
        <v>8</v>
      </c>
      <c r="I363" s="180"/>
      <c r="J363" s="181">
        <f>ROUND(I363*H363,2)</f>
        <v>0</v>
      </c>
      <c r="K363" s="177" t="s">
        <v>159</v>
      </c>
      <c r="L363" s="41"/>
      <c r="M363" s="182" t="s">
        <v>19</v>
      </c>
      <c r="N363" s="183" t="s">
        <v>49</v>
      </c>
      <c r="O363" s="66"/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160</v>
      </c>
      <c r="AT363" s="186" t="s">
        <v>155</v>
      </c>
      <c r="AU363" s="186" t="s">
        <v>88</v>
      </c>
      <c r="AY363" s="19" t="s">
        <v>153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86</v>
      </c>
      <c r="BK363" s="187">
        <f>ROUND(I363*H363,2)</f>
        <v>0</v>
      </c>
      <c r="BL363" s="19" t="s">
        <v>160</v>
      </c>
      <c r="BM363" s="186" t="s">
        <v>540</v>
      </c>
    </row>
    <row r="364" spans="1:65" s="2" customFormat="1" ht="11.25">
      <c r="A364" s="36"/>
      <c r="B364" s="37"/>
      <c r="C364" s="38"/>
      <c r="D364" s="188" t="s">
        <v>161</v>
      </c>
      <c r="E364" s="38"/>
      <c r="F364" s="189" t="s">
        <v>541</v>
      </c>
      <c r="G364" s="38"/>
      <c r="H364" s="38"/>
      <c r="I364" s="190"/>
      <c r="J364" s="38"/>
      <c r="K364" s="38"/>
      <c r="L364" s="41"/>
      <c r="M364" s="191"/>
      <c r="N364" s="192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161</v>
      </c>
      <c r="AU364" s="19" t="s">
        <v>88</v>
      </c>
    </row>
    <row r="365" spans="1:65" s="13" customFormat="1" ht="11.25">
      <c r="B365" s="193"/>
      <c r="C365" s="194"/>
      <c r="D365" s="195" t="s">
        <v>163</v>
      </c>
      <c r="E365" s="196" t="s">
        <v>19</v>
      </c>
      <c r="F365" s="197" t="s">
        <v>182</v>
      </c>
      <c r="G365" s="194"/>
      <c r="H365" s="198">
        <v>8</v>
      </c>
      <c r="I365" s="199"/>
      <c r="J365" s="194"/>
      <c r="K365" s="194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163</v>
      </c>
      <c r="AU365" s="204" t="s">
        <v>88</v>
      </c>
      <c r="AV365" s="13" t="s">
        <v>88</v>
      </c>
      <c r="AW365" s="13" t="s">
        <v>37</v>
      </c>
      <c r="AX365" s="13" t="s">
        <v>78</v>
      </c>
      <c r="AY365" s="204" t="s">
        <v>153</v>
      </c>
    </row>
    <row r="366" spans="1:65" s="14" customFormat="1" ht="11.25">
      <c r="B366" s="205"/>
      <c r="C366" s="206"/>
      <c r="D366" s="195" t="s">
        <v>163</v>
      </c>
      <c r="E366" s="207" t="s">
        <v>19</v>
      </c>
      <c r="F366" s="208" t="s">
        <v>190</v>
      </c>
      <c r="G366" s="206"/>
      <c r="H366" s="207" t="s">
        <v>19</v>
      </c>
      <c r="I366" s="209"/>
      <c r="J366" s="206"/>
      <c r="K366" s="206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163</v>
      </c>
      <c r="AU366" s="214" t="s">
        <v>88</v>
      </c>
      <c r="AV366" s="14" t="s">
        <v>86</v>
      </c>
      <c r="AW366" s="14" t="s">
        <v>37</v>
      </c>
      <c r="AX366" s="14" t="s">
        <v>78</v>
      </c>
      <c r="AY366" s="214" t="s">
        <v>153</v>
      </c>
    </row>
    <row r="367" spans="1:65" s="15" customFormat="1" ht="11.25">
      <c r="B367" s="215"/>
      <c r="C367" s="216"/>
      <c r="D367" s="195" t="s">
        <v>163</v>
      </c>
      <c r="E367" s="217" t="s">
        <v>19</v>
      </c>
      <c r="F367" s="218" t="s">
        <v>166</v>
      </c>
      <c r="G367" s="216"/>
      <c r="H367" s="219">
        <v>8</v>
      </c>
      <c r="I367" s="220"/>
      <c r="J367" s="216"/>
      <c r="K367" s="216"/>
      <c r="L367" s="221"/>
      <c r="M367" s="222"/>
      <c r="N367" s="223"/>
      <c r="O367" s="223"/>
      <c r="P367" s="223"/>
      <c r="Q367" s="223"/>
      <c r="R367" s="223"/>
      <c r="S367" s="223"/>
      <c r="T367" s="224"/>
      <c r="AT367" s="225" t="s">
        <v>163</v>
      </c>
      <c r="AU367" s="225" t="s">
        <v>88</v>
      </c>
      <c r="AV367" s="15" t="s">
        <v>160</v>
      </c>
      <c r="AW367" s="15" t="s">
        <v>37</v>
      </c>
      <c r="AX367" s="15" t="s">
        <v>86</v>
      </c>
      <c r="AY367" s="225" t="s">
        <v>153</v>
      </c>
    </row>
    <row r="368" spans="1:65" s="2" customFormat="1" ht="24.2" customHeight="1">
      <c r="A368" s="36"/>
      <c r="B368" s="37"/>
      <c r="C368" s="175" t="s">
        <v>390</v>
      </c>
      <c r="D368" s="175" t="s">
        <v>155</v>
      </c>
      <c r="E368" s="176" t="s">
        <v>542</v>
      </c>
      <c r="F368" s="177" t="s">
        <v>543</v>
      </c>
      <c r="G368" s="178" t="s">
        <v>342</v>
      </c>
      <c r="H368" s="179">
        <v>14</v>
      </c>
      <c r="I368" s="180"/>
      <c r="J368" s="181">
        <f>ROUND(I368*H368,2)</f>
        <v>0</v>
      </c>
      <c r="K368" s="177" t="s">
        <v>159</v>
      </c>
      <c r="L368" s="41"/>
      <c r="M368" s="182" t="s">
        <v>19</v>
      </c>
      <c r="N368" s="183" t="s">
        <v>49</v>
      </c>
      <c r="O368" s="66"/>
      <c r="P368" s="184">
        <f>O368*H368</f>
        <v>0</v>
      </c>
      <c r="Q368" s="184">
        <v>0</v>
      </c>
      <c r="R368" s="184">
        <f>Q368*H368</f>
        <v>0</v>
      </c>
      <c r="S368" s="184">
        <v>0</v>
      </c>
      <c r="T368" s="18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160</v>
      </c>
      <c r="AT368" s="186" t="s">
        <v>155</v>
      </c>
      <c r="AU368" s="186" t="s">
        <v>88</v>
      </c>
      <c r="AY368" s="19" t="s">
        <v>153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86</v>
      </c>
      <c r="BK368" s="187">
        <f>ROUND(I368*H368,2)</f>
        <v>0</v>
      </c>
      <c r="BL368" s="19" t="s">
        <v>160</v>
      </c>
      <c r="BM368" s="186" t="s">
        <v>544</v>
      </c>
    </row>
    <row r="369" spans="1:65" s="2" customFormat="1" ht="11.25">
      <c r="A369" s="36"/>
      <c r="B369" s="37"/>
      <c r="C369" s="38"/>
      <c r="D369" s="188" t="s">
        <v>161</v>
      </c>
      <c r="E369" s="38"/>
      <c r="F369" s="189" t="s">
        <v>545</v>
      </c>
      <c r="G369" s="38"/>
      <c r="H369" s="38"/>
      <c r="I369" s="190"/>
      <c r="J369" s="38"/>
      <c r="K369" s="38"/>
      <c r="L369" s="41"/>
      <c r="M369" s="191"/>
      <c r="N369" s="192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161</v>
      </c>
      <c r="AU369" s="19" t="s">
        <v>88</v>
      </c>
    </row>
    <row r="370" spans="1:65" s="13" customFormat="1" ht="11.25">
      <c r="B370" s="193"/>
      <c r="C370" s="194"/>
      <c r="D370" s="195" t="s">
        <v>163</v>
      </c>
      <c r="E370" s="196" t="s">
        <v>19</v>
      </c>
      <c r="F370" s="197" t="s">
        <v>206</v>
      </c>
      <c r="G370" s="194"/>
      <c r="H370" s="198">
        <v>14</v>
      </c>
      <c r="I370" s="199"/>
      <c r="J370" s="194"/>
      <c r="K370" s="194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163</v>
      </c>
      <c r="AU370" s="204" t="s">
        <v>88</v>
      </c>
      <c r="AV370" s="13" t="s">
        <v>88</v>
      </c>
      <c r="AW370" s="13" t="s">
        <v>37</v>
      </c>
      <c r="AX370" s="13" t="s">
        <v>78</v>
      </c>
      <c r="AY370" s="204" t="s">
        <v>153</v>
      </c>
    </row>
    <row r="371" spans="1:65" s="14" customFormat="1" ht="11.25">
      <c r="B371" s="205"/>
      <c r="C371" s="206"/>
      <c r="D371" s="195" t="s">
        <v>163</v>
      </c>
      <c r="E371" s="207" t="s">
        <v>19</v>
      </c>
      <c r="F371" s="208" t="s">
        <v>190</v>
      </c>
      <c r="G371" s="206"/>
      <c r="H371" s="207" t="s">
        <v>19</v>
      </c>
      <c r="I371" s="209"/>
      <c r="J371" s="206"/>
      <c r="K371" s="206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163</v>
      </c>
      <c r="AU371" s="214" t="s">
        <v>88</v>
      </c>
      <c r="AV371" s="14" t="s">
        <v>86</v>
      </c>
      <c r="AW371" s="14" t="s">
        <v>37</v>
      </c>
      <c r="AX371" s="14" t="s">
        <v>78</v>
      </c>
      <c r="AY371" s="214" t="s">
        <v>153</v>
      </c>
    </row>
    <row r="372" spans="1:65" s="15" customFormat="1" ht="11.25">
      <c r="B372" s="215"/>
      <c r="C372" s="216"/>
      <c r="D372" s="195" t="s">
        <v>163</v>
      </c>
      <c r="E372" s="217" t="s">
        <v>19</v>
      </c>
      <c r="F372" s="218" t="s">
        <v>166</v>
      </c>
      <c r="G372" s="216"/>
      <c r="H372" s="219">
        <v>14</v>
      </c>
      <c r="I372" s="220"/>
      <c r="J372" s="216"/>
      <c r="K372" s="216"/>
      <c r="L372" s="221"/>
      <c r="M372" s="222"/>
      <c r="N372" s="223"/>
      <c r="O372" s="223"/>
      <c r="P372" s="223"/>
      <c r="Q372" s="223"/>
      <c r="R372" s="223"/>
      <c r="S372" s="223"/>
      <c r="T372" s="224"/>
      <c r="AT372" s="225" t="s">
        <v>163</v>
      </c>
      <c r="AU372" s="225" t="s">
        <v>88</v>
      </c>
      <c r="AV372" s="15" t="s">
        <v>160</v>
      </c>
      <c r="AW372" s="15" t="s">
        <v>37</v>
      </c>
      <c r="AX372" s="15" t="s">
        <v>86</v>
      </c>
      <c r="AY372" s="225" t="s">
        <v>153</v>
      </c>
    </row>
    <row r="373" spans="1:65" s="2" customFormat="1" ht="24.2" customHeight="1">
      <c r="A373" s="36"/>
      <c r="B373" s="37"/>
      <c r="C373" s="175" t="s">
        <v>546</v>
      </c>
      <c r="D373" s="175" t="s">
        <v>155</v>
      </c>
      <c r="E373" s="176" t="s">
        <v>547</v>
      </c>
      <c r="F373" s="177" t="s">
        <v>548</v>
      </c>
      <c r="G373" s="178" t="s">
        <v>342</v>
      </c>
      <c r="H373" s="179">
        <v>11</v>
      </c>
      <c r="I373" s="180"/>
      <c r="J373" s="181">
        <f>ROUND(I373*H373,2)</f>
        <v>0</v>
      </c>
      <c r="K373" s="177" t="s">
        <v>159</v>
      </c>
      <c r="L373" s="41"/>
      <c r="M373" s="182" t="s">
        <v>19</v>
      </c>
      <c r="N373" s="183" t="s">
        <v>49</v>
      </c>
      <c r="O373" s="66"/>
      <c r="P373" s="184">
        <f>O373*H373</f>
        <v>0</v>
      </c>
      <c r="Q373" s="184">
        <v>0</v>
      </c>
      <c r="R373" s="184">
        <f>Q373*H373</f>
        <v>0</v>
      </c>
      <c r="S373" s="184">
        <v>0</v>
      </c>
      <c r="T373" s="18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160</v>
      </c>
      <c r="AT373" s="186" t="s">
        <v>155</v>
      </c>
      <c r="AU373" s="186" t="s">
        <v>88</v>
      </c>
      <c r="AY373" s="19" t="s">
        <v>153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86</v>
      </c>
      <c r="BK373" s="187">
        <f>ROUND(I373*H373,2)</f>
        <v>0</v>
      </c>
      <c r="BL373" s="19" t="s">
        <v>160</v>
      </c>
      <c r="BM373" s="186" t="s">
        <v>549</v>
      </c>
    </row>
    <row r="374" spans="1:65" s="2" customFormat="1" ht="11.25">
      <c r="A374" s="36"/>
      <c r="B374" s="37"/>
      <c r="C374" s="38"/>
      <c r="D374" s="188" t="s">
        <v>161</v>
      </c>
      <c r="E374" s="38"/>
      <c r="F374" s="189" t="s">
        <v>550</v>
      </c>
      <c r="G374" s="38"/>
      <c r="H374" s="38"/>
      <c r="I374" s="190"/>
      <c r="J374" s="38"/>
      <c r="K374" s="38"/>
      <c r="L374" s="41"/>
      <c r="M374" s="191"/>
      <c r="N374" s="192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161</v>
      </c>
      <c r="AU374" s="19" t="s">
        <v>88</v>
      </c>
    </row>
    <row r="375" spans="1:65" s="13" customFormat="1" ht="11.25">
      <c r="B375" s="193"/>
      <c r="C375" s="194"/>
      <c r="D375" s="195" t="s">
        <v>163</v>
      </c>
      <c r="E375" s="196" t="s">
        <v>19</v>
      </c>
      <c r="F375" s="197" t="s">
        <v>226</v>
      </c>
      <c r="G375" s="194"/>
      <c r="H375" s="198">
        <v>11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163</v>
      </c>
      <c r="AU375" s="204" t="s">
        <v>88</v>
      </c>
      <c r="AV375" s="13" t="s">
        <v>88</v>
      </c>
      <c r="AW375" s="13" t="s">
        <v>37</v>
      </c>
      <c r="AX375" s="13" t="s">
        <v>78</v>
      </c>
      <c r="AY375" s="204" t="s">
        <v>153</v>
      </c>
    </row>
    <row r="376" spans="1:65" s="14" customFormat="1" ht="11.25">
      <c r="B376" s="205"/>
      <c r="C376" s="206"/>
      <c r="D376" s="195" t="s">
        <v>163</v>
      </c>
      <c r="E376" s="207" t="s">
        <v>19</v>
      </c>
      <c r="F376" s="208" t="s">
        <v>190</v>
      </c>
      <c r="G376" s="206"/>
      <c r="H376" s="207" t="s">
        <v>19</v>
      </c>
      <c r="I376" s="209"/>
      <c r="J376" s="206"/>
      <c r="K376" s="206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163</v>
      </c>
      <c r="AU376" s="214" t="s">
        <v>88</v>
      </c>
      <c r="AV376" s="14" t="s">
        <v>86</v>
      </c>
      <c r="AW376" s="14" t="s">
        <v>37</v>
      </c>
      <c r="AX376" s="14" t="s">
        <v>78</v>
      </c>
      <c r="AY376" s="214" t="s">
        <v>153</v>
      </c>
    </row>
    <row r="377" spans="1:65" s="15" customFormat="1" ht="11.25">
      <c r="B377" s="215"/>
      <c r="C377" s="216"/>
      <c r="D377" s="195" t="s">
        <v>163</v>
      </c>
      <c r="E377" s="217" t="s">
        <v>19</v>
      </c>
      <c r="F377" s="218" t="s">
        <v>166</v>
      </c>
      <c r="G377" s="216"/>
      <c r="H377" s="219">
        <v>11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163</v>
      </c>
      <c r="AU377" s="225" t="s">
        <v>88</v>
      </c>
      <c r="AV377" s="15" t="s">
        <v>160</v>
      </c>
      <c r="AW377" s="15" t="s">
        <v>37</v>
      </c>
      <c r="AX377" s="15" t="s">
        <v>86</v>
      </c>
      <c r="AY377" s="225" t="s">
        <v>153</v>
      </c>
    </row>
    <row r="378" spans="1:65" s="12" customFormat="1" ht="22.9" customHeight="1">
      <c r="B378" s="159"/>
      <c r="C378" s="160"/>
      <c r="D378" s="161" t="s">
        <v>77</v>
      </c>
      <c r="E378" s="173" t="s">
        <v>551</v>
      </c>
      <c r="F378" s="173" t="s">
        <v>552</v>
      </c>
      <c r="G378" s="160"/>
      <c r="H378" s="160"/>
      <c r="I378" s="163"/>
      <c r="J378" s="174">
        <f>BK378</f>
        <v>0</v>
      </c>
      <c r="K378" s="160"/>
      <c r="L378" s="165"/>
      <c r="M378" s="166"/>
      <c r="N378" s="167"/>
      <c r="O378" s="167"/>
      <c r="P378" s="168">
        <f>SUM(P379:P392)</f>
        <v>0</v>
      </c>
      <c r="Q378" s="167"/>
      <c r="R378" s="168">
        <f>SUM(R379:R392)</f>
        <v>0</v>
      </c>
      <c r="S378" s="167"/>
      <c r="T378" s="169">
        <f>SUM(T379:T392)</f>
        <v>0</v>
      </c>
      <c r="AR378" s="170" t="s">
        <v>86</v>
      </c>
      <c r="AT378" s="171" t="s">
        <v>77</v>
      </c>
      <c r="AU378" s="171" t="s">
        <v>86</v>
      </c>
      <c r="AY378" s="170" t="s">
        <v>153</v>
      </c>
      <c r="BK378" s="172">
        <f>SUM(BK379:BK392)</f>
        <v>0</v>
      </c>
    </row>
    <row r="379" spans="1:65" s="2" customFormat="1" ht="24.2" customHeight="1">
      <c r="A379" s="36"/>
      <c r="B379" s="37"/>
      <c r="C379" s="175" t="s">
        <v>553</v>
      </c>
      <c r="D379" s="175" t="s">
        <v>155</v>
      </c>
      <c r="E379" s="176" t="s">
        <v>554</v>
      </c>
      <c r="F379" s="177" t="s">
        <v>555</v>
      </c>
      <c r="G379" s="178" t="s">
        <v>223</v>
      </c>
      <c r="H379" s="179">
        <v>694.995</v>
      </c>
      <c r="I379" s="180"/>
      <c r="J379" s="181">
        <f>ROUND(I379*H379,2)</f>
        <v>0</v>
      </c>
      <c r="K379" s="177" t="s">
        <v>159</v>
      </c>
      <c r="L379" s="41"/>
      <c r="M379" s="182" t="s">
        <v>19</v>
      </c>
      <c r="N379" s="183" t="s">
        <v>49</v>
      </c>
      <c r="O379" s="66"/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160</v>
      </c>
      <c r="AT379" s="186" t="s">
        <v>155</v>
      </c>
      <c r="AU379" s="186" t="s">
        <v>88</v>
      </c>
      <c r="AY379" s="19" t="s">
        <v>153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86</v>
      </c>
      <c r="BK379" s="187">
        <f>ROUND(I379*H379,2)</f>
        <v>0</v>
      </c>
      <c r="BL379" s="19" t="s">
        <v>160</v>
      </c>
      <c r="BM379" s="186" t="s">
        <v>556</v>
      </c>
    </row>
    <row r="380" spans="1:65" s="2" customFormat="1" ht="11.25">
      <c r="A380" s="36"/>
      <c r="B380" s="37"/>
      <c r="C380" s="38"/>
      <c r="D380" s="188" t="s">
        <v>161</v>
      </c>
      <c r="E380" s="38"/>
      <c r="F380" s="189" t="s">
        <v>557</v>
      </c>
      <c r="G380" s="38"/>
      <c r="H380" s="38"/>
      <c r="I380" s="190"/>
      <c r="J380" s="38"/>
      <c r="K380" s="38"/>
      <c r="L380" s="41"/>
      <c r="M380" s="191"/>
      <c r="N380" s="192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161</v>
      </c>
      <c r="AU380" s="19" t="s">
        <v>88</v>
      </c>
    </row>
    <row r="381" spans="1:65" s="2" customFormat="1" ht="24.2" customHeight="1">
      <c r="A381" s="36"/>
      <c r="B381" s="37"/>
      <c r="C381" s="175" t="s">
        <v>397</v>
      </c>
      <c r="D381" s="175" t="s">
        <v>155</v>
      </c>
      <c r="E381" s="176" t="s">
        <v>558</v>
      </c>
      <c r="F381" s="177" t="s">
        <v>559</v>
      </c>
      <c r="G381" s="178" t="s">
        <v>223</v>
      </c>
      <c r="H381" s="179">
        <v>9729.93</v>
      </c>
      <c r="I381" s="180"/>
      <c r="J381" s="181">
        <f>ROUND(I381*H381,2)</f>
        <v>0</v>
      </c>
      <c r="K381" s="177" t="s">
        <v>159</v>
      </c>
      <c r="L381" s="41"/>
      <c r="M381" s="182" t="s">
        <v>19</v>
      </c>
      <c r="N381" s="183" t="s">
        <v>49</v>
      </c>
      <c r="O381" s="66"/>
      <c r="P381" s="184">
        <f>O381*H381</f>
        <v>0</v>
      </c>
      <c r="Q381" s="184">
        <v>0</v>
      </c>
      <c r="R381" s="184">
        <f>Q381*H381</f>
        <v>0</v>
      </c>
      <c r="S381" s="184">
        <v>0</v>
      </c>
      <c r="T381" s="18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160</v>
      </c>
      <c r="AT381" s="186" t="s">
        <v>155</v>
      </c>
      <c r="AU381" s="186" t="s">
        <v>88</v>
      </c>
      <c r="AY381" s="19" t="s">
        <v>153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86</v>
      </c>
      <c r="BK381" s="187">
        <f>ROUND(I381*H381,2)</f>
        <v>0</v>
      </c>
      <c r="BL381" s="19" t="s">
        <v>160</v>
      </c>
      <c r="BM381" s="186" t="s">
        <v>560</v>
      </c>
    </row>
    <row r="382" spans="1:65" s="2" customFormat="1" ht="11.25">
      <c r="A382" s="36"/>
      <c r="B382" s="37"/>
      <c r="C382" s="38"/>
      <c r="D382" s="188" t="s">
        <v>161</v>
      </c>
      <c r="E382" s="38"/>
      <c r="F382" s="189" t="s">
        <v>561</v>
      </c>
      <c r="G382" s="38"/>
      <c r="H382" s="38"/>
      <c r="I382" s="190"/>
      <c r="J382" s="38"/>
      <c r="K382" s="38"/>
      <c r="L382" s="41"/>
      <c r="M382" s="191"/>
      <c r="N382" s="192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161</v>
      </c>
      <c r="AU382" s="19" t="s">
        <v>88</v>
      </c>
    </row>
    <row r="383" spans="1:65" s="13" customFormat="1" ht="11.25">
      <c r="B383" s="193"/>
      <c r="C383" s="194"/>
      <c r="D383" s="195" t="s">
        <v>163</v>
      </c>
      <c r="E383" s="196" t="s">
        <v>19</v>
      </c>
      <c r="F383" s="197" t="s">
        <v>562</v>
      </c>
      <c r="G383" s="194"/>
      <c r="H383" s="198">
        <v>9729.93</v>
      </c>
      <c r="I383" s="199"/>
      <c r="J383" s="194"/>
      <c r="K383" s="194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163</v>
      </c>
      <c r="AU383" s="204" t="s">
        <v>88</v>
      </c>
      <c r="AV383" s="13" t="s">
        <v>88</v>
      </c>
      <c r="AW383" s="13" t="s">
        <v>37</v>
      </c>
      <c r="AX383" s="13" t="s">
        <v>78</v>
      </c>
      <c r="AY383" s="204" t="s">
        <v>153</v>
      </c>
    </row>
    <row r="384" spans="1:65" s="15" customFormat="1" ht="11.25">
      <c r="B384" s="215"/>
      <c r="C384" s="216"/>
      <c r="D384" s="195" t="s">
        <v>163</v>
      </c>
      <c r="E384" s="217" t="s">
        <v>19</v>
      </c>
      <c r="F384" s="218" t="s">
        <v>166</v>
      </c>
      <c r="G384" s="216"/>
      <c r="H384" s="219">
        <v>9729.93</v>
      </c>
      <c r="I384" s="220"/>
      <c r="J384" s="216"/>
      <c r="K384" s="216"/>
      <c r="L384" s="221"/>
      <c r="M384" s="222"/>
      <c r="N384" s="223"/>
      <c r="O384" s="223"/>
      <c r="P384" s="223"/>
      <c r="Q384" s="223"/>
      <c r="R384" s="223"/>
      <c r="S384" s="223"/>
      <c r="T384" s="224"/>
      <c r="AT384" s="225" t="s">
        <v>163</v>
      </c>
      <c r="AU384" s="225" t="s">
        <v>88</v>
      </c>
      <c r="AV384" s="15" t="s">
        <v>160</v>
      </c>
      <c r="AW384" s="15" t="s">
        <v>37</v>
      </c>
      <c r="AX384" s="15" t="s">
        <v>86</v>
      </c>
      <c r="AY384" s="225" t="s">
        <v>153</v>
      </c>
    </row>
    <row r="385" spans="1:65" s="2" customFormat="1" ht="16.5" customHeight="1">
      <c r="A385" s="36"/>
      <c r="B385" s="37"/>
      <c r="C385" s="175" t="s">
        <v>563</v>
      </c>
      <c r="D385" s="175" t="s">
        <v>155</v>
      </c>
      <c r="E385" s="176" t="s">
        <v>564</v>
      </c>
      <c r="F385" s="177" t="s">
        <v>565</v>
      </c>
      <c r="G385" s="178" t="s">
        <v>223</v>
      </c>
      <c r="H385" s="179">
        <v>694.995</v>
      </c>
      <c r="I385" s="180"/>
      <c r="J385" s="181">
        <f>ROUND(I385*H385,2)</f>
        <v>0</v>
      </c>
      <c r="K385" s="177" t="s">
        <v>159</v>
      </c>
      <c r="L385" s="41"/>
      <c r="M385" s="182" t="s">
        <v>19</v>
      </c>
      <c r="N385" s="183" t="s">
        <v>49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0</v>
      </c>
      <c r="T385" s="185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160</v>
      </c>
      <c r="AT385" s="186" t="s">
        <v>155</v>
      </c>
      <c r="AU385" s="186" t="s">
        <v>88</v>
      </c>
      <c r="AY385" s="19" t="s">
        <v>153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86</v>
      </c>
      <c r="BK385" s="187">
        <f>ROUND(I385*H385,2)</f>
        <v>0</v>
      </c>
      <c r="BL385" s="19" t="s">
        <v>160</v>
      </c>
      <c r="BM385" s="186" t="s">
        <v>566</v>
      </c>
    </row>
    <row r="386" spans="1:65" s="2" customFormat="1" ht="11.25">
      <c r="A386" s="36"/>
      <c r="B386" s="37"/>
      <c r="C386" s="38"/>
      <c r="D386" s="188" t="s">
        <v>161</v>
      </c>
      <c r="E386" s="38"/>
      <c r="F386" s="189" t="s">
        <v>567</v>
      </c>
      <c r="G386" s="38"/>
      <c r="H386" s="38"/>
      <c r="I386" s="190"/>
      <c r="J386" s="38"/>
      <c r="K386" s="38"/>
      <c r="L386" s="41"/>
      <c r="M386" s="191"/>
      <c r="N386" s="192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161</v>
      </c>
      <c r="AU386" s="19" t="s">
        <v>88</v>
      </c>
    </row>
    <row r="387" spans="1:65" s="2" customFormat="1" ht="24.2" customHeight="1">
      <c r="A387" s="36"/>
      <c r="B387" s="37"/>
      <c r="C387" s="175" t="s">
        <v>568</v>
      </c>
      <c r="D387" s="175" t="s">
        <v>155</v>
      </c>
      <c r="E387" s="176" t="s">
        <v>569</v>
      </c>
      <c r="F387" s="177" t="s">
        <v>570</v>
      </c>
      <c r="G387" s="178" t="s">
        <v>223</v>
      </c>
      <c r="H387" s="179">
        <v>146.19900000000001</v>
      </c>
      <c r="I387" s="180"/>
      <c r="J387" s="181">
        <f>ROUND(I387*H387,2)</f>
        <v>0</v>
      </c>
      <c r="K387" s="177" t="s">
        <v>159</v>
      </c>
      <c r="L387" s="41"/>
      <c r="M387" s="182" t="s">
        <v>19</v>
      </c>
      <c r="N387" s="183" t="s">
        <v>49</v>
      </c>
      <c r="O387" s="66"/>
      <c r="P387" s="184">
        <f>O387*H387</f>
        <v>0</v>
      </c>
      <c r="Q387" s="184">
        <v>0</v>
      </c>
      <c r="R387" s="184">
        <f>Q387*H387</f>
        <v>0</v>
      </c>
      <c r="S387" s="184">
        <v>0</v>
      </c>
      <c r="T387" s="185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160</v>
      </c>
      <c r="AT387" s="186" t="s">
        <v>155</v>
      </c>
      <c r="AU387" s="186" t="s">
        <v>88</v>
      </c>
      <c r="AY387" s="19" t="s">
        <v>153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86</v>
      </c>
      <c r="BK387" s="187">
        <f>ROUND(I387*H387,2)</f>
        <v>0</v>
      </c>
      <c r="BL387" s="19" t="s">
        <v>160</v>
      </c>
      <c r="BM387" s="186" t="s">
        <v>571</v>
      </c>
    </row>
    <row r="388" spans="1:65" s="2" customFormat="1" ht="11.25">
      <c r="A388" s="36"/>
      <c r="B388" s="37"/>
      <c r="C388" s="38"/>
      <c r="D388" s="188" t="s">
        <v>161</v>
      </c>
      <c r="E388" s="38"/>
      <c r="F388" s="189" t="s">
        <v>572</v>
      </c>
      <c r="G388" s="38"/>
      <c r="H388" s="38"/>
      <c r="I388" s="190"/>
      <c r="J388" s="38"/>
      <c r="K388" s="38"/>
      <c r="L388" s="41"/>
      <c r="M388" s="191"/>
      <c r="N388" s="192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161</v>
      </c>
      <c r="AU388" s="19" t="s">
        <v>88</v>
      </c>
    </row>
    <row r="389" spans="1:65" s="13" customFormat="1" ht="11.25">
      <c r="B389" s="193"/>
      <c r="C389" s="194"/>
      <c r="D389" s="195" t="s">
        <v>163</v>
      </c>
      <c r="E389" s="196" t="s">
        <v>19</v>
      </c>
      <c r="F389" s="197" t="s">
        <v>573</v>
      </c>
      <c r="G389" s="194"/>
      <c r="H389" s="198">
        <v>694.995</v>
      </c>
      <c r="I389" s="199"/>
      <c r="J389" s="194"/>
      <c r="K389" s="194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163</v>
      </c>
      <c r="AU389" s="204" t="s">
        <v>88</v>
      </c>
      <c r="AV389" s="13" t="s">
        <v>88</v>
      </c>
      <c r="AW389" s="13" t="s">
        <v>37</v>
      </c>
      <c r="AX389" s="13" t="s">
        <v>78</v>
      </c>
      <c r="AY389" s="204" t="s">
        <v>153</v>
      </c>
    </row>
    <row r="390" spans="1:65" s="13" customFormat="1" ht="11.25">
      <c r="B390" s="193"/>
      <c r="C390" s="194"/>
      <c r="D390" s="195" t="s">
        <v>163</v>
      </c>
      <c r="E390" s="196" t="s">
        <v>19</v>
      </c>
      <c r="F390" s="197" t="s">
        <v>574</v>
      </c>
      <c r="G390" s="194"/>
      <c r="H390" s="198">
        <v>-548.79600000000005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163</v>
      </c>
      <c r="AU390" s="204" t="s">
        <v>88</v>
      </c>
      <c r="AV390" s="13" t="s">
        <v>88</v>
      </c>
      <c r="AW390" s="13" t="s">
        <v>37</v>
      </c>
      <c r="AX390" s="13" t="s">
        <v>78</v>
      </c>
      <c r="AY390" s="204" t="s">
        <v>153</v>
      </c>
    </row>
    <row r="391" spans="1:65" s="14" customFormat="1" ht="11.25">
      <c r="B391" s="205"/>
      <c r="C391" s="206"/>
      <c r="D391" s="195" t="s">
        <v>163</v>
      </c>
      <c r="E391" s="207" t="s">
        <v>19</v>
      </c>
      <c r="F391" s="208" t="s">
        <v>575</v>
      </c>
      <c r="G391" s="206"/>
      <c r="H391" s="207" t="s">
        <v>19</v>
      </c>
      <c r="I391" s="209"/>
      <c r="J391" s="206"/>
      <c r="K391" s="206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163</v>
      </c>
      <c r="AU391" s="214" t="s">
        <v>88</v>
      </c>
      <c r="AV391" s="14" t="s">
        <v>86</v>
      </c>
      <c r="AW391" s="14" t="s">
        <v>37</v>
      </c>
      <c r="AX391" s="14" t="s">
        <v>78</v>
      </c>
      <c r="AY391" s="214" t="s">
        <v>153</v>
      </c>
    </row>
    <row r="392" spans="1:65" s="15" customFormat="1" ht="11.25">
      <c r="B392" s="215"/>
      <c r="C392" s="216"/>
      <c r="D392" s="195" t="s">
        <v>163</v>
      </c>
      <c r="E392" s="217" t="s">
        <v>19</v>
      </c>
      <c r="F392" s="218" t="s">
        <v>166</v>
      </c>
      <c r="G392" s="216"/>
      <c r="H392" s="219">
        <v>146.19899999999996</v>
      </c>
      <c r="I392" s="220"/>
      <c r="J392" s="216"/>
      <c r="K392" s="216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163</v>
      </c>
      <c r="AU392" s="225" t="s">
        <v>88</v>
      </c>
      <c r="AV392" s="15" t="s">
        <v>160</v>
      </c>
      <c r="AW392" s="15" t="s">
        <v>37</v>
      </c>
      <c r="AX392" s="15" t="s">
        <v>86</v>
      </c>
      <c r="AY392" s="225" t="s">
        <v>153</v>
      </c>
    </row>
    <row r="393" spans="1:65" s="12" customFormat="1" ht="22.9" customHeight="1">
      <c r="B393" s="159"/>
      <c r="C393" s="160"/>
      <c r="D393" s="161" t="s">
        <v>77</v>
      </c>
      <c r="E393" s="173" t="s">
        <v>576</v>
      </c>
      <c r="F393" s="173" t="s">
        <v>577</v>
      </c>
      <c r="G393" s="160"/>
      <c r="H393" s="160"/>
      <c r="I393" s="163"/>
      <c r="J393" s="174">
        <f>BK393</f>
        <v>0</v>
      </c>
      <c r="K393" s="160"/>
      <c r="L393" s="165"/>
      <c r="M393" s="166"/>
      <c r="N393" s="167"/>
      <c r="O393" s="167"/>
      <c r="P393" s="168">
        <f>SUM(P394:P395)</f>
        <v>0</v>
      </c>
      <c r="Q393" s="167"/>
      <c r="R393" s="168">
        <f>SUM(R394:R395)</f>
        <v>0</v>
      </c>
      <c r="S393" s="167"/>
      <c r="T393" s="169">
        <f>SUM(T394:T395)</f>
        <v>0</v>
      </c>
      <c r="AR393" s="170" t="s">
        <v>86</v>
      </c>
      <c r="AT393" s="171" t="s">
        <v>77</v>
      </c>
      <c r="AU393" s="171" t="s">
        <v>86</v>
      </c>
      <c r="AY393" s="170" t="s">
        <v>153</v>
      </c>
      <c r="BK393" s="172">
        <f>SUM(BK394:BK395)</f>
        <v>0</v>
      </c>
    </row>
    <row r="394" spans="1:65" s="2" customFormat="1" ht="24.2" customHeight="1">
      <c r="A394" s="36"/>
      <c r="B394" s="37"/>
      <c r="C394" s="175" t="s">
        <v>393</v>
      </c>
      <c r="D394" s="175" t="s">
        <v>155</v>
      </c>
      <c r="E394" s="176" t="s">
        <v>578</v>
      </c>
      <c r="F394" s="177" t="s">
        <v>579</v>
      </c>
      <c r="G394" s="178" t="s">
        <v>223</v>
      </c>
      <c r="H394" s="179">
        <v>578.86900000000003</v>
      </c>
      <c r="I394" s="180"/>
      <c r="J394" s="181">
        <f>ROUND(I394*H394,2)</f>
        <v>0</v>
      </c>
      <c r="K394" s="177" t="s">
        <v>159</v>
      </c>
      <c r="L394" s="41"/>
      <c r="M394" s="182" t="s">
        <v>19</v>
      </c>
      <c r="N394" s="183" t="s">
        <v>49</v>
      </c>
      <c r="O394" s="66"/>
      <c r="P394" s="184">
        <f>O394*H394</f>
        <v>0</v>
      </c>
      <c r="Q394" s="184">
        <v>0</v>
      </c>
      <c r="R394" s="184">
        <f>Q394*H394</f>
        <v>0</v>
      </c>
      <c r="S394" s="184">
        <v>0</v>
      </c>
      <c r="T394" s="18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160</v>
      </c>
      <c r="AT394" s="186" t="s">
        <v>155</v>
      </c>
      <c r="AU394" s="186" t="s">
        <v>88</v>
      </c>
      <c r="AY394" s="19" t="s">
        <v>153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86</v>
      </c>
      <c r="BK394" s="187">
        <f>ROUND(I394*H394,2)</f>
        <v>0</v>
      </c>
      <c r="BL394" s="19" t="s">
        <v>160</v>
      </c>
      <c r="BM394" s="186" t="s">
        <v>580</v>
      </c>
    </row>
    <row r="395" spans="1:65" s="2" customFormat="1" ht="11.25">
      <c r="A395" s="36"/>
      <c r="B395" s="37"/>
      <c r="C395" s="38"/>
      <c r="D395" s="188" t="s">
        <v>161</v>
      </c>
      <c r="E395" s="38"/>
      <c r="F395" s="189" t="s">
        <v>581</v>
      </c>
      <c r="G395" s="38"/>
      <c r="H395" s="38"/>
      <c r="I395" s="190"/>
      <c r="J395" s="38"/>
      <c r="K395" s="38"/>
      <c r="L395" s="41"/>
      <c r="M395" s="236"/>
      <c r="N395" s="237"/>
      <c r="O395" s="238"/>
      <c r="P395" s="238"/>
      <c r="Q395" s="238"/>
      <c r="R395" s="238"/>
      <c r="S395" s="238"/>
      <c r="T395" s="239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161</v>
      </c>
      <c r="AU395" s="19" t="s">
        <v>88</v>
      </c>
    </row>
    <row r="396" spans="1:65" s="2" customFormat="1" ht="6.95" customHeight="1">
      <c r="A396" s="36"/>
      <c r="B396" s="49"/>
      <c r="C396" s="50"/>
      <c r="D396" s="50"/>
      <c r="E396" s="50"/>
      <c r="F396" s="50"/>
      <c r="G396" s="50"/>
      <c r="H396" s="50"/>
      <c r="I396" s="50"/>
      <c r="J396" s="50"/>
      <c r="K396" s="50"/>
      <c r="L396" s="41"/>
      <c r="M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</row>
  </sheetData>
  <sheetProtection algorithmName="SHA-512" hashValue="Vxeg1gdd9wXauVX/y8dZQj1HTYQqLhvX5CEUlGr9amWw9SCEO0xoYIIOQgPYE/KkUNyVaItUI1ALuxk+IG/xkg==" saltValue="Y+G8NLKFd0OClbdRlkyJX6ikoINe9YVPKcNUHoAQxtTpfaylm5Y1IhNlnAMUIUj24cJlv8YU6GtElGGkMJ2JkA==" spinCount="100000" sheet="1" objects="1" scenarios="1" formatColumns="0" formatRows="0" autoFilter="0"/>
  <autoFilter ref="C87:K39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101" r:id="rId2"/>
    <hyperlink ref="F108" r:id="rId3"/>
    <hyperlink ref="F118" r:id="rId4"/>
    <hyperlink ref="F123" r:id="rId5"/>
    <hyperlink ref="F129" r:id="rId6"/>
    <hyperlink ref="F133" r:id="rId7"/>
    <hyperlink ref="F138" r:id="rId8"/>
    <hyperlink ref="F147" r:id="rId9"/>
    <hyperlink ref="F152" r:id="rId10"/>
    <hyperlink ref="F157" r:id="rId11"/>
    <hyperlink ref="F162" r:id="rId12"/>
    <hyperlink ref="F167" r:id="rId13"/>
    <hyperlink ref="F174" r:id="rId14"/>
    <hyperlink ref="F179" r:id="rId15"/>
    <hyperlink ref="F184" r:id="rId16"/>
    <hyperlink ref="F189" r:id="rId17"/>
    <hyperlink ref="F192" r:id="rId18"/>
    <hyperlink ref="F201" r:id="rId19"/>
    <hyperlink ref="F206" r:id="rId20"/>
    <hyperlink ref="F219" r:id="rId21"/>
    <hyperlink ref="F245" r:id="rId22"/>
    <hyperlink ref="F250" r:id="rId23"/>
    <hyperlink ref="F258" r:id="rId24"/>
    <hyperlink ref="F264" r:id="rId25"/>
    <hyperlink ref="F267" r:id="rId26"/>
    <hyperlink ref="F272" r:id="rId27"/>
    <hyperlink ref="F275" r:id="rId28"/>
    <hyperlink ref="F287" r:id="rId29"/>
    <hyperlink ref="F298" r:id="rId30"/>
    <hyperlink ref="F308" r:id="rId31"/>
    <hyperlink ref="F317" r:id="rId32"/>
    <hyperlink ref="F322" r:id="rId33"/>
    <hyperlink ref="F327" r:id="rId34"/>
    <hyperlink ref="F332" r:id="rId35"/>
    <hyperlink ref="F340" r:id="rId36"/>
    <hyperlink ref="F348" r:id="rId37"/>
    <hyperlink ref="F352" r:id="rId38"/>
    <hyperlink ref="F357" r:id="rId39"/>
    <hyperlink ref="F359" r:id="rId40"/>
    <hyperlink ref="F364" r:id="rId41"/>
    <hyperlink ref="F369" r:id="rId42"/>
    <hyperlink ref="F374" r:id="rId43"/>
    <hyperlink ref="F380" r:id="rId44"/>
    <hyperlink ref="F382" r:id="rId45"/>
    <hyperlink ref="F386" r:id="rId46"/>
    <hyperlink ref="F388" r:id="rId47"/>
    <hyperlink ref="F395" r:id="rId4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91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88</v>
      </c>
    </row>
    <row r="4" spans="1:46" s="1" customFormat="1" ht="24.95" customHeight="1">
      <c r="B4" s="22"/>
      <c r="D4" s="105" t="s">
        <v>122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II-117 Lipnice - Spálené Poříčí , ( úsek IV , úsek V )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123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582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13. 5. 2024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40</v>
      </c>
      <c r="F24" s="36"/>
      <c r="G24" s="36"/>
      <c r="H24" s="36"/>
      <c r="I24" s="107" t="s">
        <v>29</v>
      </c>
      <c r="J24" s="109" t="s">
        <v>41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44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46</v>
      </c>
      <c r="G32" s="36"/>
      <c r="H32" s="36"/>
      <c r="I32" s="117" t="s">
        <v>45</v>
      </c>
      <c r="J32" s="117" t="s">
        <v>47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48</v>
      </c>
      <c r="E33" s="107" t="s">
        <v>49</v>
      </c>
      <c r="F33" s="119">
        <f>ROUND((SUM(BE93:BE522)),  2)</f>
        <v>0</v>
      </c>
      <c r="G33" s="36"/>
      <c r="H33" s="36"/>
      <c r="I33" s="120">
        <v>0.21</v>
      </c>
      <c r="J33" s="119">
        <f>ROUND(((SUM(BE93:BE522))*I33),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50</v>
      </c>
      <c r="F34" s="119">
        <f>ROUND((SUM(BF93:BF522)),  2)</f>
        <v>0</v>
      </c>
      <c r="G34" s="36"/>
      <c r="H34" s="36"/>
      <c r="I34" s="120">
        <v>0.12</v>
      </c>
      <c r="J34" s="119">
        <f>ROUND(((SUM(BF93:BF522))*I34),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51</v>
      </c>
      <c r="F35" s="119">
        <f>ROUND((SUM(BG93:BG522)),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52</v>
      </c>
      <c r="F36" s="119">
        <f>ROUND((SUM(BH93:BH522)),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53</v>
      </c>
      <c r="F37" s="119">
        <f>ROUND((SUM(BI93:BI522)),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II-117 Lipnice - Spálené Poříčí , ( úsek IV , úsek V )</v>
      </c>
      <c r="F48" s="382"/>
      <c r="G48" s="382"/>
      <c r="H48" s="382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8" t="str">
        <f>E9</f>
        <v>SKA7202 - SO 301 Kanalizace - úsek IV</v>
      </c>
      <c r="F50" s="383"/>
      <c r="G50" s="383"/>
      <c r="H50" s="38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13. 5. 2024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SÚS PK, příspěvková organizace</v>
      </c>
      <c r="G54" s="38"/>
      <c r="H54" s="38"/>
      <c r="I54" s="31" t="s">
        <v>33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126</v>
      </c>
      <c r="D57" s="133"/>
      <c r="E57" s="133"/>
      <c r="F57" s="133"/>
      <c r="G57" s="133"/>
      <c r="H57" s="133"/>
      <c r="I57" s="133"/>
      <c r="J57" s="134" t="s">
        <v>127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76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128</v>
      </c>
    </row>
    <row r="60" spans="1:47" s="9" customFormat="1" ht="24.95" customHeight="1">
      <c r="B60" s="136"/>
      <c r="C60" s="137"/>
      <c r="D60" s="138" t="s">
        <v>129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130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131</v>
      </c>
      <c r="E62" s="145"/>
      <c r="F62" s="145"/>
      <c r="G62" s="145"/>
      <c r="H62" s="145"/>
      <c r="I62" s="145"/>
      <c r="J62" s="146">
        <f>J261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583</v>
      </c>
      <c r="E63" s="145"/>
      <c r="F63" s="145"/>
      <c r="G63" s="145"/>
      <c r="H63" s="145"/>
      <c r="I63" s="145"/>
      <c r="J63" s="146">
        <f>J278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J287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133</v>
      </c>
      <c r="E65" s="145"/>
      <c r="F65" s="145"/>
      <c r="G65" s="145"/>
      <c r="H65" s="145"/>
      <c r="I65" s="145"/>
      <c r="J65" s="146">
        <f>J330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134</v>
      </c>
      <c r="E66" s="145"/>
      <c r="F66" s="145"/>
      <c r="G66" s="145"/>
      <c r="H66" s="145"/>
      <c r="I66" s="145"/>
      <c r="J66" s="146">
        <f>J359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135</v>
      </c>
      <c r="E67" s="145"/>
      <c r="F67" s="145"/>
      <c r="G67" s="145"/>
      <c r="H67" s="145"/>
      <c r="I67" s="145"/>
      <c r="J67" s="146">
        <f>J462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136</v>
      </c>
      <c r="E68" s="145"/>
      <c r="F68" s="145"/>
      <c r="G68" s="145"/>
      <c r="H68" s="145"/>
      <c r="I68" s="145"/>
      <c r="J68" s="146">
        <f>J481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137</v>
      </c>
      <c r="E69" s="145"/>
      <c r="F69" s="145"/>
      <c r="G69" s="145"/>
      <c r="H69" s="145"/>
      <c r="I69" s="145"/>
      <c r="J69" s="146">
        <f>J505</f>
        <v>0</v>
      </c>
      <c r="K69" s="143"/>
      <c r="L69" s="147"/>
    </row>
    <row r="70" spans="1:31" s="9" customFormat="1" ht="24.95" customHeight="1">
      <c r="B70" s="136"/>
      <c r="C70" s="137"/>
      <c r="D70" s="138" t="s">
        <v>584</v>
      </c>
      <c r="E70" s="139"/>
      <c r="F70" s="139"/>
      <c r="G70" s="139"/>
      <c r="H70" s="139"/>
      <c r="I70" s="139"/>
      <c r="J70" s="140">
        <f>J510</f>
        <v>0</v>
      </c>
      <c r="K70" s="137"/>
      <c r="L70" s="141"/>
    </row>
    <row r="71" spans="1:31" s="10" customFormat="1" ht="19.899999999999999" customHeight="1">
      <c r="B71" s="142"/>
      <c r="C71" s="143"/>
      <c r="D71" s="144" t="s">
        <v>585</v>
      </c>
      <c r="E71" s="145"/>
      <c r="F71" s="145"/>
      <c r="G71" s="145"/>
      <c r="H71" s="145"/>
      <c r="I71" s="145"/>
      <c r="J71" s="146">
        <f>J511</f>
        <v>0</v>
      </c>
      <c r="K71" s="143"/>
      <c r="L71" s="147"/>
    </row>
    <row r="72" spans="1:31" s="9" customFormat="1" ht="24.95" customHeight="1">
      <c r="B72" s="136"/>
      <c r="C72" s="137"/>
      <c r="D72" s="138" t="s">
        <v>586</v>
      </c>
      <c r="E72" s="139"/>
      <c r="F72" s="139"/>
      <c r="G72" s="139"/>
      <c r="H72" s="139"/>
      <c r="I72" s="139"/>
      <c r="J72" s="140">
        <f>J519</f>
        <v>0</v>
      </c>
      <c r="K72" s="137"/>
      <c r="L72" s="141"/>
    </row>
    <row r="73" spans="1:31" s="10" customFormat="1" ht="19.899999999999999" customHeight="1">
      <c r="B73" s="142"/>
      <c r="C73" s="143"/>
      <c r="D73" s="144" t="s">
        <v>587</v>
      </c>
      <c r="E73" s="145"/>
      <c r="F73" s="145"/>
      <c r="G73" s="145"/>
      <c r="H73" s="145"/>
      <c r="I73" s="145"/>
      <c r="J73" s="146">
        <f>J520</f>
        <v>0</v>
      </c>
      <c r="K73" s="143"/>
      <c r="L73" s="147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138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1" t="str">
        <f>E7</f>
        <v>II-117 Lipnice - Spálené Poříčí , ( úsek IV , úsek V )</v>
      </c>
      <c r="F83" s="382"/>
      <c r="G83" s="382"/>
      <c r="H83" s="382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123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38" t="str">
        <f>E9</f>
        <v>SKA7202 - SO 301 Kanalizace - úsek IV</v>
      </c>
      <c r="F85" s="383"/>
      <c r="G85" s="383"/>
      <c r="H85" s="383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F12</f>
        <v xml:space="preserve"> </v>
      </c>
      <c r="G87" s="38"/>
      <c r="H87" s="38"/>
      <c r="I87" s="31" t="s">
        <v>23</v>
      </c>
      <c r="J87" s="61" t="str">
        <f>IF(J12="","",J12)</f>
        <v>13. 5. 2024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25</v>
      </c>
      <c r="D89" s="38"/>
      <c r="E89" s="38"/>
      <c r="F89" s="29" t="str">
        <f>E15</f>
        <v>SÚS PK, příspěvková organizace</v>
      </c>
      <c r="G89" s="38"/>
      <c r="H89" s="38"/>
      <c r="I89" s="31" t="s">
        <v>33</v>
      </c>
      <c r="J89" s="34" t="str">
        <f>E21</f>
        <v>Projekční kancelář Ing.Škubalová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31</v>
      </c>
      <c r="D90" s="38"/>
      <c r="E90" s="38"/>
      <c r="F90" s="29" t="str">
        <f>IF(E18="","",E18)</f>
        <v>Vyplň údaj</v>
      </c>
      <c r="G90" s="38"/>
      <c r="H90" s="38"/>
      <c r="I90" s="31" t="s">
        <v>38</v>
      </c>
      <c r="J90" s="34" t="str">
        <f>E24</f>
        <v>Straka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48"/>
      <c r="B92" s="149"/>
      <c r="C92" s="150" t="s">
        <v>139</v>
      </c>
      <c r="D92" s="151" t="s">
        <v>63</v>
      </c>
      <c r="E92" s="151" t="s">
        <v>59</v>
      </c>
      <c r="F92" s="151" t="s">
        <v>60</v>
      </c>
      <c r="G92" s="151" t="s">
        <v>140</v>
      </c>
      <c r="H92" s="151" t="s">
        <v>141</v>
      </c>
      <c r="I92" s="151" t="s">
        <v>142</v>
      </c>
      <c r="J92" s="151" t="s">
        <v>127</v>
      </c>
      <c r="K92" s="152" t="s">
        <v>143</v>
      </c>
      <c r="L92" s="153"/>
      <c r="M92" s="70" t="s">
        <v>19</v>
      </c>
      <c r="N92" s="71" t="s">
        <v>48</v>
      </c>
      <c r="O92" s="71" t="s">
        <v>144</v>
      </c>
      <c r="P92" s="71" t="s">
        <v>145</v>
      </c>
      <c r="Q92" s="71" t="s">
        <v>146</v>
      </c>
      <c r="R92" s="71" t="s">
        <v>147</v>
      </c>
      <c r="S92" s="71" t="s">
        <v>148</v>
      </c>
      <c r="T92" s="72" t="s">
        <v>149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150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P94+P510+P519</f>
        <v>0</v>
      </c>
      <c r="Q93" s="74"/>
      <c r="R93" s="156">
        <f>R94+R510+R519</f>
        <v>2.368366</v>
      </c>
      <c r="S93" s="74"/>
      <c r="T93" s="157">
        <f>T94+T510+T519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77</v>
      </c>
      <c r="AU93" s="19" t="s">
        <v>128</v>
      </c>
      <c r="BK93" s="158">
        <f>BK94+BK510+BK519</f>
        <v>0</v>
      </c>
    </row>
    <row r="94" spans="1:65" s="12" customFormat="1" ht="25.9" customHeight="1">
      <c r="B94" s="159"/>
      <c r="C94" s="160"/>
      <c r="D94" s="161" t="s">
        <v>77</v>
      </c>
      <c r="E94" s="162" t="s">
        <v>151</v>
      </c>
      <c r="F94" s="162" t="s">
        <v>152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P95+P261+P278+P287+P330+P359+P462+P481+P505</f>
        <v>0</v>
      </c>
      <c r="Q94" s="167"/>
      <c r="R94" s="168">
        <f>R95+R261+R278+R287+R330+R359+R462+R481+R505</f>
        <v>2.368366</v>
      </c>
      <c r="S94" s="167"/>
      <c r="T94" s="169">
        <f>T95+T261+T278+T287+T330+T359+T462+T481+T505</f>
        <v>0</v>
      </c>
      <c r="AR94" s="170" t="s">
        <v>86</v>
      </c>
      <c r="AT94" s="171" t="s">
        <v>77</v>
      </c>
      <c r="AU94" s="171" t="s">
        <v>78</v>
      </c>
      <c r="AY94" s="170" t="s">
        <v>153</v>
      </c>
      <c r="BK94" s="172">
        <f>BK95+BK261+BK278+BK287+BK330+BK359+BK462+BK481+BK505</f>
        <v>0</v>
      </c>
    </row>
    <row r="95" spans="1:65" s="12" customFormat="1" ht="22.9" customHeight="1">
      <c r="B95" s="159"/>
      <c r="C95" s="160"/>
      <c r="D95" s="161" t="s">
        <v>77</v>
      </c>
      <c r="E95" s="173" t="s">
        <v>86</v>
      </c>
      <c r="F95" s="173" t="s">
        <v>154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SUM(P96:P260)</f>
        <v>0</v>
      </c>
      <c r="Q95" s="167"/>
      <c r="R95" s="168">
        <f>SUM(R96:R260)</f>
        <v>0</v>
      </c>
      <c r="S95" s="167"/>
      <c r="T95" s="169">
        <f>SUM(T96:T260)</f>
        <v>0</v>
      </c>
      <c r="AR95" s="170" t="s">
        <v>86</v>
      </c>
      <c r="AT95" s="171" t="s">
        <v>77</v>
      </c>
      <c r="AU95" s="171" t="s">
        <v>86</v>
      </c>
      <c r="AY95" s="170" t="s">
        <v>153</v>
      </c>
      <c r="BK95" s="172">
        <f>SUM(BK96:BK260)</f>
        <v>0</v>
      </c>
    </row>
    <row r="96" spans="1:65" s="2" customFormat="1" ht="37.9" customHeight="1">
      <c r="A96" s="36"/>
      <c r="B96" s="37"/>
      <c r="C96" s="175" t="s">
        <v>86</v>
      </c>
      <c r="D96" s="175" t="s">
        <v>155</v>
      </c>
      <c r="E96" s="176" t="s">
        <v>588</v>
      </c>
      <c r="F96" s="177" t="s">
        <v>589</v>
      </c>
      <c r="G96" s="178" t="s">
        <v>158</v>
      </c>
      <c r="H96" s="179">
        <v>48.48</v>
      </c>
      <c r="I96" s="180"/>
      <c r="J96" s="181">
        <f>ROUND(I96*H96,2)</f>
        <v>0</v>
      </c>
      <c r="K96" s="177" t="s">
        <v>159</v>
      </c>
      <c r="L96" s="41"/>
      <c r="M96" s="182" t="s">
        <v>19</v>
      </c>
      <c r="N96" s="183" t="s">
        <v>49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160</v>
      </c>
      <c r="AT96" s="186" t="s">
        <v>155</v>
      </c>
      <c r="AU96" s="186" t="s">
        <v>88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86</v>
      </c>
      <c r="BK96" s="187">
        <f>ROUND(I96*H96,2)</f>
        <v>0</v>
      </c>
      <c r="BL96" s="19" t="s">
        <v>160</v>
      </c>
      <c r="BM96" s="186" t="s">
        <v>88</v>
      </c>
    </row>
    <row r="97" spans="1:65" s="2" customFormat="1" ht="11.25">
      <c r="A97" s="36"/>
      <c r="B97" s="37"/>
      <c r="C97" s="38"/>
      <c r="D97" s="188" t="s">
        <v>161</v>
      </c>
      <c r="E97" s="38"/>
      <c r="F97" s="189" t="s">
        <v>590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161</v>
      </c>
      <c r="AU97" s="19" t="s">
        <v>88</v>
      </c>
    </row>
    <row r="98" spans="1:65" s="13" customFormat="1" ht="11.25">
      <c r="B98" s="193"/>
      <c r="C98" s="194"/>
      <c r="D98" s="195" t="s">
        <v>163</v>
      </c>
      <c r="E98" s="196" t="s">
        <v>19</v>
      </c>
      <c r="F98" s="197" t="s">
        <v>591</v>
      </c>
      <c r="G98" s="194"/>
      <c r="H98" s="198">
        <v>48.48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163</v>
      </c>
      <c r="AU98" s="204" t="s">
        <v>88</v>
      </c>
      <c r="AV98" s="13" t="s">
        <v>88</v>
      </c>
      <c r="AW98" s="13" t="s">
        <v>37</v>
      </c>
      <c r="AX98" s="13" t="s">
        <v>78</v>
      </c>
      <c r="AY98" s="204" t="s">
        <v>153</v>
      </c>
    </row>
    <row r="99" spans="1:65" s="14" customFormat="1" ht="11.25">
      <c r="B99" s="205"/>
      <c r="C99" s="206"/>
      <c r="D99" s="195" t="s">
        <v>163</v>
      </c>
      <c r="E99" s="207" t="s">
        <v>19</v>
      </c>
      <c r="F99" s="208" t="s">
        <v>592</v>
      </c>
      <c r="G99" s="206"/>
      <c r="H99" s="207" t="s">
        <v>19</v>
      </c>
      <c r="I99" s="209"/>
      <c r="J99" s="206"/>
      <c r="K99" s="206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163</v>
      </c>
      <c r="AU99" s="214" t="s">
        <v>88</v>
      </c>
      <c r="AV99" s="14" t="s">
        <v>86</v>
      </c>
      <c r="AW99" s="14" t="s">
        <v>37</v>
      </c>
      <c r="AX99" s="14" t="s">
        <v>78</v>
      </c>
      <c r="AY99" s="214" t="s">
        <v>153</v>
      </c>
    </row>
    <row r="100" spans="1:65" s="15" customFormat="1" ht="11.25">
      <c r="B100" s="215"/>
      <c r="C100" s="216"/>
      <c r="D100" s="195" t="s">
        <v>163</v>
      </c>
      <c r="E100" s="217" t="s">
        <v>19</v>
      </c>
      <c r="F100" s="218" t="s">
        <v>166</v>
      </c>
      <c r="G100" s="216"/>
      <c r="H100" s="219">
        <v>48.48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163</v>
      </c>
      <c r="AU100" s="225" t="s">
        <v>88</v>
      </c>
      <c r="AV100" s="15" t="s">
        <v>160</v>
      </c>
      <c r="AW100" s="15" t="s">
        <v>37</v>
      </c>
      <c r="AX100" s="15" t="s">
        <v>86</v>
      </c>
      <c r="AY100" s="225" t="s">
        <v>153</v>
      </c>
    </row>
    <row r="101" spans="1:65" s="2" customFormat="1" ht="33" customHeight="1">
      <c r="A101" s="36"/>
      <c r="B101" s="37"/>
      <c r="C101" s="175" t="s">
        <v>88</v>
      </c>
      <c r="D101" s="175" t="s">
        <v>155</v>
      </c>
      <c r="E101" s="176" t="s">
        <v>593</v>
      </c>
      <c r="F101" s="177" t="s">
        <v>594</v>
      </c>
      <c r="G101" s="178" t="s">
        <v>158</v>
      </c>
      <c r="H101" s="179">
        <v>48.48</v>
      </c>
      <c r="I101" s="180"/>
      <c r="J101" s="181">
        <f>ROUND(I101*H101,2)</f>
        <v>0</v>
      </c>
      <c r="K101" s="177" t="s">
        <v>159</v>
      </c>
      <c r="L101" s="41"/>
      <c r="M101" s="182" t="s">
        <v>19</v>
      </c>
      <c r="N101" s="183" t="s">
        <v>49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160</v>
      </c>
      <c r="AT101" s="186" t="s">
        <v>155</v>
      </c>
      <c r="AU101" s="186" t="s">
        <v>88</v>
      </c>
      <c r="AY101" s="19" t="s">
        <v>153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86</v>
      </c>
      <c r="BK101" s="187">
        <f>ROUND(I101*H101,2)</f>
        <v>0</v>
      </c>
      <c r="BL101" s="19" t="s">
        <v>160</v>
      </c>
      <c r="BM101" s="186" t="s">
        <v>160</v>
      </c>
    </row>
    <row r="102" spans="1:65" s="2" customFormat="1" ht="11.25">
      <c r="A102" s="36"/>
      <c r="B102" s="37"/>
      <c r="C102" s="38"/>
      <c r="D102" s="188" t="s">
        <v>161</v>
      </c>
      <c r="E102" s="38"/>
      <c r="F102" s="189" t="s">
        <v>595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161</v>
      </c>
      <c r="AU102" s="19" t="s">
        <v>88</v>
      </c>
    </row>
    <row r="103" spans="1:65" s="13" customFormat="1" ht="11.25">
      <c r="B103" s="193"/>
      <c r="C103" s="194"/>
      <c r="D103" s="195" t="s">
        <v>163</v>
      </c>
      <c r="E103" s="196" t="s">
        <v>19</v>
      </c>
      <c r="F103" s="197" t="s">
        <v>591</v>
      </c>
      <c r="G103" s="194"/>
      <c r="H103" s="198">
        <v>48.48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163</v>
      </c>
      <c r="AU103" s="204" t="s">
        <v>88</v>
      </c>
      <c r="AV103" s="13" t="s">
        <v>88</v>
      </c>
      <c r="AW103" s="13" t="s">
        <v>37</v>
      </c>
      <c r="AX103" s="13" t="s">
        <v>78</v>
      </c>
      <c r="AY103" s="204" t="s">
        <v>153</v>
      </c>
    </row>
    <row r="104" spans="1:65" s="14" customFormat="1" ht="11.25">
      <c r="B104" s="205"/>
      <c r="C104" s="206"/>
      <c r="D104" s="195" t="s">
        <v>163</v>
      </c>
      <c r="E104" s="207" t="s">
        <v>19</v>
      </c>
      <c r="F104" s="208" t="s">
        <v>592</v>
      </c>
      <c r="G104" s="206"/>
      <c r="H104" s="207" t="s">
        <v>19</v>
      </c>
      <c r="I104" s="209"/>
      <c r="J104" s="206"/>
      <c r="K104" s="206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163</v>
      </c>
      <c r="AU104" s="214" t="s">
        <v>88</v>
      </c>
      <c r="AV104" s="14" t="s">
        <v>86</v>
      </c>
      <c r="AW104" s="14" t="s">
        <v>37</v>
      </c>
      <c r="AX104" s="14" t="s">
        <v>78</v>
      </c>
      <c r="AY104" s="214" t="s">
        <v>153</v>
      </c>
    </row>
    <row r="105" spans="1:65" s="15" customFormat="1" ht="11.25">
      <c r="B105" s="215"/>
      <c r="C105" s="216"/>
      <c r="D105" s="195" t="s">
        <v>163</v>
      </c>
      <c r="E105" s="217" t="s">
        <v>19</v>
      </c>
      <c r="F105" s="218" t="s">
        <v>166</v>
      </c>
      <c r="G105" s="216"/>
      <c r="H105" s="219">
        <v>48.48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163</v>
      </c>
      <c r="AU105" s="225" t="s">
        <v>88</v>
      </c>
      <c r="AV105" s="15" t="s">
        <v>160</v>
      </c>
      <c r="AW105" s="15" t="s">
        <v>37</v>
      </c>
      <c r="AX105" s="15" t="s">
        <v>86</v>
      </c>
      <c r="AY105" s="225" t="s">
        <v>153</v>
      </c>
    </row>
    <row r="106" spans="1:65" s="2" customFormat="1" ht="24.2" customHeight="1">
      <c r="A106" s="36"/>
      <c r="B106" s="37"/>
      <c r="C106" s="175" t="s">
        <v>170</v>
      </c>
      <c r="D106" s="175" t="s">
        <v>155</v>
      </c>
      <c r="E106" s="176" t="s">
        <v>596</v>
      </c>
      <c r="F106" s="177" t="s">
        <v>597</v>
      </c>
      <c r="G106" s="178" t="s">
        <v>158</v>
      </c>
      <c r="H106" s="179">
        <v>29.4</v>
      </c>
      <c r="I106" s="180"/>
      <c r="J106" s="181">
        <f>ROUND(I106*H106,2)</f>
        <v>0</v>
      </c>
      <c r="K106" s="177" t="s">
        <v>159</v>
      </c>
      <c r="L106" s="41"/>
      <c r="M106" s="182" t="s">
        <v>19</v>
      </c>
      <c r="N106" s="183" t="s">
        <v>49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160</v>
      </c>
      <c r="AT106" s="186" t="s">
        <v>155</v>
      </c>
      <c r="AU106" s="186" t="s">
        <v>88</v>
      </c>
      <c r="AY106" s="19" t="s">
        <v>153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86</v>
      </c>
      <c r="BK106" s="187">
        <f>ROUND(I106*H106,2)</f>
        <v>0</v>
      </c>
      <c r="BL106" s="19" t="s">
        <v>160</v>
      </c>
      <c r="BM106" s="186" t="s">
        <v>174</v>
      </c>
    </row>
    <row r="107" spans="1:65" s="2" customFormat="1" ht="11.25">
      <c r="A107" s="36"/>
      <c r="B107" s="37"/>
      <c r="C107" s="38"/>
      <c r="D107" s="188" t="s">
        <v>161</v>
      </c>
      <c r="E107" s="38"/>
      <c r="F107" s="189" t="s">
        <v>598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161</v>
      </c>
      <c r="AU107" s="19" t="s">
        <v>88</v>
      </c>
    </row>
    <row r="108" spans="1:65" s="13" customFormat="1" ht="11.25">
      <c r="B108" s="193"/>
      <c r="C108" s="194"/>
      <c r="D108" s="195" t="s">
        <v>163</v>
      </c>
      <c r="E108" s="196" t="s">
        <v>19</v>
      </c>
      <c r="F108" s="197" t="s">
        <v>599</v>
      </c>
      <c r="G108" s="194"/>
      <c r="H108" s="198">
        <v>29.4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163</v>
      </c>
      <c r="AU108" s="204" t="s">
        <v>88</v>
      </c>
      <c r="AV108" s="13" t="s">
        <v>88</v>
      </c>
      <c r="AW108" s="13" t="s">
        <v>37</v>
      </c>
      <c r="AX108" s="13" t="s">
        <v>78</v>
      </c>
      <c r="AY108" s="204" t="s">
        <v>153</v>
      </c>
    </row>
    <row r="109" spans="1:65" s="15" customFormat="1" ht="11.25">
      <c r="B109" s="215"/>
      <c r="C109" s="216"/>
      <c r="D109" s="195" t="s">
        <v>163</v>
      </c>
      <c r="E109" s="217" t="s">
        <v>19</v>
      </c>
      <c r="F109" s="218" t="s">
        <v>166</v>
      </c>
      <c r="G109" s="216"/>
      <c r="H109" s="219">
        <v>29.4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163</v>
      </c>
      <c r="AU109" s="225" t="s">
        <v>88</v>
      </c>
      <c r="AV109" s="15" t="s">
        <v>160</v>
      </c>
      <c r="AW109" s="15" t="s">
        <v>37</v>
      </c>
      <c r="AX109" s="15" t="s">
        <v>86</v>
      </c>
      <c r="AY109" s="225" t="s">
        <v>153</v>
      </c>
    </row>
    <row r="110" spans="1:65" s="2" customFormat="1" ht="16.5" customHeight="1">
      <c r="A110" s="36"/>
      <c r="B110" s="37"/>
      <c r="C110" s="175" t="s">
        <v>160</v>
      </c>
      <c r="D110" s="175" t="s">
        <v>155</v>
      </c>
      <c r="E110" s="176" t="s">
        <v>600</v>
      </c>
      <c r="F110" s="177" t="s">
        <v>601</v>
      </c>
      <c r="G110" s="178" t="s">
        <v>602</v>
      </c>
      <c r="H110" s="179">
        <v>150</v>
      </c>
      <c r="I110" s="180"/>
      <c r="J110" s="181">
        <f>ROUND(I110*H110,2)</f>
        <v>0</v>
      </c>
      <c r="K110" s="177" t="s">
        <v>159</v>
      </c>
      <c r="L110" s="41"/>
      <c r="M110" s="182" t="s">
        <v>19</v>
      </c>
      <c r="N110" s="183" t="s">
        <v>49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160</v>
      </c>
      <c r="AT110" s="186" t="s">
        <v>155</v>
      </c>
      <c r="AU110" s="186" t="s">
        <v>88</v>
      </c>
      <c r="AY110" s="19" t="s">
        <v>153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86</v>
      </c>
      <c r="BK110" s="187">
        <f>ROUND(I110*H110,2)</f>
        <v>0</v>
      </c>
      <c r="BL110" s="19" t="s">
        <v>160</v>
      </c>
      <c r="BM110" s="186" t="s">
        <v>182</v>
      </c>
    </row>
    <row r="111" spans="1:65" s="2" customFormat="1" ht="11.25">
      <c r="A111" s="36"/>
      <c r="B111" s="37"/>
      <c r="C111" s="38"/>
      <c r="D111" s="188" t="s">
        <v>161</v>
      </c>
      <c r="E111" s="38"/>
      <c r="F111" s="189" t="s">
        <v>603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161</v>
      </c>
      <c r="AU111" s="19" t="s">
        <v>88</v>
      </c>
    </row>
    <row r="112" spans="1:65" s="13" customFormat="1" ht="11.25">
      <c r="B112" s="193"/>
      <c r="C112" s="194"/>
      <c r="D112" s="195" t="s">
        <v>163</v>
      </c>
      <c r="E112" s="196" t="s">
        <v>19</v>
      </c>
      <c r="F112" s="197" t="s">
        <v>509</v>
      </c>
      <c r="G112" s="194"/>
      <c r="H112" s="198">
        <v>150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163</v>
      </c>
      <c r="AU112" s="204" t="s">
        <v>88</v>
      </c>
      <c r="AV112" s="13" t="s">
        <v>88</v>
      </c>
      <c r="AW112" s="13" t="s">
        <v>37</v>
      </c>
      <c r="AX112" s="13" t="s">
        <v>78</v>
      </c>
      <c r="AY112" s="204" t="s">
        <v>153</v>
      </c>
    </row>
    <row r="113" spans="1:65" s="15" customFormat="1" ht="11.25">
      <c r="B113" s="215"/>
      <c r="C113" s="216"/>
      <c r="D113" s="195" t="s">
        <v>163</v>
      </c>
      <c r="E113" s="217" t="s">
        <v>19</v>
      </c>
      <c r="F113" s="218" t="s">
        <v>166</v>
      </c>
      <c r="G113" s="216"/>
      <c r="H113" s="219">
        <v>150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163</v>
      </c>
      <c r="AU113" s="225" t="s">
        <v>88</v>
      </c>
      <c r="AV113" s="15" t="s">
        <v>160</v>
      </c>
      <c r="AW113" s="15" t="s">
        <v>37</v>
      </c>
      <c r="AX113" s="15" t="s">
        <v>86</v>
      </c>
      <c r="AY113" s="225" t="s">
        <v>153</v>
      </c>
    </row>
    <row r="114" spans="1:65" s="2" customFormat="1" ht="24.2" customHeight="1">
      <c r="A114" s="36"/>
      <c r="B114" s="37"/>
      <c r="C114" s="175" t="s">
        <v>191</v>
      </c>
      <c r="D114" s="175" t="s">
        <v>155</v>
      </c>
      <c r="E114" s="176" t="s">
        <v>604</v>
      </c>
      <c r="F114" s="177" t="s">
        <v>605</v>
      </c>
      <c r="G114" s="178" t="s">
        <v>606</v>
      </c>
      <c r="H114" s="179">
        <v>15</v>
      </c>
      <c r="I114" s="180"/>
      <c r="J114" s="181">
        <f>ROUND(I114*H114,2)</f>
        <v>0</v>
      </c>
      <c r="K114" s="177" t="s">
        <v>159</v>
      </c>
      <c r="L114" s="41"/>
      <c r="M114" s="182" t="s">
        <v>19</v>
      </c>
      <c r="N114" s="183" t="s">
        <v>49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160</v>
      </c>
      <c r="AT114" s="186" t="s">
        <v>155</v>
      </c>
      <c r="AU114" s="186" t="s">
        <v>88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86</v>
      </c>
      <c r="BK114" s="187">
        <f>ROUND(I114*H114,2)</f>
        <v>0</v>
      </c>
      <c r="BL114" s="19" t="s">
        <v>160</v>
      </c>
      <c r="BM114" s="186" t="s">
        <v>194</v>
      </c>
    </row>
    <row r="115" spans="1:65" s="2" customFormat="1" ht="11.25">
      <c r="A115" s="36"/>
      <c r="B115" s="37"/>
      <c r="C115" s="38"/>
      <c r="D115" s="188" t="s">
        <v>161</v>
      </c>
      <c r="E115" s="38"/>
      <c r="F115" s="189" t="s">
        <v>607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161</v>
      </c>
      <c r="AU115" s="19" t="s">
        <v>88</v>
      </c>
    </row>
    <row r="116" spans="1:65" s="13" customFormat="1" ht="11.25">
      <c r="B116" s="193"/>
      <c r="C116" s="194"/>
      <c r="D116" s="195" t="s">
        <v>163</v>
      </c>
      <c r="E116" s="196" t="s">
        <v>19</v>
      </c>
      <c r="F116" s="197" t="s">
        <v>252</v>
      </c>
      <c r="G116" s="194"/>
      <c r="H116" s="198">
        <v>15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163</v>
      </c>
      <c r="AU116" s="204" t="s">
        <v>88</v>
      </c>
      <c r="AV116" s="13" t="s">
        <v>88</v>
      </c>
      <c r="AW116" s="13" t="s">
        <v>37</v>
      </c>
      <c r="AX116" s="13" t="s">
        <v>78</v>
      </c>
      <c r="AY116" s="204" t="s">
        <v>153</v>
      </c>
    </row>
    <row r="117" spans="1:65" s="15" customFormat="1" ht="11.25">
      <c r="B117" s="215"/>
      <c r="C117" s="216"/>
      <c r="D117" s="195" t="s">
        <v>163</v>
      </c>
      <c r="E117" s="217" t="s">
        <v>19</v>
      </c>
      <c r="F117" s="218" t="s">
        <v>166</v>
      </c>
      <c r="G117" s="216"/>
      <c r="H117" s="219">
        <v>15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163</v>
      </c>
      <c r="AU117" s="225" t="s">
        <v>88</v>
      </c>
      <c r="AV117" s="15" t="s">
        <v>160</v>
      </c>
      <c r="AW117" s="15" t="s">
        <v>37</v>
      </c>
      <c r="AX117" s="15" t="s">
        <v>86</v>
      </c>
      <c r="AY117" s="225" t="s">
        <v>153</v>
      </c>
    </row>
    <row r="118" spans="1:65" s="2" customFormat="1" ht="49.15" customHeight="1">
      <c r="A118" s="36"/>
      <c r="B118" s="37"/>
      <c r="C118" s="175" t="s">
        <v>174</v>
      </c>
      <c r="D118" s="175" t="s">
        <v>155</v>
      </c>
      <c r="E118" s="176" t="s">
        <v>608</v>
      </c>
      <c r="F118" s="177" t="s">
        <v>609</v>
      </c>
      <c r="G118" s="178" t="s">
        <v>275</v>
      </c>
      <c r="H118" s="179">
        <v>4.2</v>
      </c>
      <c r="I118" s="180"/>
      <c r="J118" s="181">
        <f>ROUND(I118*H118,2)</f>
        <v>0</v>
      </c>
      <c r="K118" s="177" t="s">
        <v>159</v>
      </c>
      <c r="L118" s="41"/>
      <c r="M118" s="182" t="s">
        <v>19</v>
      </c>
      <c r="N118" s="183" t="s">
        <v>49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160</v>
      </c>
      <c r="AT118" s="186" t="s">
        <v>155</v>
      </c>
      <c r="AU118" s="186" t="s">
        <v>88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86</v>
      </c>
      <c r="BK118" s="187">
        <f>ROUND(I118*H118,2)</f>
        <v>0</v>
      </c>
      <c r="BL118" s="19" t="s">
        <v>160</v>
      </c>
      <c r="BM118" s="186" t="s">
        <v>8</v>
      </c>
    </row>
    <row r="119" spans="1:65" s="2" customFormat="1" ht="11.25">
      <c r="A119" s="36"/>
      <c r="B119" s="37"/>
      <c r="C119" s="38"/>
      <c r="D119" s="188" t="s">
        <v>161</v>
      </c>
      <c r="E119" s="38"/>
      <c r="F119" s="189" t="s">
        <v>610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161</v>
      </c>
      <c r="AU119" s="19" t="s">
        <v>88</v>
      </c>
    </row>
    <row r="120" spans="1:65" s="13" customFormat="1" ht="11.25">
      <c r="B120" s="193"/>
      <c r="C120" s="194"/>
      <c r="D120" s="195" t="s">
        <v>163</v>
      </c>
      <c r="E120" s="196" t="s">
        <v>19</v>
      </c>
      <c r="F120" s="197" t="s">
        <v>611</v>
      </c>
      <c r="G120" s="194"/>
      <c r="H120" s="198">
        <v>4.2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163</v>
      </c>
      <c r="AU120" s="204" t="s">
        <v>88</v>
      </c>
      <c r="AV120" s="13" t="s">
        <v>88</v>
      </c>
      <c r="AW120" s="13" t="s">
        <v>37</v>
      </c>
      <c r="AX120" s="13" t="s">
        <v>78</v>
      </c>
      <c r="AY120" s="204" t="s">
        <v>153</v>
      </c>
    </row>
    <row r="121" spans="1:65" s="14" customFormat="1" ht="11.25">
      <c r="B121" s="205"/>
      <c r="C121" s="206"/>
      <c r="D121" s="195" t="s">
        <v>163</v>
      </c>
      <c r="E121" s="207" t="s">
        <v>19</v>
      </c>
      <c r="F121" s="208" t="s">
        <v>612</v>
      </c>
      <c r="G121" s="206"/>
      <c r="H121" s="207" t="s">
        <v>19</v>
      </c>
      <c r="I121" s="209"/>
      <c r="J121" s="206"/>
      <c r="K121" s="206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163</v>
      </c>
      <c r="AU121" s="214" t="s">
        <v>88</v>
      </c>
      <c r="AV121" s="14" t="s">
        <v>86</v>
      </c>
      <c r="AW121" s="14" t="s">
        <v>37</v>
      </c>
      <c r="AX121" s="14" t="s">
        <v>78</v>
      </c>
      <c r="AY121" s="214" t="s">
        <v>153</v>
      </c>
    </row>
    <row r="122" spans="1:65" s="15" customFormat="1" ht="11.25">
      <c r="B122" s="215"/>
      <c r="C122" s="216"/>
      <c r="D122" s="195" t="s">
        <v>163</v>
      </c>
      <c r="E122" s="217" t="s">
        <v>19</v>
      </c>
      <c r="F122" s="218" t="s">
        <v>166</v>
      </c>
      <c r="G122" s="216"/>
      <c r="H122" s="219">
        <v>4.2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163</v>
      </c>
      <c r="AU122" s="225" t="s">
        <v>88</v>
      </c>
      <c r="AV122" s="15" t="s">
        <v>160</v>
      </c>
      <c r="AW122" s="15" t="s">
        <v>37</v>
      </c>
      <c r="AX122" s="15" t="s">
        <v>86</v>
      </c>
      <c r="AY122" s="225" t="s">
        <v>153</v>
      </c>
    </row>
    <row r="123" spans="1:65" s="2" customFormat="1" ht="49.15" customHeight="1">
      <c r="A123" s="36"/>
      <c r="B123" s="37"/>
      <c r="C123" s="175" t="s">
        <v>203</v>
      </c>
      <c r="D123" s="175" t="s">
        <v>155</v>
      </c>
      <c r="E123" s="176" t="s">
        <v>613</v>
      </c>
      <c r="F123" s="177" t="s">
        <v>614</v>
      </c>
      <c r="G123" s="178" t="s">
        <v>275</v>
      </c>
      <c r="H123" s="179">
        <v>14</v>
      </c>
      <c r="I123" s="180"/>
      <c r="J123" s="181">
        <f>ROUND(I123*H123,2)</f>
        <v>0</v>
      </c>
      <c r="K123" s="177" t="s">
        <v>159</v>
      </c>
      <c r="L123" s="41"/>
      <c r="M123" s="182" t="s">
        <v>19</v>
      </c>
      <c r="N123" s="183" t="s">
        <v>49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160</v>
      </c>
      <c r="AT123" s="186" t="s">
        <v>155</v>
      </c>
      <c r="AU123" s="186" t="s">
        <v>88</v>
      </c>
      <c r="AY123" s="19" t="s">
        <v>153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86</v>
      </c>
      <c r="BK123" s="187">
        <f>ROUND(I123*H123,2)</f>
        <v>0</v>
      </c>
      <c r="BL123" s="19" t="s">
        <v>160</v>
      </c>
      <c r="BM123" s="186" t="s">
        <v>206</v>
      </c>
    </row>
    <row r="124" spans="1:65" s="2" customFormat="1" ht="11.25">
      <c r="A124" s="36"/>
      <c r="B124" s="37"/>
      <c r="C124" s="38"/>
      <c r="D124" s="188" t="s">
        <v>161</v>
      </c>
      <c r="E124" s="38"/>
      <c r="F124" s="189" t="s">
        <v>615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161</v>
      </c>
      <c r="AU124" s="19" t="s">
        <v>88</v>
      </c>
    </row>
    <row r="125" spans="1:65" s="13" customFormat="1" ht="11.25">
      <c r="B125" s="193"/>
      <c r="C125" s="194"/>
      <c r="D125" s="195" t="s">
        <v>163</v>
      </c>
      <c r="E125" s="196" t="s">
        <v>19</v>
      </c>
      <c r="F125" s="197" t="s">
        <v>616</v>
      </c>
      <c r="G125" s="194"/>
      <c r="H125" s="198">
        <v>14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163</v>
      </c>
      <c r="AU125" s="204" t="s">
        <v>88</v>
      </c>
      <c r="AV125" s="13" t="s">
        <v>88</v>
      </c>
      <c r="AW125" s="13" t="s">
        <v>37</v>
      </c>
      <c r="AX125" s="13" t="s">
        <v>78</v>
      </c>
      <c r="AY125" s="204" t="s">
        <v>153</v>
      </c>
    </row>
    <row r="126" spans="1:65" s="14" customFormat="1" ht="11.25">
      <c r="B126" s="205"/>
      <c r="C126" s="206"/>
      <c r="D126" s="195" t="s">
        <v>163</v>
      </c>
      <c r="E126" s="207" t="s">
        <v>19</v>
      </c>
      <c r="F126" s="208" t="s">
        <v>617</v>
      </c>
      <c r="G126" s="206"/>
      <c r="H126" s="207" t="s">
        <v>19</v>
      </c>
      <c r="I126" s="209"/>
      <c r="J126" s="206"/>
      <c r="K126" s="206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163</v>
      </c>
      <c r="AU126" s="214" t="s">
        <v>88</v>
      </c>
      <c r="AV126" s="14" t="s">
        <v>86</v>
      </c>
      <c r="AW126" s="14" t="s">
        <v>37</v>
      </c>
      <c r="AX126" s="14" t="s">
        <v>78</v>
      </c>
      <c r="AY126" s="214" t="s">
        <v>153</v>
      </c>
    </row>
    <row r="127" spans="1:65" s="15" customFormat="1" ht="11.25">
      <c r="B127" s="215"/>
      <c r="C127" s="216"/>
      <c r="D127" s="195" t="s">
        <v>163</v>
      </c>
      <c r="E127" s="217" t="s">
        <v>19</v>
      </c>
      <c r="F127" s="218" t="s">
        <v>166</v>
      </c>
      <c r="G127" s="216"/>
      <c r="H127" s="219">
        <v>14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163</v>
      </c>
      <c r="AU127" s="225" t="s">
        <v>88</v>
      </c>
      <c r="AV127" s="15" t="s">
        <v>160</v>
      </c>
      <c r="AW127" s="15" t="s">
        <v>37</v>
      </c>
      <c r="AX127" s="15" t="s">
        <v>86</v>
      </c>
      <c r="AY127" s="225" t="s">
        <v>153</v>
      </c>
    </row>
    <row r="128" spans="1:65" s="2" customFormat="1" ht="49.15" customHeight="1">
      <c r="A128" s="36"/>
      <c r="B128" s="37"/>
      <c r="C128" s="175" t="s">
        <v>182</v>
      </c>
      <c r="D128" s="175" t="s">
        <v>155</v>
      </c>
      <c r="E128" s="176" t="s">
        <v>618</v>
      </c>
      <c r="F128" s="177" t="s">
        <v>619</v>
      </c>
      <c r="G128" s="178" t="s">
        <v>275</v>
      </c>
      <c r="H128" s="179">
        <v>25.2</v>
      </c>
      <c r="I128" s="180"/>
      <c r="J128" s="181">
        <f>ROUND(I128*H128,2)</f>
        <v>0</v>
      </c>
      <c r="K128" s="177" t="s">
        <v>159</v>
      </c>
      <c r="L128" s="41"/>
      <c r="M128" s="182" t="s">
        <v>19</v>
      </c>
      <c r="N128" s="183" t="s">
        <v>49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160</v>
      </c>
      <c r="AT128" s="186" t="s">
        <v>155</v>
      </c>
      <c r="AU128" s="186" t="s">
        <v>88</v>
      </c>
      <c r="AY128" s="19" t="s">
        <v>153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86</v>
      </c>
      <c r="BK128" s="187">
        <f>ROUND(I128*H128,2)</f>
        <v>0</v>
      </c>
      <c r="BL128" s="19" t="s">
        <v>160</v>
      </c>
      <c r="BM128" s="186" t="s">
        <v>211</v>
      </c>
    </row>
    <row r="129" spans="1:65" s="2" customFormat="1" ht="11.25">
      <c r="A129" s="36"/>
      <c r="B129" s="37"/>
      <c r="C129" s="38"/>
      <c r="D129" s="188" t="s">
        <v>161</v>
      </c>
      <c r="E129" s="38"/>
      <c r="F129" s="189" t="s">
        <v>620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161</v>
      </c>
      <c r="AU129" s="19" t="s">
        <v>88</v>
      </c>
    </row>
    <row r="130" spans="1:65" s="13" customFormat="1" ht="11.25">
      <c r="B130" s="193"/>
      <c r="C130" s="194"/>
      <c r="D130" s="195" t="s">
        <v>163</v>
      </c>
      <c r="E130" s="196" t="s">
        <v>19</v>
      </c>
      <c r="F130" s="197" t="s">
        <v>621</v>
      </c>
      <c r="G130" s="194"/>
      <c r="H130" s="198">
        <v>25.2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163</v>
      </c>
      <c r="AU130" s="204" t="s">
        <v>88</v>
      </c>
      <c r="AV130" s="13" t="s">
        <v>88</v>
      </c>
      <c r="AW130" s="13" t="s">
        <v>37</v>
      </c>
      <c r="AX130" s="13" t="s">
        <v>78</v>
      </c>
      <c r="AY130" s="204" t="s">
        <v>153</v>
      </c>
    </row>
    <row r="131" spans="1:65" s="14" customFormat="1" ht="11.25">
      <c r="B131" s="205"/>
      <c r="C131" s="206"/>
      <c r="D131" s="195" t="s">
        <v>163</v>
      </c>
      <c r="E131" s="207" t="s">
        <v>19</v>
      </c>
      <c r="F131" s="208" t="s">
        <v>622</v>
      </c>
      <c r="G131" s="206"/>
      <c r="H131" s="207" t="s">
        <v>19</v>
      </c>
      <c r="I131" s="209"/>
      <c r="J131" s="206"/>
      <c r="K131" s="206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163</v>
      </c>
      <c r="AU131" s="214" t="s">
        <v>88</v>
      </c>
      <c r="AV131" s="14" t="s">
        <v>86</v>
      </c>
      <c r="AW131" s="14" t="s">
        <v>37</v>
      </c>
      <c r="AX131" s="14" t="s">
        <v>78</v>
      </c>
      <c r="AY131" s="214" t="s">
        <v>153</v>
      </c>
    </row>
    <row r="132" spans="1:65" s="15" customFormat="1" ht="11.25">
      <c r="B132" s="215"/>
      <c r="C132" s="216"/>
      <c r="D132" s="195" t="s">
        <v>163</v>
      </c>
      <c r="E132" s="217" t="s">
        <v>19</v>
      </c>
      <c r="F132" s="218" t="s">
        <v>166</v>
      </c>
      <c r="G132" s="216"/>
      <c r="H132" s="219">
        <v>25.2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163</v>
      </c>
      <c r="AU132" s="225" t="s">
        <v>88</v>
      </c>
      <c r="AV132" s="15" t="s">
        <v>160</v>
      </c>
      <c r="AW132" s="15" t="s">
        <v>37</v>
      </c>
      <c r="AX132" s="15" t="s">
        <v>86</v>
      </c>
      <c r="AY132" s="225" t="s">
        <v>153</v>
      </c>
    </row>
    <row r="133" spans="1:65" s="2" customFormat="1" ht="49.15" customHeight="1">
      <c r="A133" s="36"/>
      <c r="B133" s="37"/>
      <c r="C133" s="175" t="s">
        <v>213</v>
      </c>
      <c r="D133" s="175" t="s">
        <v>155</v>
      </c>
      <c r="E133" s="176" t="s">
        <v>623</v>
      </c>
      <c r="F133" s="177" t="s">
        <v>624</v>
      </c>
      <c r="G133" s="178" t="s">
        <v>275</v>
      </c>
      <c r="H133" s="179">
        <v>4.2</v>
      </c>
      <c r="I133" s="180"/>
      <c r="J133" s="181">
        <f>ROUND(I133*H133,2)</f>
        <v>0</v>
      </c>
      <c r="K133" s="177" t="s">
        <v>159</v>
      </c>
      <c r="L133" s="41"/>
      <c r="M133" s="182" t="s">
        <v>19</v>
      </c>
      <c r="N133" s="183" t="s">
        <v>49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160</v>
      </c>
      <c r="AT133" s="186" t="s">
        <v>155</v>
      </c>
      <c r="AU133" s="186" t="s">
        <v>88</v>
      </c>
      <c r="AY133" s="19" t="s">
        <v>153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86</v>
      </c>
      <c r="BK133" s="187">
        <f>ROUND(I133*H133,2)</f>
        <v>0</v>
      </c>
      <c r="BL133" s="19" t="s">
        <v>160</v>
      </c>
      <c r="BM133" s="186" t="s">
        <v>216</v>
      </c>
    </row>
    <row r="134" spans="1:65" s="2" customFormat="1" ht="11.25">
      <c r="A134" s="36"/>
      <c r="B134" s="37"/>
      <c r="C134" s="38"/>
      <c r="D134" s="188" t="s">
        <v>161</v>
      </c>
      <c r="E134" s="38"/>
      <c r="F134" s="189" t="s">
        <v>625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161</v>
      </c>
      <c r="AU134" s="19" t="s">
        <v>88</v>
      </c>
    </row>
    <row r="135" spans="1:65" s="13" customFormat="1" ht="11.25">
      <c r="B135" s="193"/>
      <c r="C135" s="194"/>
      <c r="D135" s="195" t="s">
        <v>163</v>
      </c>
      <c r="E135" s="196" t="s">
        <v>19</v>
      </c>
      <c r="F135" s="197" t="s">
        <v>611</v>
      </c>
      <c r="G135" s="194"/>
      <c r="H135" s="198">
        <v>4.2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163</v>
      </c>
      <c r="AU135" s="204" t="s">
        <v>88</v>
      </c>
      <c r="AV135" s="13" t="s">
        <v>88</v>
      </c>
      <c r="AW135" s="13" t="s">
        <v>37</v>
      </c>
      <c r="AX135" s="13" t="s">
        <v>78</v>
      </c>
      <c r="AY135" s="204" t="s">
        <v>153</v>
      </c>
    </row>
    <row r="136" spans="1:65" s="14" customFormat="1" ht="11.25">
      <c r="B136" s="205"/>
      <c r="C136" s="206"/>
      <c r="D136" s="195" t="s">
        <v>163</v>
      </c>
      <c r="E136" s="207" t="s">
        <v>19</v>
      </c>
      <c r="F136" s="208" t="s">
        <v>626</v>
      </c>
      <c r="G136" s="206"/>
      <c r="H136" s="207" t="s">
        <v>19</v>
      </c>
      <c r="I136" s="209"/>
      <c r="J136" s="206"/>
      <c r="K136" s="206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163</v>
      </c>
      <c r="AU136" s="214" t="s">
        <v>88</v>
      </c>
      <c r="AV136" s="14" t="s">
        <v>86</v>
      </c>
      <c r="AW136" s="14" t="s">
        <v>37</v>
      </c>
      <c r="AX136" s="14" t="s">
        <v>78</v>
      </c>
      <c r="AY136" s="214" t="s">
        <v>153</v>
      </c>
    </row>
    <row r="137" spans="1:65" s="15" customFormat="1" ht="11.25">
      <c r="B137" s="215"/>
      <c r="C137" s="216"/>
      <c r="D137" s="195" t="s">
        <v>163</v>
      </c>
      <c r="E137" s="217" t="s">
        <v>19</v>
      </c>
      <c r="F137" s="218" t="s">
        <v>166</v>
      </c>
      <c r="G137" s="216"/>
      <c r="H137" s="219">
        <v>4.2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163</v>
      </c>
      <c r="AU137" s="225" t="s">
        <v>88</v>
      </c>
      <c r="AV137" s="15" t="s">
        <v>160</v>
      </c>
      <c r="AW137" s="15" t="s">
        <v>37</v>
      </c>
      <c r="AX137" s="15" t="s">
        <v>86</v>
      </c>
      <c r="AY137" s="225" t="s">
        <v>153</v>
      </c>
    </row>
    <row r="138" spans="1:65" s="2" customFormat="1" ht="49.15" customHeight="1">
      <c r="A138" s="36"/>
      <c r="B138" s="37"/>
      <c r="C138" s="175" t="s">
        <v>194</v>
      </c>
      <c r="D138" s="175" t="s">
        <v>155</v>
      </c>
      <c r="E138" s="176" t="s">
        <v>627</v>
      </c>
      <c r="F138" s="177" t="s">
        <v>628</v>
      </c>
      <c r="G138" s="178" t="s">
        <v>275</v>
      </c>
      <c r="H138" s="179">
        <v>2.8</v>
      </c>
      <c r="I138" s="180"/>
      <c r="J138" s="181">
        <f>ROUND(I138*H138,2)</f>
        <v>0</v>
      </c>
      <c r="K138" s="177" t="s">
        <v>159</v>
      </c>
      <c r="L138" s="41"/>
      <c r="M138" s="182" t="s">
        <v>19</v>
      </c>
      <c r="N138" s="183" t="s">
        <v>49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160</v>
      </c>
      <c r="AT138" s="186" t="s">
        <v>155</v>
      </c>
      <c r="AU138" s="186" t="s">
        <v>88</v>
      </c>
      <c r="AY138" s="19" t="s">
        <v>153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86</v>
      </c>
      <c r="BK138" s="187">
        <f>ROUND(I138*H138,2)</f>
        <v>0</v>
      </c>
      <c r="BL138" s="19" t="s">
        <v>160</v>
      </c>
      <c r="BM138" s="186" t="s">
        <v>224</v>
      </c>
    </row>
    <row r="139" spans="1:65" s="2" customFormat="1" ht="11.25">
      <c r="A139" s="36"/>
      <c r="B139" s="37"/>
      <c r="C139" s="38"/>
      <c r="D139" s="188" t="s">
        <v>161</v>
      </c>
      <c r="E139" s="38"/>
      <c r="F139" s="189" t="s">
        <v>629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161</v>
      </c>
      <c r="AU139" s="19" t="s">
        <v>88</v>
      </c>
    </row>
    <row r="140" spans="1:65" s="13" customFormat="1" ht="11.25">
      <c r="B140" s="193"/>
      <c r="C140" s="194"/>
      <c r="D140" s="195" t="s">
        <v>163</v>
      </c>
      <c r="E140" s="196" t="s">
        <v>19</v>
      </c>
      <c r="F140" s="197" t="s">
        <v>630</v>
      </c>
      <c r="G140" s="194"/>
      <c r="H140" s="198">
        <v>2.8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163</v>
      </c>
      <c r="AU140" s="204" t="s">
        <v>88</v>
      </c>
      <c r="AV140" s="13" t="s">
        <v>88</v>
      </c>
      <c r="AW140" s="13" t="s">
        <v>37</v>
      </c>
      <c r="AX140" s="13" t="s">
        <v>78</v>
      </c>
      <c r="AY140" s="204" t="s">
        <v>153</v>
      </c>
    </row>
    <row r="141" spans="1:65" s="14" customFormat="1" ht="11.25">
      <c r="B141" s="205"/>
      <c r="C141" s="206"/>
      <c r="D141" s="195" t="s">
        <v>163</v>
      </c>
      <c r="E141" s="207" t="s">
        <v>19</v>
      </c>
      <c r="F141" s="208" t="s">
        <v>631</v>
      </c>
      <c r="G141" s="206"/>
      <c r="H141" s="207" t="s">
        <v>19</v>
      </c>
      <c r="I141" s="209"/>
      <c r="J141" s="206"/>
      <c r="K141" s="206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163</v>
      </c>
      <c r="AU141" s="214" t="s">
        <v>88</v>
      </c>
      <c r="AV141" s="14" t="s">
        <v>86</v>
      </c>
      <c r="AW141" s="14" t="s">
        <v>37</v>
      </c>
      <c r="AX141" s="14" t="s">
        <v>78</v>
      </c>
      <c r="AY141" s="214" t="s">
        <v>153</v>
      </c>
    </row>
    <row r="142" spans="1:65" s="15" customFormat="1" ht="11.25">
      <c r="B142" s="215"/>
      <c r="C142" s="216"/>
      <c r="D142" s="195" t="s">
        <v>163</v>
      </c>
      <c r="E142" s="217" t="s">
        <v>19</v>
      </c>
      <c r="F142" s="218" t="s">
        <v>166</v>
      </c>
      <c r="G142" s="216"/>
      <c r="H142" s="219">
        <v>2.8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163</v>
      </c>
      <c r="AU142" s="225" t="s">
        <v>88</v>
      </c>
      <c r="AV142" s="15" t="s">
        <v>160</v>
      </c>
      <c r="AW142" s="15" t="s">
        <v>37</v>
      </c>
      <c r="AX142" s="15" t="s">
        <v>86</v>
      </c>
      <c r="AY142" s="225" t="s">
        <v>153</v>
      </c>
    </row>
    <row r="143" spans="1:65" s="2" customFormat="1" ht="16.5" customHeight="1">
      <c r="A143" s="36"/>
      <c r="B143" s="37"/>
      <c r="C143" s="175" t="s">
        <v>226</v>
      </c>
      <c r="D143" s="175" t="s">
        <v>155</v>
      </c>
      <c r="E143" s="176" t="s">
        <v>632</v>
      </c>
      <c r="F143" s="177" t="s">
        <v>633</v>
      </c>
      <c r="G143" s="178" t="s">
        <v>158</v>
      </c>
      <c r="H143" s="179">
        <v>140</v>
      </c>
      <c r="I143" s="180"/>
      <c r="J143" s="181">
        <f>ROUND(I143*H143,2)</f>
        <v>0</v>
      </c>
      <c r="K143" s="177" t="s">
        <v>159</v>
      </c>
      <c r="L143" s="41"/>
      <c r="M143" s="182" t="s">
        <v>19</v>
      </c>
      <c r="N143" s="183" t="s">
        <v>49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160</v>
      </c>
      <c r="AT143" s="186" t="s">
        <v>155</v>
      </c>
      <c r="AU143" s="186" t="s">
        <v>88</v>
      </c>
      <c r="AY143" s="19" t="s">
        <v>153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86</v>
      </c>
      <c r="BK143" s="187">
        <f>ROUND(I143*H143,2)</f>
        <v>0</v>
      </c>
      <c r="BL143" s="19" t="s">
        <v>160</v>
      </c>
      <c r="BM143" s="186" t="s">
        <v>229</v>
      </c>
    </row>
    <row r="144" spans="1:65" s="2" customFormat="1" ht="11.25">
      <c r="A144" s="36"/>
      <c r="B144" s="37"/>
      <c r="C144" s="38"/>
      <c r="D144" s="188" t="s">
        <v>161</v>
      </c>
      <c r="E144" s="38"/>
      <c r="F144" s="189" t="s">
        <v>634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161</v>
      </c>
      <c r="AU144" s="19" t="s">
        <v>88</v>
      </c>
    </row>
    <row r="145" spans="1:65" s="13" customFormat="1" ht="11.25">
      <c r="B145" s="193"/>
      <c r="C145" s="194"/>
      <c r="D145" s="195" t="s">
        <v>163</v>
      </c>
      <c r="E145" s="196" t="s">
        <v>19</v>
      </c>
      <c r="F145" s="197" t="s">
        <v>635</v>
      </c>
      <c r="G145" s="194"/>
      <c r="H145" s="198">
        <v>140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163</v>
      </c>
      <c r="AU145" s="204" t="s">
        <v>88</v>
      </c>
      <c r="AV145" s="13" t="s">
        <v>88</v>
      </c>
      <c r="AW145" s="13" t="s">
        <v>37</v>
      </c>
      <c r="AX145" s="13" t="s">
        <v>78</v>
      </c>
      <c r="AY145" s="204" t="s">
        <v>153</v>
      </c>
    </row>
    <row r="146" spans="1:65" s="14" customFormat="1" ht="11.25">
      <c r="B146" s="205"/>
      <c r="C146" s="206"/>
      <c r="D146" s="195" t="s">
        <v>163</v>
      </c>
      <c r="E146" s="207" t="s">
        <v>19</v>
      </c>
      <c r="F146" s="208" t="s">
        <v>592</v>
      </c>
      <c r="G146" s="206"/>
      <c r="H146" s="207" t="s">
        <v>19</v>
      </c>
      <c r="I146" s="209"/>
      <c r="J146" s="206"/>
      <c r="K146" s="206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163</v>
      </c>
      <c r="AU146" s="214" t="s">
        <v>88</v>
      </c>
      <c r="AV146" s="14" t="s">
        <v>86</v>
      </c>
      <c r="AW146" s="14" t="s">
        <v>37</v>
      </c>
      <c r="AX146" s="14" t="s">
        <v>78</v>
      </c>
      <c r="AY146" s="214" t="s">
        <v>153</v>
      </c>
    </row>
    <row r="147" spans="1:65" s="15" customFormat="1" ht="11.25">
      <c r="B147" s="215"/>
      <c r="C147" s="216"/>
      <c r="D147" s="195" t="s">
        <v>163</v>
      </c>
      <c r="E147" s="217" t="s">
        <v>19</v>
      </c>
      <c r="F147" s="218" t="s">
        <v>166</v>
      </c>
      <c r="G147" s="216"/>
      <c r="H147" s="219">
        <v>140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163</v>
      </c>
      <c r="AU147" s="225" t="s">
        <v>88</v>
      </c>
      <c r="AV147" s="15" t="s">
        <v>160</v>
      </c>
      <c r="AW147" s="15" t="s">
        <v>37</v>
      </c>
      <c r="AX147" s="15" t="s">
        <v>86</v>
      </c>
      <c r="AY147" s="225" t="s">
        <v>153</v>
      </c>
    </row>
    <row r="148" spans="1:65" s="2" customFormat="1" ht="24.2" customHeight="1">
      <c r="A148" s="36"/>
      <c r="B148" s="37"/>
      <c r="C148" s="175" t="s">
        <v>8</v>
      </c>
      <c r="D148" s="175" t="s">
        <v>155</v>
      </c>
      <c r="E148" s="176" t="s">
        <v>636</v>
      </c>
      <c r="F148" s="177" t="s">
        <v>637</v>
      </c>
      <c r="G148" s="178" t="s">
        <v>173</v>
      </c>
      <c r="H148" s="179">
        <v>124.86</v>
      </c>
      <c r="I148" s="180"/>
      <c r="J148" s="181">
        <f>ROUND(I148*H148,2)</f>
        <v>0</v>
      </c>
      <c r="K148" s="177" t="s">
        <v>159</v>
      </c>
      <c r="L148" s="41"/>
      <c r="M148" s="182" t="s">
        <v>19</v>
      </c>
      <c r="N148" s="183" t="s">
        <v>49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160</v>
      </c>
      <c r="AT148" s="186" t="s">
        <v>155</v>
      </c>
      <c r="AU148" s="186" t="s">
        <v>88</v>
      </c>
      <c r="AY148" s="19" t="s">
        <v>153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86</v>
      </c>
      <c r="BK148" s="187">
        <f>ROUND(I148*H148,2)</f>
        <v>0</v>
      </c>
      <c r="BL148" s="19" t="s">
        <v>160</v>
      </c>
      <c r="BM148" s="186" t="s">
        <v>236</v>
      </c>
    </row>
    <row r="149" spans="1:65" s="2" customFormat="1" ht="11.25">
      <c r="A149" s="36"/>
      <c r="B149" s="37"/>
      <c r="C149" s="38"/>
      <c r="D149" s="188" t="s">
        <v>161</v>
      </c>
      <c r="E149" s="38"/>
      <c r="F149" s="189" t="s">
        <v>638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161</v>
      </c>
      <c r="AU149" s="19" t="s">
        <v>88</v>
      </c>
    </row>
    <row r="150" spans="1:65" s="13" customFormat="1" ht="11.25">
      <c r="B150" s="193"/>
      <c r="C150" s="194"/>
      <c r="D150" s="195" t="s">
        <v>163</v>
      </c>
      <c r="E150" s="196" t="s">
        <v>19</v>
      </c>
      <c r="F150" s="197" t="s">
        <v>639</v>
      </c>
      <c r="G150" s="194"/>
      <c r="H150" s="198">
        <v>25.74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163</v>
      </c>
      <c r="AU150" s="204" t="s">
        <v>88</v>
      </c>
      <c r="AV150" s="13" t="s">
        <v>88</v>
      </c>
      <c r="AW150" s="13" t="s">
        <v>37</v>
      </c>
      <c r="AX150" s="13" t="s">
        <v>78</v>
      </c>
      <c r="AY150" s="204" t="s">
        <v>153</v>
      </c>
    </row>
    <row r="151" spans="1:65" s="13" customFormat="1" ht="11.25">
      <c r="B151" s="193"/>
      <c r="C151" s="194"/>
      <c r="D151" s="195" t="s">
        <v>163</v>
      </c>
      <c r="E151" s="196" t="s">
        <v>19</v>
      </c>
      <c r="F151" s="197" t="s">
        <v>640</v>
      </c>
      <c r="G151" s="194"/>
      <c r="H151" s="198">
        <v>16.8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163</v>
      </c>
      <c r="AU151" s="204" t="s">
        <v>88</v>
      </c>
      <c r="AV151" s="13" t="s">
        <v>88</v>
      </c>
      <c r="AW151" s="13" t="s">
        <v>37</v>
      </c>
      <c r="AX151" s="13" t="s">
        <v>78</v>
      </c>
      <c r="AY151" s="204" t="s">
        <v>153</v>
      </c>
    </row>
    <row r="152" spans="1:65" s="13" customFormat="1" ht="11.25">
      <c r="B152" s="193"/>
      <c r="C152" s="194"/>
      <c r="D152" s="195" t="s">
        <v>163</v>
      </c>
      <c r="E152" s="196" t="s">
        <v>19</v>
      </c>
      <c r="F152" s="197" t="s">
        <v>641</v>
      </c>
      <c r="G152" s="194"/>
      <c r="H152" s="198">
        <v>82.32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163</v>
      </c>
      <c r="AU152" s="204" t="s">
        <v>88</v>
      </c>
      <c r="AV152" s="13" t="s">
        <v>88</v>
      </c>
      <c r="AW152" s="13" t="s">
        <v>37</v>
      </c>
      <c r="AX152" s="13" t="s">
        <v>78</v>
      </c>
      <c r="AY152" s="204" t="s">
        <v>153</v>
      </c>
    </row>
    <row r="153" spans="1:65" s="14" customFormat="1" ht="11.25">
      <c r="B153" s="205"/>
      <c r="C153" s="206"/>
      <c r="D153" s="195" t="s">
        <v>163</v>
      </c>
      <c r="E153" s="207" t="s">
        <v>19</v>
      </c>
      <c r="F153" s="208" t="s">
        <v>642</v>
      </c>
      <c r="G153" s="206"/>
      <c r="H153" s="207" t="s">
        <v>19</v>
      </c>
      <c r="I153" s="209"/>
      <c r="J153" s="206"/>
      <c r="K153" s="206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163</v>
      </c>
      <c r="AU153" s="214" t="s">
        <v>88</v>
      </c>
      <c r="AV153" s="14" t="s">
        <v>86</v>
      </c>
      <c r="AW153" s="14" t="s">
        <v>37</v>
      </c>
      <c r="AX153" s="14" t="s">
        <v>78</v>
      </c>
      <c r="AY153" s="214" t="s">
        <v>153</v>
      </c>
    </row>
    <row r="154" spans="1:65" s="15" customFormat="1" ht="11.25">
      <c r="B154" s="215"/>
      <c r="C154" s="216"/>
      <c r="D154" s="195" t="s">
        <v>163</v>
      </c>
      <c r="E154" s="217" t="s">
        <v>19</v>
      </c>
      <c r="F154" s="218" t="s">
        <v>166</v>
      </c>
      <c r="G154" s="216"/>
      <c r="H154" s="219">
        <v>124.85999999999999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163</v>
      </c>
      <c r="AU154" s="225" t="s">
        <v>88</v>
      </c>
      <c r="AV154" s="15" t="s">
        <v>160</v>
      </c>
      <c r="AW154" s="15" t="s">
        <v>37</v>
      </c>
      <c r="AX154" s="15" t="s">
        <v>86</v>
      </c>
      <c r="AY154" s="225" t="s">
        <v>153</v>
      </c>
    </row>
    <row r="155" spans="1:65" s="2" customFormat="1" ht="24.2" customHeight="1">
      <c r="A155" s="36"/>
      <c r="B155" s="37"/>
      <c r="C155" s="175" t="s">
        <v>240</v>
      </c>
      <c r="D155" s="175" t="s">
        <v>155</v>
      </c>
      <c r="E155" s="176" t="s">
        <v>643</v>
      </c>
      <c r="F155" s="177" t="s">
        <v>644</v>
      </c>
      <c r="G155" s="178" t="s">
        <v>173</v>
      </c>
      <c r="H155" s="179">
        <v>1101.143</v>
      </c>
      <c r="I155" s="180"/>
      <c r="J155" s="181">
        <f>ROUND(I155*H155,2)</f>
        <v>0</v>
      </c>
      <c r="K155" s="177" t="s">
        <v>159</v>
      </c>
      <c r="L155" s="41"/>
      <c r="M155" s="182" t="s">
        <v>19</v>
      </c>
      <c r="N155" s="183" t="s">
        <v>49</v>
      </c>
      <c r="O155" s="66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160</v>
      </c>
      <c r="AT155" s="186" t="s">
        <v>155</v>
      </c>
      <c r="AU155" s="186" t="s">
        <v>88</v>
      </c>
      <c r="AY155" s="19" t="s">
        <v>153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86</v>
      </c>
      <c r="BK155" s="187">
        <f>ROUND(I155*H155,2)</f>
        <v>0</v>
      </c>
      <c r="BL155" s="19" t="s">
        <v>160</v>
      </c>
      <c r="BM155" s="186" t="s">
        <v>243</v>
      </c>
    </row>
    <row r="156" spans="1:65" s="2" customFormat="1" ht="11.25">
      <c r="A156" s="36"/>
      <c r="B156" s="37"/>
      <c r="C156" s="38"/>
      <c r="D156" s="188" t="s">
        <v>161</v>
      </c>
      <c r="E156" s="38"/>
      <c r="F156" s="189" t="s">
        <v>645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161</v>
      </c>
      <c r="AU156" s="19" t="s">
        <v>88</v>
      </c>
    </row>
    <row r="157" spans="1:65" s="13" customFormat="1" ht="11.25">
      <c r="B157" s="193"/>
      <c r="C157" s="194"/>
      <c r="D157" s="195" t="s">
        <v>163</v>
      </c>
      <c r="E157" s="196" t="s">
        <v>19</v>
      </c>
      <c r="F157" s="197" t="s">
        <v>646</v>
      </c>
      <c r="G157" s="194"/>
      <c r="H157" s="198">
        <v>555.77099999999996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163</v>
      </c>
      <c r="AU157" s="204" t="s">
        <v>88</v>
      </c>
      <c r="AV157" s="13" t="s">
        <v>88</v>
      </c>
      <c r="AW157" s="13" t="s">
        <v>37</v>
      </c>
      <c r="AX157" s="13" t="s">
        <v>78</v>
      </c>
      <c r="AY157" s="204" t="s">
        <v>153</v>
      </c>
    </row>
    <row r="158" spans="1:65" s="14" customFormat="1" ht="11.25">
      <c r="B158" s="205"/>
      <c r="C158" s="206"/>
      <c r="D158" s="195" t="s">
        <v>163</v>
      </c>
      <c r="E158" s="207" t="s">
        <v>19</v>
      </c>
      <c r="F158" s="208" t="s">
        <v>647</v>
      </c>
      <c r="G158" s="206"/>
      <c r="H158" s="207" t="s">
        <v>19</v>
      </c>
      <c r="I158" s="209"/>
      <c r="J158" s="206"/>
      <c r="K158" s="206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163</v>
      </c>
      <c r="AU158" s="214" t="s">
        <v>88</v>
      </c>
      <c r="AV158" s="14" t="s">
        <v>86</v>
      </c>
      <c r="AW158" s="14" t="s">
        <v>37</v>
      </c>
      <c r="AX158" s="14" t="s">
        <v>78</v>
      </c>
      <c r="AY158" s="214" t="s">
        <v>153</v>
      </c>
    </row>
    <row r="159" spans="1:65" s="13" customFormat="1" ht="11.25">
      <c r="B159" s="193"/>
      <c r="C159" s="194"/>
      <c r="D159" s="195" t="s">
        <v>163</v>
      </c>
      <c r="E159" s="196" t="s">
        <v>19</v>
      </c>
      <c r="F159" s="197" t="s">
        <v>648</v>
      </c>
      <c r="G159" s="194"/>
      <c r="H159" s="198">
        <v>500.39299999999997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163</v>
      </c>
      <c r="AU159" s="204" t="s">
        <v>88</v>
      </c>
      <c r="AV159" s="13" t="s">
        <v>88</v>
      </c>
      <c r="AW159" s="13" t="s">
        <v>37</v>
      </c>
      <c r="AX159" s="13" t="s">
        <v>78</v>
      </c>
      <c r="AY159" s="204" t="s">
        <v>153</v>
      </c>
    </row>
    <row r="160" spans="1:65" s="14" customFormat="1" ht="11.25">
      <c r="B160" s="205"/>
      <c r="C160" s="206"/>
      <c r="D160" s="195" t="s">
        <v>163</v>
      </c>
      <c r="E160" s="207" t="s">
        <v>19</v>
      </c>
      <c r="F160" s="208" t="s">
        <v>649</v>
      </c>
      <c r="G160" s="206"/>
      <c r="H160" s="207" t="s">
        <v>19</v>
      </c>
      <c r="I160" s="209"/>
      <c r="J160" s="206"/>
      <c r="K160" s="206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163</v>
      </c>
      <c r="AU160" s="214" t="s">
        <v>88</v>
      </c>
      <c r="AV160" s="14" t="s">
        <v>86</v>
      </c>
      <c r="AW160" s="14" t="s">
        <v>37</v>
      </c>
      <c r="AX160" s="14" t="s">
        <v>78</v>
      </c>
      <c r="AY160" s="214" t="s">
        <v>153</v>
      </c>
    </row>
    <row r="161" spans="1:65" s="13" customFormat="1" ht="11.25">
      <c r="B161" s="193"/>
      <c r="C161" s="194"/>
      <c r="D161" s="195" t="s">
        <v>163</v>
      </c>
      <c r="E161" s="196" t="s">
        <v>19</v>
      </c>
      <c r="F161" s="197" t="s">
        <v>650</v>
      </c>
      <c r="G161" s="194"/>
      <c r="H161" s="198">
        <v>44.978999999999999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163</v>
      </c>
      <c r="AU161" s="204" t="s">
        <v>88</v>
      </c>
      <c r="AV161" s="13" t="s">
        <v>88</v>
      </c>
      <c r="AW161" s="13" t="s">
        <v>37</v>
      </c>
      <c r="AX161" s="13" t="s">
        <v>78</v>
      </c>
      <c r="AY161" s="204" t="s">
        <v>153</v>
      </c>
    </row>
    <row r="162" spans="1:65" s="14" customFormat="1" ht="11.25">
      <c r="B162" s="205"/>
      <c r="C162" s="206"/>
      <c r="D162" s="195" t="s">
        <v>163</v>
      </c>
      <c r="E162" s="207" t="s">
        <v>19</v>
      </c>
      <c r="F162" s="208" t="s">
        <v>651</v>
      </c>
      <c r="G162" s="206"/>
      <c r="H162" s="207" t="s">
        <v>19</v>
      </c>
      <c r="I162" s="209"/>
      <c r="J162" s="206"/>
      <c r="K162" s="206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163</v>
      </c>
      <c r="AU162" s="214" t="s">
        <v>88</v>
      </c>
      <c r="AV162" s="14" t="s">
        <v>86</v>
      </c>
      <c r="AW162" s="14" t="s">
        <v>37</v>
      </c>
      <c r="AX162" s="14" t="s">
        <v>78</v>
      </c>
      <c r="AY162" s="214" t="s">
        <v>153</v>
      </c>
    </row>
    <row r="163" spans="1:65" s="15" customFormat="1" ht="11.25">
      <c r="B163" s="215"/>
      <c r="C163" s="216"/>
      <c r="D163" s="195" t="s">
        <v>163</v>
      </c>
      <c r="E163" s="217" t="s">
        <v>19</v>
      </c>
      <c r="F163" s="218" t="s">
        <v>166</v>
      </c>
      <c r="G163" s="216"/>
      <c r="H163" s="219">
        <v>1101.143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163</v>
      </c>
      <c r="AU163" s="225" t="s">
        <v>88</v>
      </c>
      <c r="AV163" s="15" t="s">
        <v>160</v>
      </c>
      <c r="AW163" s="15" t="s">
        <v>37</v>
      </c>
      <c r="AX163" s="15" t="s">
        <v>86</v>
      </c>
      <c r="AY163" s="225" t="s">
        <v>153</v>
      </c>
    </row>
    <row r="164" spans="1:65" s="2" customFormat="1" ht="24.2" customHeight="1">
      <c r="A164" s="36"/>
      <c r="B164" s="37"/>
      <c r="C164" s="175" t="s">
        <v>206</v>
      </c>
      <c r="D164" s="175" t="s">
        <v>155</v>
      </c>
      <c r="E164" s="176" t="s">
        <v>643</v>
      </c>
      <c r="F164" s="177" t="s">
        <v>644</v>
      </c>
      <c r="G164" s="178" t="s">
        <v>173</v>
      </c>
      <c r="H164" s="179">
        <v>220.755</v>
      </c>
      <c r="I164" s="180"/>
      <c r="J164" s="181">
        <f>ROUND(I164*H164,2)</f>
        <v>0</v>
      </c>
      <c r="K164" s="177" t="s">
        <v>159</v>
      </c>
      <c r="L164" s="41"/>
      <c r="M164" s="182" t="s">
        <v>19</v>
      </c>
      <c r="N164" s="183" t="s">
        <v>49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160</v>
      </c>
      <c r="AT164" s="186" t="s">
        <v>155</v>
      </c>
      <c r="AU164" s="186" t="s">
        <v>88</v>
      </c>
      <c r="AY164" s="19" t="s">
        <v>153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86</v>
      </c>
      <c r="BK164" s="187">
        <f>ROUND(I164*H164,2)</f>
        <v>0</v>
      </c>
      <c r="BL164" s="19" t="s">
        <v>160</v>
      </c>
      <c r="BM164" s="186" t="s">
        <v>248</v>
      </c>
    </row>
    <row r="165" spans="1:65" s="2" customFormat="1" ht="11.25">
      <c r="A165" s="36"/>
      <c r="B165" s="37"/>
      <c r="C165" s="38"/>
      <c r="D165" s="188" t="s">
        <v>161</v>
      </c>
      <c r="E165" s="38"/>
      <c r="F165" s="189" t="s">
        <v>645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161</v>
      </c>
      <c r="AU165" s="19" t="s">
        <v>88</v>
      </c>
    </row>
    <row r="166" spans="1:65" s="14" customFormat="1" ht="11.25">
      <c r="B166" s="205"/>
      <c r="C166" s="206"/>
      <c r="D166" s="195" t="s">
        <v>163</v>
      </c>
      <c r="E166" s="207" t="s">
        <v>19</v>
      </c>
      <c r="F166" s="208" t="s">
        <v>652</v>
      </c>
      <c r="G166" s="206"/>
      <c r="H166" s="207" t="s">
        <v>19</v>
      </c>
      <c r="I166" s="209"/>
      <c r="J166" s="206"/>
      <c r="K166" s="206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163</v>
      </c>
      <c r="AU166" s="214" t="s">
        <v>88</v>
      </c>
      <c r="AV166" s="14" t="s">
        <v>86</v>
      </c>
      <c r="AW166" s="14" t="s">
        <v>37</v>
      </c>
      <c r="AX166" s="14" t="s">
        <v>78</v>
      </c>
      <c r="AY166" s="214" t="s">
        <v>153</v>
      </c>
    </row>
    <row r="167" spans="1:65" s="13" customFormat="1" ht="11.25">
      <c r="B167" s="193"/>
      <c r="C167" s="194"/>
      <c r="D167" s="195" t="s">
        <v>163</v>
      </c>
      <c r="E167" s="196" t="s">
        <v>19</v>
      </c>
      <c r="F167" s="197" t="s">
        <v>653</v>
      </c>
      <c r="G167" s="194"/>
      <c r="H167" s="198">
        <v>2.4750000000000001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163</v>
      </c>
      <c r="AU167" s="204" t="s">
        <v>88</v>
      </c>
      <c r="AV167" s="13" t="s">
        <v>88</v>
      </c>
      <c r="AW167" s="13" t="s">
        <v>37</v>
      </c>
      <c r="AX167" s="13" t="s">
        <v>78</v>
      </c>
      <c r="AY167" s="204" t="s">
        <v>153</v>
      </c>
    </row>
    <row r="168" spans="1:65" s="13" customFormat="1" ht="11.25">
      <c r="B168" s="193"/>
      <c r="C168" s="194"/>
      <c r="D168" s="195" t="s">
        <v>163</v>
      </c>
      <c r="E168" s="196" t="s">
        <v>19</v>
      </c>
      <c r="F168" s="197" t="s">
        <v>654</v>
      </c>
      <c r="G168" s="194"/>
      <c r="H168" s="198">
        <v>5.7750000000000004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163</v>
      </c>
      <c r="AU168" s="204" t="s">
        <v>88</v>
      </c>
      <c r="AV168" s="13" t="s">
        <v>88</v>
      </c>
      <c r="AW168" s="13" t="s">
        <v>37</v>
      </c>
      <c r="AX168" s="13" t="s">
        <v>78</v>
      </c>
      <c r="AY168" s="204" t="s">
        <v>153</v>
      </c>
    </row>
    <row r="169" spans="1:65" s="13" customFormat="1" ht="11.25">
      <c r="B169" s="193"/>
      <c r="C169" s="194"/>
      <c r="D169" s="195" t="s">
        <v>163</v>
      </c>
      <c r="E169" s="196" t="s">
        <v>19</v>
      </c>
      <c r="F169" s="197" t="s">
        <v>655</v>
      </c>
      <c r="G169" s="194"/>
      <c r="H169" s="198">
        <v>110.25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163</v>
      </c>
      <c r="AU169" s="204" t="s">
        <v>88</v>
      </c>
      <c r="AV169" s="13" t="s">
        <v>88</v>
      </c>
      <c r="AW169" s="13" t="s">
        <v>37</v>
      </c>
      <c r="AX169" s="13" t="s">
        <v>78</v>
      </c>
      <c r="AY169" s="204" t="s">
        <v>153</v>
      </c>
    </row>
    <row r="170" spans="1:65" s="13" customFormat="1" ht="11.25">
      <c r="B170" s="193"/>
      <c r="C170" s="194"/>
      <c r="D170" s="195" t="s">
        <v>163</v>
      </c>
      <c r="E170" s="196" t="s">
        <v>19</v>
      </c>
      <c r="F170" s="197" t="s">
        <v>656</v>
      </c>
      <c r="G170" s="194"/>
      <c r="H170" s="198">
        <v>7.7549999999999999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163</v>
      </c>
      <c r="AU170" s="204" t="s">
        <v>88</v>
      </c>
      <c r="AV170" s="13" t="s">
        <v>88</v>
      </c>
      <c r="AW170" s="13" t="s">
        <v>37</v>
      </c>
      <c r="AX170" s="13" t="s">
        <v>78</v>
      </c>
      <c r="AY170" s="204" t="s">
        <v>153</v>
      </c>
    </row>
    <row r="171" spans="1:65" s="14" customFormat="1" ht="11.25">
      <c r="B171" s="205"/>
      <c r="C171" s="206"/>
      <c r="D171" s="195" t="s">
        <v>163</v>
      </c>
      <c r="E171" s="207" t="s">
        <v>19</v>
      </c>
      <c r="F171" s="208" t="s">
        <v>657</v>
      </c>
      <c r="G171" s="206"/>
      <c r="H171" s="207" t="s">
        <v>19</v>
      </c>
      <c r="I171" s="209"/>
      <c r="J171" s="206"/>
      <c r="K171" s="206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163</v>
      </c>
      <c r="AU171" s="214" t="s">
        <v>88</v>
      </c>
      <c r="AV171" s="14" t="s">
        <v>86</v>
      </c>
      <c r="AW171" s="14" t="s">
        <v>37</v>
      </c>
      <c r="AX171" s="14" t="s">
        <v>78</v>
      </c>
      <c r="AY171" s="214" t="s">
        <v>153</v>
      </c>
    </row>
    <row r="172" spans="1:65" s="13" customFormat="1" ht="11.25">
      <c r="B172" s="193"/>
      <c r="C172" s="194"/>
      <c r="D172" s="195" t="s">
        <v>163</v>
      </c>
      <c r="E172" s="196" t="s">
        <v>19</v>
      </c>
      <c r="F172" s="197" t="s">
        <v>658</v>
      </c>
      <c r="G172" s="194"/>
      <c r="H172" s="198">
        <v>94.5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163</v>
      </c>
      <c r="AU172" s="204" t="s">
        <v>88</v>
      </c>
      <c r="AV172" s="13" t="s">
        <v>88</v>
      </c>
      <c r="AW172" s="13" t="s">
        <v>37</v>
      </c>
      <c r="AX172" s="13" t="s">
        <v>78</v>
      </c>
      <c r="AY172" s="204" t="s">
        <v>153</v>
      </c>
    </row>
    <row r="173" spans="1:65" s="15" customFormat="1" ht="11.25">
      <c r="B173" s="215"/>
      <c r="C173" s="216"/>
      <c r="D173" s="195" t="s">
        <v>163</v>
      </c>
      <c r="E173" s="217" t="s">
        <v>19</v>
      </c>
      <c r="F173" s="218" t="s">
        <v>166</v>
      </c>
      <c r="G173" s="216"/>
      <c r="H173" s="219">
        <v>220.755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163</v>
      </c>
      <c r="AU173" s="225" t="s">
        <v>88</v>
      </c>
      <c r="AV173" s="15" t="s">
        <v>160</v>
      </c>
      <c r="AW173" s="15" t="s">
        <v>37</v>
      </c>
      <c r="AX173" s="15" t="s">
        <v>86</v>
      </c>
      <c r="AY173" s="225" t="s">
        <v>153</v>
      </c>
    </row>
    <row r="174" spans="1:65" s="2" customFormat="1" ht="24.2" customHeight="1">
      <c r="A174" s="36"/>
      <c r="B174" s="37"/>
      <c r="C174" s="175" t="s">
        <v>252</v>
      </c>
      <c r="D174" s="175" t="s">
        <v>155</v>
      </c>
      <c r="E174" s="176" t="s">
        <v>659</v>
      </c>
      <c r="F174" s="177" t="s">
        <v>660</v>
      </c>
      <c r="G174" s="178" t="s">
        <v>173</v>
      </c>
      <c r="H174" s="179">
        <v>286.262</v>
      </c>
      <c r="I174" s="180"/>
      <c r="J174" s="181">
        <f>ROUND(I174*H174,2)</f>
        <v>0</v>
      </c>
      <c r="K174" s="177" t="s">
        <v>159</v>
      </c>
      <c r="L174" s="41"/>
      <c r="M174" s="182" t="s">
        <v>19</v>
      </c>
      <c r="N174" s="183" t="s">
        <v>49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160</v>
      </c>
      <c r="AT174" s="186" t="s">
        <v>155</v>
      </c>
      <c r="AU174" s="186" t="s">
        <v>88</v>
      </c>
      <c r="AY174" s="19" t="s">
        <v>153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86</v>
      </c>
      <c r="BK174" s="187">
        <f>ROUND(I174*H174,2)</f>
        <v>0</v>
      </c>
      <c r="BL174" s="19" t="s">
        <v>160</v>
      </c>
      <c r="BM174" s="186" t="s">
        <v>255</v>
      </c>
    </row>
    <row r="175" spans="1:65" s="2" customFormat="1" ht="11.25">
      <c r="A175" s="36"/>
      <c r="B175" s="37"/>
      <c r="C175" s="38"/>
      <c r="D175" s="188" t="s">
        <v>161</v>
      </c>
      <c r="E175" s="38"/>
      <c r="F175" s="189" t="s">
        <v>661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161</v>
      </c>
      <c r="AU175" s="19" t="s">
        <v>88</v>
      </c>
    </row>
    <row r="176" spans="1:65" s="13" customFormat="1" ht="11.25">
      <c r="B176" s="193"/>
      <c r="C176" s="194"/>
      <c r="D176" s="195" t="s">
        <v>163</v>
      </c>
      <c r="E176" s="196" t="s">
        <v>19</v>
      </c>
      <c r="F176" s="197" t="s">
        <v>662</v>
      </c>
      <c r="G176" s="194"/>
      <c r="H176" s="198">
        <v>286.262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163</v>
      </c>
      <c r="AU176" s="204" t="s">
        <v>88</v>
      </c>
      <c r="AV176" s="13" t="s">
        <v>88</v>
      </c>
      <c r="AW176" s="13" t="s">
        <v>37</v>
      </c>
      <c r="AX176" s="13" t="s">
        <v>78</v>
      </c>
      <c r="AY176" s="204" t="s">
        <v>153</v>
      </c>
    </row>
    <row r="177" spans="1:65" s="14" customFormat="1" ht="11.25">
      <c r="B177" s="205"/>
      <c r="C177" s="206"/>
      <c r="D177" s="195" t="s">
        <v>163</v>
      </c>
      <c r="E177" s="207" t="s">
        <v>19</v>
      </c>
      <c r="F177" s="208" t="s">
        <v>663</v>
      </c>
      <c r="G177" s="206"/>
      <c r="H177" s="207" t="s">
        <v>19</v>
      </c>
      <c r="I177" s="209"/>
      <c r="J177" s="206"/>
      <c r="K177" s="206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163</v>
      </c>
      <c r="AU177" s="214" t="s">
        <v>88</v>
      </c>
      <c r="AV177" s="14" t="s">
        <v>86</v>
      </c>
      <c r="AW177" s="14" t="s">
        <v>37</v>
      </c>
      <c r="AX177" s="14" t="s">
        <v>78</v>
      </c>
      <c r="AY177" s="214" t="s">
        <v>153</v>
      </c>
    </row>
    <row r="178" spans="1:65" s="15" customFormat="1" ht="11.25">
      <c r="B178" s="215"/>
      <c r="C178" s="216"/>
      <c r="D178" s="195" t="s">
        <v>163</v>
      </c>
      <c r="E178" s="217" t="s">
        <v>19</v>
      </c>
      <c r="F178" s="218" t="s">
        <v>166</v>
      </c>
      <c r="G178" s="216"/>
      <c r="H178" s="219">
        <v>286.262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163</v>
      </c>
      <c r="AU178" s="225" t="s">
        <v>88</v>
      </c>
      <c r="AV178" s="15" t="s">
        <v>160</v>
      </c>
      <c r="AW178" s="15" t="s">
        <v>37</v>
      </c>
      <c r="AX178" s="15" t="s">
        <v>86</v>
      </c>
      <c r="AY178" s="225" t="s">
        <v>153</v>
      </c>
    </row>
    <row r="179" spans="1:65" s="2" customFormat="1" ht="24.2" customHeight="1">
      <c r="A179" s="36"/>
      <c r="B179" s="37"/>
      <c r="C179" s="175" t="s">
        <v>211</v>
      </c>
      <c r="D179" s="175" t="s">
        <v>155</v>
      </c>
      <c r="E179" s="176" t="s">
        <v>664</v>
      </c>
      <c r="F179" s="177" t="s">
        <v>665</v>
      </c>
      <c r="G179" s="178" t="s">
        <v>275</v>
      </c>
      <c r="H179" s="179">
        <v>10.3</v>
      </c>
      <c r="I179" s="180"/>
      <c r="J179" s="181">
        <f>ROUND(I179*H179,2)</f>
        <v>0</v>
      </c>
      <c r="K179" s="177" t="s">
        <v>159</v>
      </c>
      <c r="L179" s="41"/>
      <c r="M179" s="182" t="s">
        <v>19</v>
      </c>
      <c r="N179" s="183" t="s">
        <v>49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160</v>
      </c>
      <c r="AT179" s="186" t="s">
        <v>155</v>
      </c>
      <c r="AU179" s="186" t="s">
        <v>88</v>
      </c>
      <c r="AY179" s="19" t="s">
        <v>153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86</v>
      </c>
      <c r="BK179" s="187">
        <f>ROUND(I179*H179,2)</f>
        <v>0</v>
      </c>
      <c r="BL179" s="19" t="s">
        <v>160</v>
      </c>
      <c r="BM179" s="186" t="s">
        <v>258</v>
      </c>
    </row>
    <row r="180" spans="1:65" s="2" customFormat="1" ht="11.25">
      <c r="A180" s="36"/>
      <c r="B180" s="37"/>
      <c r="C180" s="38"/>
      <c r="D180" s="188" t="s">
        <v>161</v>
      </c>
      <c r="E180" s="38"/>
      <c r="F180" s="189" t="s">
        <v>666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161</v>
      </c>
      <c r="AU180" s="19" t="s">
        <v>88</v>
      </c>
    </row>
    <row r="181" spans="1:65" s="13" customFormat="1" ht="11.25">
      <c r="B181" s="193"/>
      <c r="C181" s="194"/>
      <c r="D181" s="195" t="s">
        <v>163</v>
      </c>
      <c r="E181" s="196" t="s">
        <v>19</v>
      </c>
      <c r="F181" s="197" t="s">
        <v>667</v>
      </c>
      <c r="G181" s="194"/>
      <c r="H181" s="198">
        <v>10.3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163</v>
      </c>
      <c r="AU181" s="204" t="s">
        <v>88</v>
      </c>
      <c r="AV181" s="13" t="s">
        <v>88</v>
      </c>
      <c r="AW181" s="13" t="s">
        <v>37</v>
      </c>
      <c r="AX181" s="13" t="s">
        <v>78</v>
      </c>
      <c r="AY181" s="204" t="s">
        <v>153</v>
      </c>
    </row>
    <row r="182" spans="1:65" s="15" customFormat="1" ht="11.25">
      <c r="B182" s="215"/>
      <c r="C182" s="216"/>
      <c r="D182" s="195" t="s">
        <v>163</v>
      </c>
      <c r="E182" s="217" t="s">
        <v>19</v>
      </c>
      <c r="F182" s="218" t="s">
        <v>166</v>
      </c>
      <c r="G182" s="216"/>
      <c r="H182" s="219">
        <v>10.3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163</v>
      </c>
      <c r="AU182" s="225" t="s">
        <v>88</v>
      </c>
      <c r="AV182" s="15" t="s">
        <v>160</v>
      </c>
      <c r="AW182" s="15" t="s">
        <v>37</v>
      </c>
      <c r="AX182" s="15" t="s">
        <v>86</v>
      </c>
      <c r="AY182" s="225" t="s">
        <v>153</v>
      </c>
    </row>
    <row r="183" spans="1:65" s="2" customFormat="1" ht="16.5" customHeight="1">
      <c r="A183" s="36"/>
      <c r="B183" s="37"/>
      <c r="C183" s="226" t="s">
        <v>260</v>
      </c>
      <c r="D183" s="226" t="s">
        <v>220</v>
      </c>
      <c r="E183" s="227" t="s">
        <v>668</v>
      </c>
      <c r="F183" s="228" t="s">
        <v>669</v>
      </c>
      <c r="G183" s="229" t="s">
        <v>275</v>
      </c>
      <c r="H183" s="230">
        <v>10.403</v>
      </c>
      <c r="I183" s="231"/>
      <c r="J183" s="232">
        <f>ROUND(I183*H183,2)</f>
        <v>0</v>
      </c>
      <c r="K183" s="228" t="s">
        <v>159</v>
      </c>
      <c r="L183" s="233"/>
      <c r="M183" s="234" t="s">
        <v>19</v>
      </c>
      <c r="N183" s="235" t="s">
        <v>49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182</v>
      </c>
      <c r="AT183" s="186" t="s">
        <v>220</v>
      </c>
      <c r="AU183" s="186" t="s">
        <v>88</v>
      </c>
      <c r="AY183" s="19" t="s">
        <v>153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86</v>
      </c>
      <c r="BK183" s="187">
        <f>ROUND(I183*H183,2)</f>
        <v>0</v>
      </c>
      <c r="BL183" s="19" t="s">
        <v>160</v>
      </c>
      <c r="BM183" s="186" t="s">
        <v>263</v>
      </c>
    </row>
    <row r="184" spans="1:65" s="13" customFormat="1" ht="11.25">
      <c r="B184" s="193"/>
      <c r="C184" s="194"/>
      <c r="D184" s="195" t="s">
        <v>163</v>
      </c>
      <c r="E184" s="196" t="s">
        <v>19</v>
      </c>
      <c r="F184" s="197" t="s">
        <v>670</v>
      </c>
      <c r="G184" s="194"/>
      <c r="H184" s="198">
        <v>10.403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163</v>
      </c>
      <c r="AU184" s="204" t="s">
        <v>88</v>
      </c>
      <c r="AV184" s="13" t="s">
        <v>88</v>
      </c>
      <c r="AW184" s="13" t="s">
        <v>37</v>
      </c>
      <c r="AX184" s="13" t="s">
        <v>78</v>
      </c>
      <c r="AY184" s="204" t="s">
        <v>153</v>
      </c>
    </row>
    <row r="185" spans="1:65" s="15" customFormat="1" ht="11.25">
      <c r="B185" s="215"/>
      <c r="C185" s="216"/>
      <c r="D185" s="195" t="s">
        <v>163</v>
      </c>
      <c r="E185" s="217" t="s">
        <v>19</v>
      </c>
      <c r="F185" s="218" t="s">
        <v>166</v>
      </c>
      <c r="G185" s="216"/>
      <c r="H185" s="219">
        <v>10.403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163</v>
      </c>
      <c r="AU185" s="225" t="s">
        <v>88</v>
      </c>
      <c r="AV185" s="15" t="s">
        <v>160</v>
      </c>
      <c r="AW185" s="15" t="s">
        <v>37</v>
      </c>
      <c r="AX185" s="15" t="s">
        <v>86</v>
      </c>
      <c r="AY185" s="225" t="s">
        <v>153</v>
      </c>
    </row>
    <row r="186" spans="1:65" s="2" customFormat="1" ht="24.2" customHeight="1">
      <c r="A186" s="36"/>
      <c r="B186" s="37"/>
      <c r="C186" s="175" t="s">
        <v>216</v>
      </c>
      <c r="D186" s="175" t="s">
        <v>155</v>
      </c>
      <c r="E186" s="176" t="s">
        <v>671</v>
      </c>
      <c r="F186" s="177" t="s">
        <v>672</v>
      </c>
      <c r="G186" s="178" t="s">
        <v>275</v>
      </c>
      <c r="H186" s="179">
        <v>10.3</v>
      </c>
      <c r="I186" s="180"/>
      <c r="J186" s="181">
        <f>ROUND(I186*H186,2)</f>
        <v>0</v>
      </c>
      <c r="K186" s="177" t="s">
        <v>19</v>
      </c>
      <c r="L186" s="41"/>
      <c r="M186" s="182" t="s">
        <v>19</v>
      </c>
      <c r="N186" s="183" t="s">
        <v>49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160</v>
      </c>
      <c r="AT186" s="186" t="s">
        <v>155</v>
      </c>
      <c r="AU186" s="186" t="s">
        <v>88</v>
      </c>
      <c r="AY186" s="19" t="s">
        <v>153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86</v>
      </c>
      <c r="BK186" s="187">
        <f>ROUND(I186*H186,2)</f>
        <v>0</v>
      </c>
      <c r="BL186" s="19" t="s">
        <v>160</v>
      </c>
      <c r="BM186" s="186" t="s">
        <v>269</v>
      </c>
    </row>
    <row r="187" spans="1:65" s="13" customFormat="1" ht="11.25">
      <c r="B187" s="193"/>
      <c r="C187" s="194"/>
      <c r="D187" s="195" t="s">
        <v>163</v>
      </c>
      <c r="E187" s="196" t="s">
        <v>19</v>
      </c>
      <c r="F187" s="197" t="s">
        <v>667</v>
      </c>
      <c r="G187" s="194"/>
      <c r="H187" s="198">
        <v>10.3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163</v>
      </c>
      <c r="AU187" s="204" t="s">
        <v>88</v>
      </c>
      <c r="AV187" s="13" t="s">
        <v>88</v>
      </c>
      <c r="AW187" s="13" t="s">
        <v>37</v>
      </c>
      <c r="AX187" s="13" t="s">
        <v>78</v>
      </c>
      <c r="AY187" s="204" t="s">
        <v>153</v>
      </c>
    </row>
    <row r="188" spans="1:65" s="15" customFormat="1" ht="11.25">
      <c r="B188" s="215"/>
      <c r="C188" s="216"/>
      <c r="D188" s="195" t="s">
        <v>163</v>
      </c>
      <c r="E188" s="217" t="s">
        <v>19</v>
      </c>
      <c r="F188" s="218" t="s">
        <v>166</v>
      </c>
      <c r="G188" s="216"/>
      <c r="H188" s="219">
        <v>10.3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163</v>
      </c>
      <c r="AU188" s="225" t="s">
        <v>88</v>
      </c>
      <c r="AV188" s="15" t="s">
        <v>160</v>
      </c>
      <c r="AW188" s="15" t="s">
        <v>37</v>
      </c>
      <c r="AX188" s="15" t="s">
        <v>86</v>
      </c>
      <c r="AY188" s="225" t="s">
        <v>153</v>
      </c>
    </row>
    <row r="189" spans="1:65" s="2" customFormat="1" ht="16.5" customHeight="1">
      <c r="A189" s="36"/>
      <c r="B189" s="37"/>
      <c r="C189" s="226" t="s">
        <v>272</v>
      </c>
      <c r="D189" s="226" t="s">
        <v>220</v>
      </c>
      <c r="E189" s="227" t="s">
        <v>673</v>
      </c>
      <c r="F189" s="228" t="s">
        <v>674</v>
      </c>
      <c r="G189" s="229" t="s">
        <v>275</v>
      </c>
      <c r="H189" s="230">
        <v>10.403</v>
      </c>
      <c r="I189" s="231"/>
      <c r="J189" s="232">
        <f>ROUND(I189*H189,2)</f>
        <v>0</v>
      </c>
      <c r="K189" s="228" t="s">
        <v>19</v>
      </c>
      <c r="L189" s="233"/>
      <c r="M189" s="234" t="s">
        <v>19</v>
      </c>
      <c r="N189" s="235" t="s">
        <v>49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182</v>
      </c>
      <c r="AT189" s="186" t="s">
        <v>220</v>
      </c>
      <c r="AU189" s="186" t="s">
        <v>88</v>
      </c>
      <c r="AY189" s="19" t="s">
        <v>153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86</v>
      </c>
      <c r="BK189" s="187">
        <f>ROUND(I189*H189,2)</f>
        <v>0</v>
      </c>
      <c r="BL189" s="19" t="s">
        <v>160</v>
      </c>
      <c r="BM189" s="186" t="s">
        <v>276</v>
      </c>
    </row>
    <row r="190" spans="1:65" s="13" customFormat="1" ht="11.25">
      <c r="B190" s="193"/>
      <c r="C190" s="194"/>
      <c r="D190" s="195" t="s">
        <v>163</v>
      </c>
      <c r="E190" s="196" t="s">
        <v>19</v>
      </c>
      <c r="F190" s="197" t="s">
        <v>670</v>
      </c>
      <c r="G190" s="194"/>
      <c r="H190" s="198">
        <v>10.403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163</v>
      </c>
      <c r="AU190" s="204" t="s">
        <v>88</v>
      </c>
      <c r="AV190" s="13" t="s">
        <v>88</v>
      </c>
      <c r="AW190" s="13" t="s">
        <v>37</v>
      </c>
      <c r="AX190" s="13" t="s">
        <v>78</v>
      </c>
      <c r="AY190" s="204" t="s">
        <v>153</v>
      </c>
    </row>
    <row r="191" spans="1:65" s="15" customFormat="1" ht="11.25">
      <c r="B191" s="215"/>
      <c r="C191" s="216"/>
      <c r="D191" s="195" t="s">
        <v>163</v>
      </c>
      <c r="E191" s="217" t="s">
        <v>19</v>
      </c>
      <c r="F191" s="218" t="s">
        <v>166</v>
      </c>
      <c r="G191" s="216"/>
      <c r="H191" s="219">
        <v>10.403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163</v>
      </c>
      <c r="AU191" s="225" t="s">
        <v>88</v>
      </c>
      <c r="AV191" s="15" t="s">
        <v>160</v>
      </c>
      <c r="AW191" s="15" t="s">
        <v>37</v>
      </c>
      <c r="AX191" s="15" t="s">
        <v>86</v>
      </c>
      <c r="AY191" s="225" t="s">
        <v>153</v>
      </c>
    </row>
    <row r="192" spans="1:65" s="2" customFormat="1" ht="24.2" customHeight="1">
      <c r="A192" s="36"/>
      <c r="B192" s="37"/>
      <c r="C192" s="175" t="s">
        <v>224</v>
      </c>
      <c r="D192" s="175" t="s">
        <v>155</v>
      </c>
      <c r="E192" s="176" t="s">
        <v>675</v>
      </c>
      <c r="F192" s="177" t="s">
        <v>676</v>
      </c>
      <c r="G192" s="178" t="s">
        <v>158</v>
      </c>
      <c r="H192" s="179">
        <v>1947.24</v>
      </c>
      <c r="I192" s="180"/>
      <c r="J192" s="181">
        <f>ROUND(I192*H192,2)</f>
        <v>0</v>
      </c>
      <c r="K192" s="177" t="s">
        <v>159</v>
      </c>
      <c r="L192" s="41"/>
      <c r="M192" s="182" t="s">
        <v>19</v>
      </c>
      <c r="N192" s="183" t="s">
        <v>49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160</v>
      </c>
      <c r="AT192" s="186" t="s">
        <v>155</v>
      </c>
      <c r="AU192" s="186" t="s">
        <v>88</v>
      </c>
      <c r="AY192" s="19" t="s">
        <v>153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86</v>
      </c>
      <c r="BK192" s="187">
        <f>ROUND(I192*H192,2)</f>
        <v>0</v>
      </c>
      <c r="BL192" s="19" t="s">
        <v>160</v>
      </c>
      <c r="BM192" s="186" t="s">
        <v>281</v>
      </c>
    </row>
    <row r="193" spans="1:65" s="2" customFormat="1" ht="11.25">
      <c r="A193" s="36"/>
      <c r="B193" s="37"/>
      <c r="C193" s="38"/>
      <c r="D193" s="188" t="s">
        <v>161</v>
      </c>
      <c r="E193" s="38"/>
      <c r="F193" s="189" t="s">
        <v>677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161</v>
      </c>
      <c r="AU193" s="19" t="s">
        <v>88</v>
      </c>
    </row>
    <row r="194" spans="1:65" s="13" customFormat="1" ht="11.25">
      <c r="B194" s="193"/>
      <c r="C194" s="194"/>
      <c r="D194" s="195" t="s">
        <v>163</v>
      </c>
      <c r="E194" s="196" t="s">
        <v>19</v>
      </c>
      <c r="F194" s="197" t="s">
        <v>678</v>
      </c>
      <c r="G194" s="194"/>
      <c r="H194" s="198">
        <v>1676.64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163</v>
      </c>
      <c r="AU194" s="204" t="s">
        <v>88</v>
      </c>
      <c r="AV194" s="13" t="s">
        <v>88</v>
      </c>
      <c r="AW194" s="13" t="s">
        <v>37</v>
      </c>
      <c r="AX194" s="13" t="s">
        <v>78</v>
      </c>
      <c r="AY194" s="204" t="s">
        <v>153</v>
      </c>
    </row>
    <row r="195" spans="1:65" s="13" customFormat="1" ht="11.25">
      <c r="B195" s="193"/>
      <c r="C195" s="194"/>
      <c r="D195" s="195" t="s">
        <v>163</v>
      </c>
      <c r="E195" s="196" t="s">
        <v>19</v>
      </c>
      <c r="F195" s="197" t="s">
        <v>679</v>
      </c>
      <c r="G195" s="194"/>
      <c r="H195" s="198">
        <v>60.6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163</v>
      </c>
      <c r="AU195" s="204" t="s">
        <v>88</v>
      </c>
      <c r="AV195" s="13" t="s">
        <v>88</v>
      </c>
      <c r="AW195" s="13" t="s">
        <v>37</v>
      </c>
      <c r="AX195" s="13" t="s">
        <v>78</v>
      </c>
      <c r="AY195" s="204" t="s">
        <v>153</v>
      </c>
    </row>
    <row r="196" spans="1:65" s="13" customFormat="1" ht="11.25">
      <c r="B196" s="193"/>
      <c r="C196" s="194"/>
      <c r="D196" s="195" t="s">
        <v>163</v>
      </c>
      <c r="E196" s="196" t="s">
        <v>19</v>
      </c>
      <c r="F196" s="197" t="s">
        <v>680</v>
      </c>
      <c r="G196" s="194"/>
      <c r="H196" s="198">
        <v>210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163</v>
      </c>
      <c r="AU196" s="204" t="s">
        <v>88</v>
      </c>
      <c r="AV196" s="13" t="s">
        <v>88</v>
      </c>
      <c r="AW196" s="13" t="s">
        <v>37</v>
      </c>
      <c r="AX196" s="13" t="s">
        <v>78</v>
      </c>
      <c r="AY196" s="204" t="s">
        <v>153</v>
      </c>
    </row>
    <row r="197" spans="1:65" s="15" customFormat="1" ht="11.25">
      <c r="B197" s="215"/>
      <c r="C197" s="216"/>
      <c r="D197" s="195" t="s">
        <v>163</v>
      </c>
      <c r="E197" s="217" t="s">
        <v>19</v>
      </c>
      <c r="F197" s="218" t="s">
        <v>166</v>
      </c>
      <c r="G197" s="216"/>
      <c r="H197" s="219">
        <v>1947.24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163</v>
      </c>
      <c r="AU197" s="225" t="s">
        <v>88</v>
      </c>
      <c r="AV197" s="15" t="s">
        <v>160</v>
      </c>
      <c r="AW197" s="15" t="s">
        <v>37</v>
      </c>
      <c r="AX197" s="15" t="s">
        <v>86</v>
      </c>
      <c r="AY197" s="225" t="s">
        <v>153</v>
      </c>
    </row>
    <row r="198" spans="1:65" s="2" customFormat="1" ht="24.2" customHeight="1">
      <c r="A198" s="36"/>
      <c r="B198" s="37"/>
      <c r="C198" s="175" t="s">
        <v>7</v>
      </c>
      <c r="D198" s="175" t="s">
        <v>155</v>
      </c>
      <c r="E198" s="176" t="s">
        <v>675</v>
      </c>
      <c r="F198" s="177" t="s">
        <v>676</v>
      </c>
      <c r="G198" s="178" t="s">
        <v>158</v>
      </c>
      <c r="H198" s="179">
        <v>122.52800000000001</v>
      </c>
      <c r="I198" s="180"/>
      <c r="J198" s="181">
        <f>ROUND(I198*H198,2)</f>
        <v>0</v>
      </c>
      <c r="K198" s="177" t="s">
        <v>159</v>
      </c>
      <c r="L198" s="41"/>
      <c r="M198" s="182" t="s">
        <v>19</v>
      </c>
      <c r="N198" s="183" t="s">
        <v>49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160</v>
      </c>
      <c r="AT198" s="186" t="s">
        <v>155</v>
      </c>
      <c r="AU198" s="186" t="s">
        <v>88</v>
      </c>
      <c r="AY198" s="19" t="s">
        <v>153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86</v>
      </c>
      <c r="BK198" s="187">
        <f>ROUND(I198*H198,2)</f>
        <v>0</v>
      </c>
      <c r="BL198" s="19" t="s">
        <v>160</v>
      </c>
      <c r="BM198" s="186" t="s">
        <v>286</v>
      </c>
    </row>
    <row r="199" spans="1:65" s="2" customFormat="1" ht="11.25">
      <c r="A199" s="36"/>
      <c r="B199" s="37"/>
      <c r="C199" s="38"/>
      <c r="D199" s="188" t="s">
        <v>161</v>
      </c>
      <c r="E199" s="38"/>
      <c r="F199" s="189" t="s">
        <v>677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161</v>
      </c>
      <c r="AU199" s="19" t="s">
        <v>88</v>
      </c>
    </row>
    <row r="200" spans="1:65" s="13" customFormat="1" ht="11.25">
      <c r="B200" s="193"/>
      <c r="C200" s="194"/>
      <c r="D200" s="195" t="s">
        <v>163</v>
      </c>
      <c r="E200" s="196" t="s">
        <v>19</v>
      </c>
      <c r="F200" s="197" t="s">
        <v>681</v>
      </c>
      <c r="G200" s="194"/>
      <c r="H200" s="198">
        <v>92.96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163</v>
      </c>
      <c r="AU200" s="204" t="s">
        <v>88</v>
      </c>
      <c r="AV200" s="13" t="s">
        <v>88</v>
      </c>
      <c r="AW200" s="13" t="s">
        <v>37</v>
      </c>
      <c r="AX200" s="13" t="s">
        <v>78</v>
      </c>
      <c r="AY200" s="204" t="s">
        <v>153</v>
      </c>
    </row>
    <row r="201" spans="1:65" s="14" customFormat="1" ht="11.25">
      <c r="B201" s="205"/>
      <c r="C201" s="206"/>
      <c r="D201" s="195" t="s">
        <v>163</v>
      </c>
      <c r="E201" s="207" t="s">
        <v>19</v>
      </c>
      <c r="F201" s="208" t="s">
        <v>642</v>
      </c>
      <c r="G201" s="206"/>
      <c r="H201" s="207" t="s">
        <v>19</v>
      </c>
      <c r="I201" s="209"/>
      <c r="J201" s="206"/>
      <c r="K201" s="206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163</v>
      </c>
      <c r="AU201" s="214" t="s">
        <v>88</v>
      </c>
      <c r="AV201" s="14" t="s">
        <v>86</v>
      </c>
      <c r="AW201" s="14" t="s">
        <v>37</v>
      </c>
      <c r="AX201" s="14" t="s">
        <v>78</v>
      </c>
      <c r="AY201" s="214" t="s">
        <v>153</v>
      </c>
    </row>
    <row r="202" spans="1:65" s="13" customFormat="1" ht="11.25">
      <c r="B202" s="193"/>
      <c r="C202" s="194"/>
      <c r="D202" s="195" t="s">
        <v>163</v>
      </c>
      <c r="E202" s="196" t="s">
        <v>19</v>
      </c>
      <c r="F202" s="197" t="s">
        <v>682</v>
      </c>
      <c r="G202" s="194"/>
      <c r="H202" s="198">
        <v>29.568000000000001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163</v>
      </c>
      <c r="AU202" s="204" t="s">
        <v>88</v>
      </c>
      <c r="AV202" s="13" t="s">
        <v>88</v>
      </c>
      <c r="AW202" s="13" t="s">
        <v>37</v>
      </c>
      <c r="AX202" s="13" t="s">
        <v>78</v>
      </c>
      <c r="AY202" s="204" t="s">
        <v>153</v>
      </c>
    </row>
    <row r="203" spans="1:65" s="15" customFormat="1" ht="11.25">
      <c r="B203" s="215"/>
      <c r="C203" s="216"/>
      <c r="D203" s="195" t="s">
        <v>163</v>
      </c>
      <c r="E203" s="217" t="s">
        <v>19</v>
      </c>
      <c r="F203" s="218" t="s">
        <v>166</v>
      </c>
      <c r="G203" s="216"/>
      <c r="H203" s="219">
        <v>122.52799999999999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163</v>
      </c>
      <c r="AU203" s="225" t="s">
        <v>88</v>
      </c>
      <c r="AV203" s="15" t="s">
        <v>160</v>
      </c>
      <c r="AW203" s="15" t="s">
        <v>37</v>
      </c>
      <c r="AX203" s="15" t="s">
        <v>86</v>
      </c>
      <c r="AY203" s="225" t="s">
        <v>153</v>
      </c>
    </row>
    <row r="204" spans="1:65" s="2" customFormat="1" ht="24.2" customHeight="1">
      <c r="A204" s="36"/>
      <c r="B204" s="37"/>
      <c r="C204" s="175" t="s">
        <v>229</v>
      </c>
      <c r="D204" s="175" t="s">
        <v>155</v>
      </c>
      <c r="E204" s="176" t="s">
        <v>683</v>
      </c>
      <c r="F204" s="177" t="s">
        <v>684</v>
      </c>
      <c r="G204" s="178" t="s">
        <v>158</v>
      </c>
      <c r="H204" s="179">
        <v>1947.24</v>
      </c>
      <c r="I204" s="180"/>
      <c r="J204" s="181">
        <f>ROUND(I204*H204,2)</f>
        <v>0</v>
      </c>
      <c r="K204" s="177" t="s">
        <v>159</v>
      </c>
      <c r="L204" s="41"/>
      <c r="M204" s="182" t="s">
        <v>19</v>
      </c>
      <c r="N204" s="183" t="s">
        <v>49</v>
      </c>
      <c r="O204" s="66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160</v>
      </c>
      <c r="AT204" s="186" t="s">
        <v>155</v>
      </c>
      <c r="AU204" s="186" t="s">
        <v>88</v>
      </c>
      <c r="AY204" s="19" t="s">
        <v>153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86</v>
      </c>
      <c r="BK204" s="187">
        <f>ROUND(I204*H204,2)</f>
        <v>0</v>
      </c>
      <c r="BL204" s="19" t="s">
        <v>160</v>
      </c>
      <c r="BM204" s="186" t="s">
        <v>292</v>
      </c>
    </row>
    <row r="205" spans="1:65" s="2" customFormat="1" ht="11.25">
      <c r="A205" s="36"/>
      <c r="B205" s="37"/>
      <c r="C205" s="38"/>
      <c r="D205" s="188" t="s">
        <v>161</v>
      </c>
      <c r="E205" s="38"/>
      <c r="F205" s="189" t="s">
        <v>685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161</v>
      </c>
      <c r="AU205" s="19" t="s">
        <v>88</v>
      </c>
    </row>
    <row r="206" spans="1:65" s="2" customFormat="1" ht="24.2" customHeight="1">
      <c r="A206" s="36"/>
      <c r="B206" s="37"/>
      <c r="C206" s="175" t="s">
        <v>295</v>
      </c>
      <c r="D206" s="175" t="s">
        <v>155</v>
      </c>
      <c r="E206" s="176" t="s">
        <v>683</v>
      </c>
      <c r="F206" s="177" t="s">
        <v>684</v>
      </c>
      <c r="G206" s="178" t="s">
        <v>158</v>
      </c>
      <c r="H206" s="179">
        <v>122.52800000000001</v>
      </c>
      <c r="I206" s="180"/>
      <c r="J206" s="181">
        <f>ROUND(I206*H206,2)</f>
        <v>0</v>
      </c>
      <c r="K206" s="177" t="s">
        <v>159</v>
      </c>
      <c r="L206" s="41"/>
      <c r="M206" s="182" t="s">
        <v>19</v>
      </c>
      <c r="N206" s="183" t="s">
        <v>49</v>
      </c>
      <c r="O206" s="66"/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160</v>
      </c>
      <c r="AT206" s="186" t="s">
        <v>155</v>
      </c>
      <c r="AU206" s="186" t="s">
        <v>88</v>
      </c>
      <c r="AY206" s="19" t="s">
        <v>153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86</v>
      </c>
      <c r="BK206" s="187">
        <f>ROUND(I206*H206,2)</f>
        <v>0</v>
      </c>
      <c r="BL206" s="19" t="s">
        <v>160</v>
      </c>
      <c r="BM206" s="186" t="s">
        <v>298</v>
      </c>
    </row>
    <row r="207" spans="1:65" s="2" customFormat="1" ht="11.25">
      <c r="A207" s="36"/>
      <c r="B207" s="37"/>
      <c r="C207" s="38"/>
      <c r="D207" s="188" t="s">
        <v>161</v>
      </c>
      <c r="E207" s="38"/>
      <c r="F207" s="189" t="s">
        <v>685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161</v>
      </c>
      <c r="AU207" s="19" t="s">
        <v>88</v>
      </c>
    </row>
    <row r="208" spans="1:65" s="2" customFormat="1" ht="37.9" customHeight="1">
      <c r="A208" s="36"/>
      <c r="B208" s="37"/>
      <c r="C208" s="175" t="s">
        <v>236</v>
      </c>
      <c r="D208" s="175" t="s">
        <v>155</v>
      </c>
      <c r="E208" s="176" t="s">
        <v>197</v>
      </c>
      <c r="F208" s="177" t="s">
        <v>198</v>
      </c>
      <c r="G208" s="178" t="s">
        <v>173</v>
      </c>
      <c r="H208" s="179">
        <v>1426.7070000000001</v>
      </c>
      <c r="I208" s="180"/>
      <c r="J208" s="181">
        <f>ROUND(I208*H208,2)</f>
        <v>0</v>
      </c>
      <c r="K208" s="177" t="s">
        <v>159</v>
      </c>
      <c r="L208" s="41"/>
      <c r="M208" s="182" t="s">
        <v>19</v>
      </c>
      <c r="N208" s="183" t="s">
        <v>49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160</v>
      </c>
      <c r="AT208" s="186" t="s">
        <v>155</v>
      </c>
      <c r="AU208" s="186" t="s">
        <v>88</v>
      </c>
      <c r="AY208" s="19" t="s">
        <v>153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86</v>
      </c>
      <c r="BK208" s="187">
        <f>ROUND(I208*H208,2)</f>
        <v>0</v>
      </c>
      <c r="BL208" s="19" t="s">
        <v>160</v>
      </c>
      <c r="BM208" s="186" t="s">
        <v>304</v>
      </c>
    </row>
    <row r="209" spans="1:65" s="2" customFormat="1" ht="11.25">
      <c r="A209" s="36"/>
      <c r="B209" s="37"/>
      <c r="C209" s="38"/>
      <c r="D209" s="188" t="s">
        <v>161</v>
      </c>
      <c r="E209" s="38"/>
      <c r="F209" s="189" t="s">
        <v>199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161</v>
      </c>
      <c r="AU209" s="19" t="s">
        <v>88</v>
      </c>
    </row>
    <row r="210" spans="1:65" s="13" customFormat="1" ht="11.25">
      <c r="B210" s="193"/>
      <c r="C210" s="194"/>
      <c r="D210" s="195" t="s">
        <v>163</v>
      </c>
      <c r="E210" s="196" t="s">
        <v>19</v>
      </c>
      <c r="F210" s="197" t="s">
        <v>667</v>
      </c>
      <c r="G210" s="194"/>
      <c r="H210" s="198">
        <v>10.3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163</v>
      </c>
      <c r="AU210" s="204" t="s">
        <v>88</v>
      </c>
      <c r="AV210" s="13" t="s">
        <v>88</v>
      </c>
      <c r="AW210" s="13" t="s">
        <v>37</v>
      </c>
      <c r="AX210" s="13" t="s">
        <v>78</v>
      </c>
      <c r="AY210" s="204" t="s">
        <v>153</v>
      </c>
    </row>
    <row r="211" spans="1:65" s="13" customFormat="1" ht="11.25">
      <c r="B211" s="193"/>
      <c r="C211" s="194"/>
      <c r="D211" s="195" t="s">
        <v>163</v>
      </c>
      <c r="E211" s="196" t="s">
        <v>19</v>
      </c>
      <c r="F211" s="197" t="s">
        <v>686</v>
      </c>
      <c r="G211" s="194"/>
      <c r="H211" s="198">
        <v>1416.4069999999999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163</v>
      </c>
      <c r="AU211" s="204" t="s">
        <v>88</v>
      </c>
      <c r="AV211" s="13" t="s">
        <v>88</v>
      </c>
      <c r="AW211" s="13" t="s">
        <v>37</v>
      </c>
      <c r="AX211" s="13" t="s">
        <v>78</v>
      </c>
      <c r="AY211" s="204" t="s">
        <v>153</v>
      </c>
    </row>
    <row r="212" spans="1:65" s="15" customFormat="1" ht="11.25">
      <c r="B212" s="215"/>
      <c r="C212" s="216"/>
      <c r="D212" s="195" t="s">
        <v>163</v>
      </c>
      <c r="E212" s="217" t="s">
        <v>19</v>
      </c>
      <c r="F212" s="218" t="s">
        <v>166</v>
      </c>
      <c r="G212" s="216"/>
      <c r="H212" s="219">
        <v>1426.7069999999999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163</v>
      </c>
      <c r="AU212" s="225" t="s">
        <v>88</v>
      </c>
      <c r="AV212" s="15" t="s">
        <v>160</v>
      </c>
      <c r="AW212" s="15" t="s">
        <v>37</v>
      </c>
      <c r="AX212" s="15" t="s">
        <v>86</v>
      </c>
      <c r="AY212" s="225" t="s">
        <v>153</v>
      </c>
    </row>
    <row r="213" spans="1:65" s="2" customFormat="1" ht="37.9" customHeight="1">
      <c r="A213" s="36"/>
      <c r="B213" s="37"/>
      <c r="C213" s="175" t="s">
        <v>307</v>
      </c>
      <c r="D213" s="175" t="s">
        <v>155</v>
      </c>
      <c r="E213" s="176" t="s">
        <v>204</v>
      </c>
      <c r="F213" s="177" t="s">
        <v>205</v>
      </c>
      <c r="G213" s="178" t="s">
        <v>173</v>
      </c>
      <c r="H213" s="179">
        <v>7133.5349999999999</v>
      </c>
      <c r="I213" s="180"/>
      <c r="J213" s="181">
        <f>ROUND(I213*H213,2)</f>
        <v>0</v>
      </c>
      <c r="K213" s="177" t="s">
        <v>159</v>
      </c>
      <c r="L213" s="41"/>
      <c r="M213" s="182" t="s">
        <v>19</v>
      </c>
      <c r="N213" s="183" t="s">
        <v>49</v>
      </c>
      <c r="O213" s="66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160</v>
      </c>
      <c r="AT213" s="186" t="s">
        <v>155</v>
      </c>
      <c r="AU213" s="186" t="s">
        <v>88</v>
      </c>
      <c r="AY213" s="19" t="s">
        <v>153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86</v>
      </c>
      <c r="BK213" s="187">
        <f>ROUND(I213*H213,2)</f>
        <v>0</v>
      </c>
      <c r="BL213" s="19" t="s">
        <v>160</v>
      </c>
      <c r="BM213" s="186" t="s">
        <v>310</v>
      </c>
    </row>
    <row r="214" spans="1:65" s="2" customFormat="1" ht="11.25">
      <c r="A214" s="36"/>
      <c r="B214" s="37"/>
      <c r="C214" s="38"/>
      <c r="D214" s="188" t="s">
        <v>161</v>
      </c>
      <c r="E214" s="38"/>
      <c r="F214" s="189" t="s">
        <v>207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161</v>
      </c>
      <c r="AU214" s="19" t="s">
        <v>88</v>
      </c>
    </row>
    <row r="215" spans="1:65" s="13" customFormat="1" ht="11.25">
      <c r="B215" s="193"/>
      <c r="C215" s="194"/>
      <c r="D215" s="195" t="s">
        <v>163</v>
      </c>
      <c r="E215" s="196" t="s">
        <v>19</v>
      </c>
      <c r="F215" s="197" t="s">
        <v>687</v>
      </c>
      <c r="G215" s="194"/>
      <c r="H215" s="198">
        <v>7133.5349999999999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163</v>
      </c>
      <c r="AU215" s="204" t="s">
        <v>88</v>
      </c>
      <c r="AV215" s="13" t="s">
        <v>88</v>
      </c>
      <c r="AW215" s="13" t="s">
        <v>37</v>
      </c>
      <c r="AX215" s="13" t="s">
        <v>78</v>
      </c>
      <c r="AY215" s="204" t="s">
        <v>153</v>
      </c>
    </row>
    <row r="216" spans="1:65" s="15" customFormat="1" ht="11.25">
      <c r="B216" s="215"/>
      <c r="C216" s="216"/>
      <c r="D216" s="195" t="s">
        <v>163</v>
      </c>
      <c r="E216" s="217" t="s">
        <v>19</v>
      </c>
      <c r="F216" s="218" t="s">
        <v>166</v>
      </c>
      <c r="G216" s="216"/>
      <c r="H216" s="219">
        <v>7133.5349999999999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163</v>
      </c>
      <c r="AU216" s="225" t="s">
        <v>88</v>
      </c>
      <c r="AV216" s="15" t="s">
        <v>160</v>
      </c>
      <c r="AW216" s="15" t="s">
        <v>37</v>
      </c>
      <c r="AX216" s="15" t="s">
        <v>86</v>
      </c>
      <c r="AY216" s="225" t="s">
        <v>153</v>
      </c>
    </row>
    <row r="217" spans="1:65" s="2" customFormat="1" ht="24.2" customHeight="1">
      <c r="A217" s="36"/>
      <c r="B217" s="37"/>
      <c r="C217" s="175" t="s">
        <v>243</v>
      </c>
      <c r="D217" s="175" t="s">
        <v>155</v>
      </c>
      <c r="E217" s="176" t="s">
        <v>688</v>
      </c>
      <c r="F217" s="177" t="s">
        <v>689</v>
      </c>
      <c r="G217" s="178" t="s">
        <v>223</v>
      </c>
      <c r="H217" s="179">
        <v>2568.0729999999999</v>
      </c>
      <c r="I217" s="180"/>
      <c r="J217" s="181">
        <f>ROUND(I217*H217,2)</f>
        <v>0</v>
      </c>
      <c r="K217" s="177" t="s">
        <v>159</v>
      </c>
      <c r="L217" s="41"/>
      <c r="M217" s="182" t="s">
        <v>19</v>
      </c>
      <c r="N217" s="183" t="s">
        <v>49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160</v>
      </c>
      <c r="AT217" s="186" t="s">
        <v>155</v>
      </c>
      <c r="AU217" s="186" t="s">
        <v>88</v>
      </c>
      <c r="AY217" s="19" t="s">
        <v>153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86</v>
      </c>
      <c r="BK217" s="187">
        <f>ROUND(I217*H217,2)</f>
        <v>0</v>
      </c>
      <c r="BL217" s="19" t="s">
        <v>160</v>
      </c>
      <c r="BM217" s="186" t="s">
        <v>311</v>
      </c>
    </row>
    <row r="218" spans="1:65" s="2" customFormat="1" ht="11.25">
      <c r="A218" s="36"/>
      <c r="B218" s="37"/>
      <c r="C218" s="38"/>
      <c r="D218" s="188" t="s">
        <v>161</v>
      </c>
      <c r="E218" s="38"/>
      <c r="F218" s="189" t="s">
        <v>690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161</v>
      </c>
      <c r="AU218" s="19" t="s">
        <v>88</v>
      </c>
    </row>
    <row r="219" spans="1:65" s="13" customFormat="1" ht="11.25">
      <c r="B219" s="193"/>
      <c r="C219" s="194"/>
      <c r="D219" s="195" t="s">
        <v>163</v>
      </c>
      <c r="E219" s="196" t="s">
        <v>19</v>
      </c>
      <c r="F219" s="197" t="s">
        <v>691</v>
      </c>
      <c r="G219" s="194"/>
      <c r="H219" s="198">
        <v>2568.0729999999999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163</v>
      </c>
      <c r="AU219" s="204" t="s">
        <v>88</v>
      </c>
      <c r="AV219" s="13" t="s">
        <v>88</v>
      </c>
      <c r="AW219" s="13" t="s">
        <v>37</v>
      </c>
      <c r="AX219" s="13" t="s">
        <v>78</v>
      </c>
      <c r="AY219" s="204" t="s">
        <v>153</v>
      </c>
    </row>
    <row r="220" spans="1:65" s="15" customFormat="1" ht="11.25">
      <c r="B220" s="215"/>
      <c r="C220" s="216"/>
      <c r="D220" s="195" t="s">
        <v>163</v>
      </c>
      <c r="E220" s="217" t="s">
        <v>19</v>
      </c>
      <c r="F220" s="218" t="s">
        <v>166</v>
      </c>
      <c r="G220" s="216"/>
      <c r="H220" s="219">
        <v>2568.0729999999999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163</v>
      </c>
      <c r="AU220" s="225" t="s">
        <v>88</v>
      </c>
      <c r="AV220" s="15" t="s">
        <v>160</v>
      </c>
      <c r="AW220" s="15" t="s">
        <v>37</v>
      </c>
      <c r="AX220" s="15" t="s">
        <v>86</v>
      </c>
      <c r="AY220" s="225" t="s">
        <v>153</v>
      </c>
    </row>
    <row r="221" spans="1:65" s="2" customFormat="1" ht="24.2" customHeight="1">
      <c r="A221" s="36"/>
      <c r="B221" s="37"/>
      <c r="C221" s="175" t="s">
        <v>314</v>
      </c>
      <c r="D221" s="175" t="s">
        <v>155</v>
      </c>
      <c r="E221" s="176" t="s">
        <v>241</v>
      </c>
      <c r="F221" s="177" t="s">
        <v>242</v>
      </c>
      <c r="G221" s="178" t="s">
        <v>173</v>
      </c>
      <c r="H221" s="179">
        <v>1426.7070000000001</v>
      </c>
      <c r="I221" s="180"/>
      <c r="J221" s="181">
        <f>ROUND(I221*H221,2)</f>
        <v>0</v>
      </c>
      <c r="K221" s="177" t="s">
        <v>159</v>
      </c>
      <c r="L221" s="41"/>
      <c r="M221" s="182" t="s">
        <v>19</v>
      </c>
      <c r="N221" s="183" t="s">
        <v>49</v>
      </c>
      <c r="O221" s="66"/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160</v>
      </c>
      <c r="AT221" s="186" t="s">
        <v>155</v>
      </c>
      <c r="AU221" s="186" t="s">
        <v>88</v>
      </c>
      <c r="AY221" s="19" t="s">
        <v>153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86</v>
      </c>
      <c r="BK221" s="187">
        <f>ROUND(I221*H221,2)</f>
        <v>0</v>
      </c>
      <c r="BL221" s="19" t="s">
        <v>160</v>
      </c>
      <c r="BM221" s="186" t="s">
        <v>231</v>
      </c>
    </row>
    <row r="222" spans="1:65" s="2" customFormat="1" ht="11.25">
      <c r="A222" s="36"/>
      <c r="B222" s="37"/>
      <c r="C222" s="38"/>
      <c r="D222" s="188" t="s">
        <v>161</v>
      </c>
      <c r="E222" s="38"/>
      <c r="F222" s="189" t="s">
        <v>244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161</v>
      </c>
      <c r="AU222" s="19" t="s">
        <v>88</v>
      </c>
    </row>
    <row r="223" spans="1:65" s="2" customFormat="1" ht="24.2" customHeight="1">
      <c r="A223" s="36"/>
      <c r="B223" s="37"/>
      <c r="C223" s="175" t="s">
        <v>248</v>
      </c>
      <c r="D223" s="175" t="s">
        <v>155</v>
      </c>
      <c r="E223" s="176" t="s">
        <v>246</v>
      </c>
      <c r="F223" s="177" t="s">
        <v>247</v>
      </c>
      <c r="G223" s="178" t="s">
        <v>173</v>
      </c>
      <c r="H223" s="179">
        <v>99.12</v>
      </c>
      <c r="I223" s="180"/>
      <c r="J223" s="181">
        <f>ROUND(I223*H223,2)</f>
        <v>0</v>
      </c>
      <c r="K223" s="177" t="s">
        <v>159</v>
      </c>
      <c r="L223" s="41"/>
      <c r="M223" s="182" t="s">
        <v>19</v>
      </c>
      <c r="N223" s="183" t="s">
        <v>49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160</v>
      </c>
      <c r="AT223" s="186" t="s">
        <v>155</v>
      </c>
      <c r="AU223" s="186" t="s">
        <v>88</v>
      </c>
      <c r="AY223" s="19" t="s">
        <v>153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86</v>
      </c>
      <c r="BK223" s="187">
        <f>ROUND(I223*H223,2)</f>
        <v>0</v>
      </c>
      <c r="BL223" s="19" t="s">
        <v>160</v>
      </c>
      <c r="BM223" s="186" t="s">
        <v>321</v>
      </c>
    </row>
    <row r="224" spans="1:65" s="2" customFormat="1" ht="11.25">
      <c r="A224" s="36"/>
      <c r="B224" s="37"/>
      <c r="C224" s="38"/>
      <c r="D224" s="188" t="s">
        <v>161</v>
      </c>
      <c r="E224" s="38"/>
      <c r="F224" s="189" t="s">
        <v>249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161</v>
      </c>
      <c r="AU224" s="19" t="s">
        <v>88</v>
      </c>
    </row>
    <row r="225" spans="1:65" s="13" customFormat="1" ht="11.25">
      <c r="B225" s="193"/>
      <c r="C225" s="194"/>
      <c r="D225" s="195" t="s">
        <v>163</v>
      </c>
      <c r="E225" s="196" t="s">
        <v>19</v>
      </c>
      <c r="F225" s="197" t="s">
        <v>692</v>
      </c>
      <c r="G225" s="194"/>
      <c r="H225" s="198">
        <v>99.12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163</v>
      </c>
      <c r="AU225" s="204" t="s">
        <v>88</v>
      </c>
      <c r="AV225" s="13" t="s">
        <v>88</v>
      </c>
      <c r="AW225" s="13" t="s">
        <v>37</v>
      </c>
      <c r="AX225" s="13" t="s">
        <v>78</v>
      </c>
      <c r="AY225" s="204" t="s">
        <v>153</v>
      </c>
    </row>
    <row r="226" spans="1:65" s="14" customFormat="1" ht="11.25">
      <c r="B226" s="205"/>
      <c r="C226" s="206"/>
      <c r="D226" s="195" t="s">
        <v>163</v>
      </c>
      <c r="E226" s="207" t="s">
        <v>19</v>
      </c>
      <c r="F226" s="208" t="s">
        <v>693</v>
      </c>
      <c r="G226" s="206"/>
      <c r="H226" s="207" t="s">
        <v>19</v>
      </c>
      <c r="I226" s="209"/>
      <c r="J226" s="206"/>
      <c r="K226" s="206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163</v>
      </c>
      <c r="AU226" s="214" t="s">
        <v>88</v>
      </c>
      <c r="AV226" s="14" t="s">
        <v>86</v>
      </c>
      <c r="AW226" s="14" t="s">
        <v>37</v>
      </c>
      <c r="AX226" s="14" t="s">
        <v>78</v>
      </c>
      <c r="AY226" s="214" t="s">
        <v>153</v>
      </c>
    </row>
    <row r="227" spans="1:65" s="15" customFormat="1" ht="11.25">
      <c r="B227" s="215"/>
      <c r="C227" s="216"/>
      <c r="D227" s="195" t="s">
        <v>163</v>
      </c>
      <c r="E227" s="217" t="s">
        <v>19</v>
      </c>
      <c r="F227" s="218" t="s">
        <v>166</v>
      </c>
      <c r="G227" s="216"/>
      <c r="H227" s="219">
        <v>99.12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163</v>
      </c>
      <c r="AU227" s="225" t="s">
        <v>88</v>
      </c>
      <c r="AV227" s="15" t="s">
        <v>160</v>
      </c>
      <c r="AW227" s="15" t="s">
        <v>37</v>
      </c>
      <c r="AX227" s="15" t="s">
        <v>86</v>
      </c>
      <c r="AY227" s="225" t="s">
        <v>153</v>
      </c>
    </row>
    <row r="228" spans="1:65" s="2" customFormat="1" ht="24.2" customHeight="1">
      <c r="A228" s="36"/>
      <c r="B228" s="37"/>
      <c r="C228" s="175" t="s">
        <v>323</v>
      </c>
      <c r="D228" s="175" t="s">
        <v>155</v>
      </c>
      <c r="E228" s="176" t="s">
        <v>246</v>
      </c>
      <c r="F228" s="177" t="s">
        <v>247</v>
      </c>
      <c r="G228" s="178" t="s">
        <v>173</v>
      </c>
      <c r="H228" s="179">
        <v>755.68100000000004</v>
      </c>
      <c r="I228" s="180"/>
      <c r="J228" s="181">
        <f>ROUND(I228*H228,2)</f>
        <v>0</v>
      </c>
      <c r="K228" s="177" t="s">
        <v>159</v>
      </c>
      <c r="L228" s="41"/>
      <c r="M228" s="182" t="s">
        <v>19</v>
      </c>
      <c r="N228" s="183" t="s">
        <v>49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160</v>
      </c>
      <c r="AT228" s="186" t="s">
        <v>155</v>
      </c>
      <c r="AU228" s="186" t="s">
        <v>88</v>
      </c>
      <c r="AY228" s="19" t="s">
        <v>153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86</v>
      </c>
      <c r="BK228" s="187">
        <f>ROUND(I228*H228,2)</f>
        <v>0</v>
      </c>
      <c r="BL228" s="19" t="s">
        <v>160</v>
      </c>
      <c r="BM228" s="186" t="s">
        <v>324</v>
      </c>
    </row>
    <row r="229" spans="1:65" s="2" customFormat="1" ht="11.25">
      <c r="A229" s="36"/>
      <c r="B229" s="37"/>
      <c r="C229" s="38"/>
      <c r="D229" s="188" t="s">
        <v>161</v>
      </c>
      <c r="E229" s="38"/>
      <c r="F229" s="189" t="s">
        <v>249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161</v>
      </c>
      <c r="AU229" s="19" t="s">
        <v>88</v>
      </c>
    </row>
    <row r="230" spans="1:65" s="13" customFormat="1" ht="11.25">
      <c r="B230" s="193"/>
      <c r="C230" s="194"/>
      <c r="D230" s="195" t="s">
        <v>163</v>
      </c>
      <c r="E230" s="196" t="s">
        <v>19</v>
      </c>
      <c r="F230" s="197" t="s">
        <v>694</v>
      </c>
      <c r="G230" s="194"/>
      <c r="H230" s="198">
        <v>755.68100000000004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163</v>
      </c>
      <c r="AU230" s="204" t="s">
        <v>88</v>
      </c>
      <c r="AV230" s="13" t="s">
        <v>88</v>
      </c>
      <c r="AW230" s="13" t="s">
        <v>37</v>
      </c>
      <c r="AX230" s="13" t="s">
        <v>78</v>
      </c>
      <c r="AY230" s="204" t="s">
        <v>153</v>
      </c>
    </row>
    <row r="231" spans="1:65" s="14" customFormat="1" ht="11.25">
      <c r="B231" s="205"/>
      <c r="C231" s="206"/>
      <c r="D231" s="195" t="s">
        <v>163</v>
      </c>
      <c r="E231" s="207" t="s">
        <v>19</v>
      </c>
      <c r="F231" s="208" t="s">
        <v>695</v>
      </c>
      <c r="G231" s="206"/>
      <c r="H231" s="207" t="s">
        <v>19</v>
      </c>
      <c r="I231" s="209"/>
      <c r="J231" s="206"/>
      <c r="K231" s="206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163</v>
      </c>
      <c r="AU231" s="214" t="s">
        <v>88</v>
      </c>
      <c r="AV231" s="14" t="s">
        <v>86</v>
      </c>
      <c r="AW231" s="14" t="s">
        <v>37</v>
      </c>
      <c r="AX231" s="14" t="s">
        <v>78</v>
      </c>
      <c r="AY231" s="214" t="s">
        <v>153</v>
      </c>
    </row>
    <row r="232" spans="1:65" s="15" customFormat="1" ht="11.25">
      <c r="B232" s="215"/>
      <c r="C232" s="216"/>
      <c r="D232" s="195" t="s">
        <v>163</v>
      </c>
      <c r="E232" s="217" t="s">
        <v>19</v>
      </c>
      <c r="F232" s="218" t="s">
        <v>166</v>
      </c>
      <c r="G232" s="216"/>
      <c r="H232" s="219">
        <v>755.68100000000004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163</v>
      </c>
      <c r="AU232" s="225" t="s">
        <v>88</v>
      </c>
      <c r="AV232" s="15" t="s">
        <v>160</v>
      </c>
      <c r="AW232" s="15" t="s">
        <v>37</v>
      </c>
      <c r="AX232" s="15" t="s">
        <v>86</v>
      </c>
      <c r="AY232" s="225" t="s">
        <v>153</v>
      </c>
    </row>
    <row r="233" spans="1:65" s="2" customFormat="1" ht="16.5" customHeight="1">
      <c r="A233" s="36"/>
      <c r="B233" s="37"/>
      <c r="C233" s="226" t="s">
        <v>255</v>
      </c>
      <c r="D233" s="226" t="s">
        <v>220</v>
      </c>
      <c r="E233" s="227" t="s">
        <v>696</v>
      </c>
      <c r="F233" s="228" t="s">
        <v>697</v>
      </c>
      <c r="G233" s="229" t="s">
        <v>223</v>
      </c>
      <c r="H233" s="230">
        <v>1511.3620000000001</v>
      </c>
      <c r="I233" s="231"/>
      <c r="J233" s="232">
        <f>ROUND(I233*H233,2)</f>
        <v>0</v>
      </c>
      <c r="K233" s="228" t="s">
        <v>159</v>
      </c>
      <c r="L233" s="233"/>
      <c r="M233" s="234" t="s">
        <v>19</v>
      </c>
      <c r="N233" s="235" t="s">
        <v>49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182</v>
      </c>
      <c r="AT233" s="186" t="s">
        <v>220</v>
      </c>
      <c r="AU233" s="186" t="s">
        <v>88</v>
      </c>
      <c r="AY233" s="19" t="s">
        <v>153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86</v>
      </c>
      <c r="BK233" s="187">
        <f>ROUND(I233*H233,2)</f>
        <v>0</v>
      </c>
      <c r="BL233" s="19" t="s">
        <v>160</v>
      </c>
      <c r="BM233" s="186" t="s">
        <v>328</v>
      </c>
    </row>
    <row r="234" spans="1:65" s="13" customFormat="1" ht="11.25">
      <c r="B234" s="193"/>
      <c r="C234" s="194"/>
      <c r="D234" s="195" t="s">
        <v>163</v>
      </c>
      <c r="E234" s="196" t="s">
        <v>19</v>
      </c>
      <c r="F234" s="197" t="s">
        <v>698</v>
      </c>
      <c r="G234" s="194"/>
      <c r="H234" s="198">
        <v>1511.3620000000001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163</v>
      </c>
      <c r="AU234" s="204" t="s">
        <v>88</v>
      </c>
      <c r="AV234" s="13" t="s">
        <v>88</v>
      </c>
      <c r="AW234" s="13" t="s">
        <v>37</v>
      </c>
      <c r="AX234" s="13" t="s">
        <v>78</v>
      </c>
      <c r="AY234" s="204" t="s">
        <v>153</v>
      </c>
    </row>
    <row r="235" spans="1:65" s="15" customFormat="1" ht="11.25">
      <c r="B235" s="215"/>
      <c r="C235" s="216"/>
      <c r="D235" s="195" t="s">
        <v>163</v>
      </c>
      <c r="E235" s="217" t="s">
        <v>19</v>
      </c>
      <c r="F235" s="218" t="s">
        <v>166</v>
      </c>
      <c r="G235" s="216"/>
      <c r="H235" s="219">
        <v>1511.3620000000001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163</v>
      </c>
      <c r="AU235" s="225" t="s">
        <v>88</v>
      </c>
      <c r="AV235" s="15" t="s">
        <v>160</v>
      </c>
      <c r="AW235" s="15" t="s">
        <v>37</v>
      </c>
      <c r="AX235" s="15" t="s">
        <v>86</v>
      </c>
      <c r="AY235" s="225" t="s">
        <v>153</v>
      </c>
    </row>
    <row r="236" spans="1:65" s="2" customFormat="1" ht="37.9" customHeight="1">
      <c r="A236" s="36"/>
      <c r="B236" s="37"/>
      <c r="C236" s="175" t="s">
        <v>312</v>
      </c>
      <c r="D236" s="175" t="s">
        <v>155</v>
      </c>
      <c r="E236" s="176" t="s">
        <v>699</v>
      </c>
      <c r="F236" s="177" t="s">
        <v>700</v>
      </c>
      <c r="G236" s="178" t="s">
        <v>173</v>
      </c>
      <c r="H236" s="179">
        <v>368.15699999999998</v>
      </c>
      <c r="I236" s="180"/>
      <c r="J236" s="181">
        <f>ROUND(I236*H236,2)</f>
        <v>0</v>
      </c>
      <c r="K236" s="177" t="s">
        <v>159</v>
      </c>
      <c r="L236" s="41"/>
      <c r="M236" s="182" t="s">
        <v>19</v>
      </c>
      <c r="N236" s="183" t="s">
        <v>49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160</v>
      </c>
      <c r="AT236" s="186" t="s">
        <v>155</v>
      </c>
      <c r="AU236" s="186" t="s">
        <v>88</v>
      </c>
      <c r="AY236" s="19" t="s">
        <v>153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86</v>
      </c>
      <c r="BK236" s="187">
        <f>ROUND(I236*H236,2)</f>
        <v>0</v>
      </c>
      <c r="BL236" s="19" t="s">
        <v>160</v>
      </c>
      <c r="BM236" s="186" t="s">
        <v>331</v>
      </c>
    </row>
    <row r="237" spans="1:65" s="2" customFormat="1" ht="11.25">
      <c r="A237" s="36"/>
      <c r="B237" s="37"/>
      <c r="C237" s="38"/>
      <c r="D237" s="188" t="s">
        <v>161</v>
      </c>
      <c r="E237" s="38"/>
      <c r="F237" s="189" t="s">
        <v>701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161</v>
      </c>
      <c r="AU237" s="19" t="s">
        <v>88</v>
      </c>
    </row>
    <row r="238" spans="1:65" s="13" customFormat="1" ht="11.25">
      <c r="B238" s="193"/>
      <c r="C238" s="194"/>
      <c r="D238" s="195" t="s">
        <v>163</v>
      </c>
      <c r="E238" s="196" t="s">
        <v>19</v>
      </c>
      <c r="F238" s="197" t="s">
        <v>702</v>
      </c>
      <c r="G238" s="194"/>
      <c r="H238" s="198">
        <v>326.73099999999999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163</v>
      </c>
      <c r="AU238" s="204" t="s">
        <v>88</v>
      </c>
      <c r="AV238" s="13" t="s">
        <v>88</v>
      </c>
      <c r="AW238" s="13" t="s">
        <v>37</v>
      </c>
      <c r="AX238" s="13" t="s">
        <v>78</v>
      </c>
      <c r="AY238" s="204" t="s">
        <v>153</v>
      </c>
    </row>
    <row r="239" spans="1:65" s="13" customFormat="1" ht="11.25">
      <c r="B239" s="193"/>
      <c r="C239" s="194"/>
      <c r="D239" s="195" t="s">
        <v>163</v>
      </c>
      <c r="E239" s="196" t="s">
        <v>19</v>
      </c>
      <c r="F239" s="197" t="s">
        <v>703</v>
      </c>
      <c r="G239" s="194"/>
      <c r="H239" s="198">
        <v>11.162000000000001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163</v>
      </c>
      <c r="AU239" s="204" t="s">
        <v>88</v>
      </c>
      <c r="AV239" s="13" t="s">
        <v>88</v>
      </c>
      <c r="AW239" s="13" t="s">
        <v>37</v>
      </c>
      <c r="AX239" s="13" t="s">
        <v>78</v>
      </c>
      <c r="AY239" s="204" t="s">
        <v>153</v>
      </c>
    </row>
    <row r="240" spans="1:65" s="13" customFormat="1" ht="11.25">
      <c r="B240" s="193"/>
      <c r="C240" s="194"/>
      <c r="D240" s="195" t="s">
        <v>163</v>
      </c>
      <c r="E240" s="196" t="s">
        <v>19</v>
      </c>
      <c r="F240" s="197" t="s">
        <v>704</v>
      </c>
      <c r="G240" s="194"/>
      <c r="H240" s="198">
        <v>30.263999999999999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163</v>
      </c>
      <c r="AU240" s="204" t="s">
        <v>88</v>
      </c>
      <c r="AV240" s="13" t="s">
        <v>88</v>
      </c>
      <c r="AW240" s="13" t="s">
        <v>37</v>
      </c>
      <c r="AX240" s="13" t="s">
        <v>78</v>
      </c>
      <c r="AY240" s="204" t="s">
        <v>153</v>
      </c>
    </row>
    <row r="241" spans="1:65" s="15" customFormat="1" ht="11.25">
      <c r="B241" s="215"/>
      <c r="C241" s="216"/>
      <c r="D241" s="195" t="s">
        <v>163</v>
      </c>
      <c r="E241" s="217" t="s">
        <v>19</v>
      </c>
      <c r="F241" s="218" t="s">
        <v>166</v>
      </c>
      <c r="G241" s="216"/>
      <c r="H241" s="219">
        <v>368.15699999999998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163</v>
      </c>
      <c r="AU241" s="225" t="s">
        <v>88</v>
      </c>
      <c r="AV241" s="15" t="s">
        <v>160</v>
      </c>
      <c r="AW241" s="15" t="s">
        <v>37</v>
      </c>
      <c r="AX241" s="15" t="s">
        <v>86</v>
      </c>
      <c r="AY241" s="225" t="s">
        <v>153</v>
      </c>
    </row>
    <row r="242" spans="1:65" s="2" customFormat="1" ht="16.5" customHeight="1">
      <c r="A242" s="36"/>
      <c r="B242" s="37"/>
      <c r="C242" s="226" t="s">
        <v>258</v>
      </c>
      <c r="D242" s="226" t="s">
        <v>220</v>
      </c>
      <c r="E242" s="227" t="s">
        <v>221</v>
      </c>
      <c r="F242" s="228" t="s">
        <v>222</v>
      </c>
      <c r="G242" s="229" t="s">
        <v>223</v>
      </c>
      <c r="H242" s="230">
        <v>736.31399999999996</v>
      </c>
      <c r="I242" s="231"/>
      <c r="J242" s="232">
        <f>ROUND(I242*H242,2)</f>
        <v>0</v>
      </c>
      <c r="K242" s="228" t="s">
        <v>159</v>
      </c>
      <c r="L242" s="233"/>
      <c r="M242" s="234" t="s">
        <v>19</v>
      </c>
      <c r="N242" s="235" t="s">
        <v>49</v>
      </c>
      <c r="O242" s="66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182</v>
      </c>
      <c r="AT242" s="186" t="s">
        <v>220</v>
      </c>
      <c r="AU242" s="186" t="s">
        <v>88</v>
      </c>
      <c r="AY242" s="19" t="s">
        <v>153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86</v>
      </c>
      <c r="BK242" s="187">
        <f>ROUND(I242*H242,2)</f>
        <v>0</v>
      </c>
      <c r="BL242" s="19" t="s">
        <v>160</v>
      </c>
      <c r="BM242" s="186" t="s">
        <v>333</v>
      </c>
    </row>
    <row r="243" spans="1:65" s="13" customFormat="1" ht="11.25">
      <c r="B243" s="193"/>
      <c r="C243" s="194"/>
      <c r="D243" s="195" t="s">
        <v>163</v>
      </c>
      <c r="E243" s="196" t="s">
        <v>19</v>
      </c>
      <c r="F243" s="197" t="s">
        <v>705</v>
      </c>
      <c r="G243" s="194"/>
      <c r="H243" s="198">
        <v>736.31399999999996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163</v>
      </c>
      <c r="AU243" s="204" t="s">
        <v>88</v>
      </c>
      <c r="AV243" s="13" t="s">
        <v>88</v>
      </c>
      <c r="AW243" s="13" t="s">
        <v>37</v>
      </c>
      <c r="AX243" s="13" t="s">
        <v>78</v>
      </c>
      <c r="AY243" s="204" t="s">
        <v>153</v>
      </c>
    </row>
    <row r="244" spans="1:65" s="15" customFormat="1" ht="11.25">
      <c r="B244" s="215"/>
      <c r="C244" s="216"/>
      <c r="D244" s="195" t="s">
        <v>163</v>
      </c>
      <c r="E244" s="217" t="s">
        <v>19</v>
      </c>
      <c r="F244" s="218" t="s">
        <v>166</v>
      </c>
      <c r="G244" s="216"/>
      <c r="H244" s="219">
        <v>736.31399999999996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163</v>
      </c>
      <c r="AU244" s="225" t="s">
        <v>88</v>
      </c>
      <c r="AV244" s="15" t="s">
        <v>160</v>
      </c>
      <c r="AW244" s="15" t="s">
        <v>37</v>
      </c>
      <c r="AX244" s="15" t="s">
        <v>86</v>
      </c>
      <c r="AY244" s="225" t="s">
        <v>153</v>
      </c>
    </row>
    <row r="245" spans="1:65" s="2" customFormat="1" ht="24.2" customHeight="1">
      <c r="A245" s="36"/>
      <c r="B245" s="37"/>
      <c r="C245" s="175" t="s">
        <v>335</v>
      </c>
      <c r="D245" s="175" t="s">
        <v>155</v>
      </c>
      <c r="E245" s="176" t="s">
        <v>706</v>
      </c>
      <c r="F245" s="177" t="s">
        <v>707</v>
      </c>
      <c r="G245" s="178" t="s">
        <v>158</v>
      </c>
      <c r="H245" s="179">
        <v>140</v>
      </c>
      <c r="I245" s="180"/>
      <c r="J245" s="181">
        <f>ROUND(I245*H245,2)</f>
        <v>0</v>
      </c>
      <c r="K245" s="177" t="s">
        <v>159</v>
      </c>
      <c r="L245" s="41"/>
      <c r="M245" s="182" t="s">
        <v>19</v>
      </c>
      <c r="N245" s="183" t="s">
        <v>49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160</v>
      </c>
      <c r="AT245" s="186" t="s">
        <v>155</v>
      </c>
      <c r="AU245" s="186" t="s">
        <v>88</v>
      </c>
      <c r="AY245" s="19" t="s">
        <v>153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86</v>
      </c>
      <c r="BK245" s="187">
        <f>ROUND(I245*H245,2)</f>
        <v>0</v>
      </c>
      <c r="BL245" s="19" t="s">
        <v>160</v>
      </c>
      <c r="BM245" s="186" t="s">
        <v>338</v>
      </c>
    </row>
    <row r="246" spans="1:65" s="2" customFormat="1" ht="11.25">
      <c r="A246" s="36"/>
      <c r="B246" s="37"/>
      <c r="C246" s="38"/>
      <c r="D246" s="188" t="s">
        <v>161</v>
      </c>
      <c r="E246" s="38"/>
      <c r="F246" s="189" t="s">
        <v>708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161</v>
      </c>
      <c r="AU246" s="19" t="s">
        <v>88</v>
      </c>
    </row>
    <row r="247" spans="1:65" s="13" customFormat="1" ht="11.25">
      <c r="B247" s="193"/>
      <c r="C247" s="194"/>
      <c r="D247" s="195" t="s">
        <v>163</v>
      </c>
      <c r="E247" s="196" t="s">
        <v>19</v>
      </c>
      <c r="F247" s="197" t="s">
        <v>480</v>
      </c>
      <c r="G247" s="194"/>
      <c r="H247" s="198">
        <v>140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163</v>
      </c>
      <c r="AU247" s="204" t="s">
        <v>88</v>
      </c>
      <c r="AV247" s="13" t="s">
        <v>88</v>
      </c>
      <c r="AW247" s="13" t="s">
        <v>37</v>
      </c>
      <c r="AX247" s="13" t="s">
        <v>78</v>
      </c>
      <c r="AY247" s="204" t="s">
        <v>153</v>
      </c>
    </row>
    <row r="248" spans="1:65" s="14" customFormat="1" ht="11.25">
      <c r="B248" s="205"/>
      <c r="C248" s="206"/>
      <c r="D248" s="195" t="s">
        <v>163</v>
      </c>
      <c r="E248" s="207" t="s">
        <v>19</v>
      </c>
      <c r="F248" s="208" t="s">
        <v>709</v>
      </c>
      <c r="G248" s="206"/>
      <c r="H248" s="207" t="s">
        <v>19</v>
      </c>
      <c r="I248" s="209"/>
      <c r="J248" s="206"/>
      <c r="K248" s="206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163</v>
      </c>
      <c r="AU248" s="214" t="s">
        <v>88</v>
      </c>
      <c r="AV248" s="14" t="s">
        <v>86</v>
      </c>
      <c r="AW248" s="14" t="s">
        <v>37</v>
      </c>
      <c r="AX248" s="14" t="s">
        <v>78</v>
      </c>
      <c r="AY248" s="214" t="s">
        <v>153</v>
      </c>
    </row>
    <row r="249" spans="1:65" s="15" customFormat="1" ht="11.25">
      <c r="B249" s="215"/>
      <c r="C249" s="216"/>
      <c r="D249" s="195" t="s">
        <v>163</v>
      </c>
      <c r="E249" s="217" t="s">
        <v>19</v>
      </c>
      <c r="F249" s="218" t="s">
        <v>166</v>
      </c>
      <c r="G249" s="216"/>
      <c r="H249" s="219">
        <v>140</v>
      </c>
      <c r="I249" s="220"/>
      <c r="J249" s="216"/>
      <c r="K249" s="216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163</v>
      </c>
      <c r="AU249" s="225" t="s">
        <v>88</v>
      </c>
      <c r="AV249" s="15" t="s">
        <v>160</v>
      </c>
      <c r="AW249" s="15" t="s">
        <v>37</v>
      </c>
      <c r="AX249" s="15" t="s">
        <v>86</v>
      </c>
      <c r="AY249" s="225" t="s">
        <v>153</v>
      </c>
    </row>
    <row r="250" spans="1:65" s="2" customFormat="1" ht="24.2" customHeight="1">
      <c r="A250" s="36"/>
      <c r="B250" s="37"/>
      <c r="C250" s="175" t="s">
        <v>263</v>
      </c>
      <c r="D250" s="175" t="s">
        <v>155</v>
      </c>
      <c r="E250" s="176" t="s">
        <v>710</v>
      </c>
      <c r="F250" s="177" t="s">
        <v>711</v>
      </c>
      <c r="G250" s="178" t="s">
        <v>158</v>
      </c>
      <c r="H250" s="179">
        <v>140</v>
      </c>
      <c r="I250" s="180"/>
      <c r="J250" s="181">
        <f>ROUND(I250*H250,2)</f>
        <v>0</v>
      </c>
      <c r="K250" s="177" t="s">
        <v>159</v>
      </c>
      <c r="L250" s="41"/>
      <c r="M250" s="182" t="s">
        <v>19</v>
      </c>
      <c r="N250" s="183" t="s">
        <v>49</v>
      </c>
      <c r="O250" s="66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160</v>
      </c>
      <c r="AT250" s="186" t="s">
        <v>155</v>
      </c>
      <c r="AU250" s="186" t="s">
        <v>88</v>
      </c>
      <c r="AY250" s="19" t="s">
        <v>153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86</v>
      </c>
      <c r="BK250" s="187">
        <f>ROUND(I250*H250,2)</f>
        <v>0</v>
      </c>
      <c r="BL250" s="19" t="s">
        <v>160</v>
      </c>
      <c r="BM250" s="186" t="s">
        <v>343</v>
      </c>
    </row>
    <row r="251" spans="1:65" s="2" customFormat="1" ht="11.25">
      <c r="A251" s="36"/>
      <c r="B251" s="37"/>
      <c r="C251" s="38"/>
      <c r="D251" s="188" t="s">
        <v>161</v>
      </c>
      <c r="E251" s="38"/>
      <c r="F251" s="189" t="s">
        <v>712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161</v>
      </c>
      <c r="AU251" s="19" t="s">
        <v>88</v>
      </c>
    </row>
    <row r="252" spans="1:65" s="13" customFormat="1" ht="11.25">
      <c r="B252" s="193"/>
      <c r="C252" s="194"/>
      <c r="D252" s="195" t="s">
        <v>163</v>
      </c>
      <c r="E252" s="196" t="s">
        <v>19</v>
      </c>
      <c r="F252" s="197" t="s">
        <v>480</v>
      </c>
      <c r="G252" s="194"/>
      <c r="H252" s="198">
        <v>140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163</v>
      </c>
      <c r="AU252" s="204" t="s">
        <v>88</v>
      </c>
      <c r="AV252" s="13" t="s">
        <v>88</v>
      </c>
      <c r="AW252" s="13" t="s">
        <v>37</v>
      </c>
      <c r="AX252" s="13" t="s">
        <v>78</v>
      </c>
      <c r="AY252" s="204" t="s">
        <v>153</v>
      </c>
    </row>
    <row r="253" spans="1:65" s="15" customFormat="1" ht="11.25">
      <c r="B253" s="215"/>
      <c r="C253" s="216"/>
      <c r="D253" s="195" t="s">
        <v>163</v>
      </c>
      <c r="E253" s="217" t="s">
        <v>19</v>
      </c>
      <c r="F253" s="218" t="s">
        <v>166</v>
      </c>
      <c r="G253" s="216"/>
      <c r="H253" s="219">
        <v>140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163</v>
      </c>
      <c r="AU253" s="225" t="s">
        <v>88</v>
      </c>
      <c r="AV253" s="15" t="s">
        <v>160</v>
      </c>
      <c r="AW253" s="15" t="s">
        <v>37</v>
      </c>
      <c r="AX253" s="15" t="s">
        <v>86</v>
      </c>
      <c r="AY253" s="225" t="s">
        <v>153</v>
      </c>
    </row>
    <row r="254" spans="1:65" s="2" customFormat="1" ht="16.5" customHeight="1">
      <c r="A254" s="36"/>
      <c r="B254" s="37"/>
      <c r="C254" s="226" t="s">
        <v>345</v>
      </c>
      <c r="D254" s="226" t="s">
        <v>220</v>
      </c>
      <c r="E254" s="227" t="s">
        <v>713</v>
      </c>
      <c r="F254" s="228" t="s">
        <v>714</v>
      </c>
      <c r="G254" s="229" t="s">
        <v>715</v>
      </c>
      <c r="H254" s="230">
        <v>2.8</v>
      </c>
      <c r="I254" s="231"/>
      <c r="J254" s="232">
        <f>ROUND(I254*H254,2)</f>
        <v>0</v>
      </c>
      <c r="K254" s="228" t="s">
        <v>159</v>
      </c>
      <c r="L254" s="233"/>
      <c r="M254" s="234" t="s">
        <v>19</v>
      </c>
      <c r="N254" s="235" t="s">
        <v>49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182</v>
      </c>
      <c r="AT254" s="186" t="s">
        <v>220</v>
      </c>
      <c r="AU254" s="186" t="s">
        <v>88</v>
      </c>
      <c r="AY254" s="19" t="s">
        <v>153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86</v>
      </c>
      <c r="BK254" s="187">
        <f>ROUND(I254*H254,2)</f>
        <v>0</v>
      </c>
      <c r="BL254" s="19" t="s">
        <v>160</v>
      </c>
      <c r="BM254" s="186" t="s">
        <v>348</v>
      </c>
    </row>
    <row r="255" spans="1:65" s="13" customFormat="1" ht="11.25">
      <c r="B255" s="193"/>
      <c r="C255" s="194"/>
      <c r="D255" s="195" t="s">
        <v>163</v>
      </c>
      <c r="E255" s="196" t="s">
        <v>19</v>
      </c>
      <c r="F255" s="197" t="s">
        <v>716</v>
      </c>
      <c r="G255" s="194"/>
      <c r="H255" s="198">
        <v>2.8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163</v>
      </c>
      <c r="AU255" s="204" t="s">
        <v>88</v>
      </c>
      <c r="AV255" s="13" t="s">
        <v>88</v>
      </c>
      <c r="AW255" s="13" t="s">
        <v>37</v>
      </c>
      <c r="AX255" s="13" t="s">
        <v>78</v>
      </c>
      <c r="AY255" s="204" t="s">
        <v>153</v>
      </c>
    </row>
    <row r="256" spans="1:65" s="15" customFormat="1" ht="11.25">
      <c r="B256" s="215"/>
      <c r="C256" s="216"/>
      <c r="D256" s="195" t="s">
        <v>163</v>
      </c>
      <c r="E256" s="217" t="s">
        <v>19</v>
      </c>
      <c r="F256" s="218" t="s">
        <v>166</v>
      </c>
      <c r="G256" s="216"/>
      <c r="H256" s="219">
        <v>2.8</v>
      </c>
      <c r="I256" s="220"/>
      <c r="J256" s="216"/>
      <c r="K256" s="216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163</v>
      </c>
      <c r="AU256" s="225" t="s">
        <v>88</v>
      </c>
      <c r="AV256" s="15" t="s">
        <v>160</v>
      </c>
      <c r="AW256" s="15" t="s">
        <v>37</v>
      </c>
      <c r="AX256" s="15" t="s">
        <v>86</v>
      </c>
      <c r="AY256" s="225" t="s">
        <v>153</v>
      </c>
    </row>
    <row r="257" spans="1:65" s="2" customFormat="1" ht="21.75" customHeight="1">
      <c r="A257" s="36"/>
      <c r="B257" s="37"/>
      <c r="C257" s="175" t="s">
        <v>269</v>
      </c>
      <c r="D257" s="175" t="s">
        <v>155</v>
      </c>
      <c r="E257" s="176" t="s">
        <v>717</v>
      </c>
      <c r="F257" s="177" t="s">
        <v>718</v>
      </c>
      <c r="G257" s="178" t="s">
        <v>158</v>
      </c>
      <c r="H257" s="179">
        <v>140</v>
      </c>
      <c r="I257" s="180"/>
      <c r="J257" s="181">
        <f>ROUND(I257*H257,2)</f>
        <v>0</v>
      </c>
      <c r="K257" s="177" t="s">
        <v>159</v>
      </c>
      <c r="L257" s="41"/>
      <c r="M257" s="182" t="s">
        <v>19</v>
      </c>
      <c r="N257" s="183" t="s">
        <v>49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160</v>
      </c>
      <c r="AT257" s="186" t="s">
        <v>155</v>
      </c>
      <c r="AU257" s="186" t="s">
        <v>88</v>
      </c>
      <c r="AY257" s="19" t="s">
        <v>153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86</v>
      </c>
      <c r="BK257" s="187">
        <f>ROUND(I257*H257,2)</f>
        <v>0</v>
      </c>
      <c r="BL257" s="19" t="s">
        <v>160</v>
      </c>
      <c r="BM257" s="186" t="s">
        <v>351</v>
      </c>
    </row>
    <row r="258" spans="1:65" s="2" customFormat="1" ht="11.25">
      <c r="A258" s="36"/>
      <c r="B258" s="37"/>
      <c r="C258" s="38"/>
      <c r="D258" s="188" t="s">
        <v>161</v>
      </c>
      <c r="E258" s="38"/>
      <c r="F258" s="189" t="s">
        <v>719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161</v>
      </c>
      <c r="AU258" s="19" t="s">
        <v>88</v>
      </c>
    </row>
    <row r="259" spans="1:65" s="2" customFormat="1" ht="21.75" customHeight="1">
      <c r="A259" s="36"/>
      <c r="B259" s="37"/>
      <c r="C259" s="175" t="s">
        <v>352</v>
      </c>
      <c r="D259" s="175" t="s">
        <v>155</v>
      </c>
      <c r="E259" s="176" t="s">
        <v>720</v>
      </c>
      <c r="F259" s="177" t="s">
        <v>721</v>
      </c>
      <c r="G259" s="178" t="s">
        <v>158</v>
      </c>
      <c r="H259" s="179">
        <v>76.319999999999993</v>
      </c>
      <c r="I259" s="180"/>
      <c r="J259" s="181">
        <f>ROUND(I259*H259,2)</f>
        <v>0</v>
      </c>
      <c r="K259" s="177" t="s">
        <v>159</v>
      </c>
      <c r="L259" s="41"/>
      <c r="M259" s="182" t="s">
        <v>19</v>
      </c>
      <c r="N259" s="183" t="s">
        <v>49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160</v>
      </c>
      <c r="AT259" s="186" t="s">
        <v>155</v>
      </c>
      <c r="AU259" s="186" t="s">
        <v>88</v>
      </c>
      <c r="AY259" s="19" t="s">
        <v>153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86</v>
      </c>
      <c r="BK259" s="187">
        <f>ROUND(I259*H259,2)</f>
        <v>0</v>
      </c>
      <c r="BL259" s="19" t="s">
        <v>160</v>
      </c>
      <c r="BM259" s="186" t="s">
        <v>355</v>
      </c>
    </row>
    <row r="260" spans="1:65" s="2" customFormat="1" ht="11.25">
      <c r="A260" s="36"/>
      <c r="B260" s="37"/>
      <c r="C260" s="38"/>
      <c r="D260" s="188" t="s">
        <v>161</v>
      </c>
      <c r="E260" s="38"/>
      <c r="F260" s="189" t="s">
        <v>722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161</v>
      </c>
      <c r="AU260" s="19" t="s">
        <v>88</v>
      </c>
    </row>
    <row r="261" spans="1:65" s="12" customFormat="1" ht="22.9" customHeight="1">
      <c r="B261" s="159"/>
      <c r="C261" s="160"/>
      <c r="D261" s="161" t="s">
        <v>77</v>
      </c>
      <c r="E261" s="173" t="s">
        <v>88</v>
      </c>
      <c r="F261" s="173" t="s">
        <v>266</v>
      </c>
      <c r="G261" s="160"/>
      <c r="H261" s="160"/>
      <c r="I261" s="163"/>
      <c r="J261" s="174">
        <f>BK261</f>
        <v>0</v>
      </c>
      <c r="K261" s="160"/>
      <c r="L261" s="165"/>
      <c r="M261" s="166"/>
      <c r="N261" s="167"/>
      <c r="O261" s="167"/>
      <c r="P261" s="168">
        <f>SUM(P262:P277)</f>
        <v>0</v>
      </c>
      <c r="Q261" s="167"/>
      <c r="R261" s="168">
        <f>SUM(R262:R277)</f>
        <v>0</v>
      </c>
      <c r="S261" s="167"/>
      <c r="T261" s="169">
        <f>SUM(T262:T277)</f>
        <v>0</v>
      </c>
      <c r="AR261" s="170" t="s">
        <v>86</v>
      </c>
      <c r="AT261" s="171" t="s">
        <v>77</v>
      </c>
      <c r="AU261" s="171" t="s">
        <v>86</v>
      </c>
      <c r="AY261" s="170" t="s">
        <v>153</v>
      </c>
      <c r="BK261" s="172">
        <f>SUM(BK262:BK277)</f>
        <v>0</v>
      </c>
    </row>
    <row r="262" spans="1:65" s="2" customFormat="1" ht="33" customHeight="1">
      <c r="A262" s="36"/>
      <c r="B262" s="37"/>
      <c r="C262" s="175" t="s">
        <v>276</v>
      </c>
      <c r="D262" s="175" t="s">
        <v>155</v>
      </c>
      <c r="E262" s="176" t="s">
        <v>723</v>
      </c>
      <c r="F262" s="177" t="s">
        <v>724</v>
      </c>
      <c r="G262" s="178" t="s">
        <v>275</v>
      </c>
      <c r="H262" s="179">
        <v>414</v>
      </c>
      <c r="I262" s="180"/>
      <c r="J262" s="181">
        <f>ROUND(I262*H262,2)</f>
        <v>0</v>
      </c>
      <c r="K262" s="177" t="s">
        <v>159</v>
      </c>
      <c r="L262" s="41"/>
      <c r="M262" s="182" t="s">
        <v>19</v>
      </c>
      <c r="N262" s="183" t="s">
        <v>49</v>
      </c>
      <c r="O262" s="66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160</v>
      </c>
      <c r="AT262" s="186" t="s">
        <v>155</v>
      </c>
      <c r="AU262" s="186" t="s">
        <v>88</v>
      </c>
      <c r="AY262" s="19" t="s">
        <v>153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86</v>
      </c>
      <c r="BK262" s="187">
        <f>ROUND(I262*H262,2)</f>
        <v>0</v>
      </c>
      <c r="BL262" s="19" t="s">
        <v>160</v>
      </c>
      <c r="BM262" s="186" t="s">
        <v>511</v>
      </c>
    </row>
    <row r="263" spans="1:65" s="2" customFormat="1" ht="11.25">
      <c r="A263" s="36"/>
      <c r="B263" s="37"/>
      <c r="C263" s="38"/>
      <c r="D263" s="188" t="s">
        <v>161</v>
      </c>
      <c r="E263" s="38"/>
      <c r="F263" s="189" t="s">
        <v>725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161</v>
      </c>
      <c r="AU263" s="19" t="s">
        <v>88</v>
      </c>
    </row>
    <row r="264" spans="1:65" s="13" customFormat="1" ht="11.25">
      <c r="B264" s="193"/>
      <c r="C264" s="194"/>
      <c r="D264" s="195" t="s">
        <v>163</v>
      </c>
      <c r="E264" s="196" t="s">
        <v>19</v>
      </c>
      <c r="F264" s="197" t="s">
        <v>726</v>
      </c>
      <c r="G264" s="194"/>
      <c r="H264" s="198">
        <v>414</v>
      </c>
      <c r="I264" s="199"/>
      <c r="J264" s="194"/>
      <c r="K264" s="194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163</v>
      </c>
      <c r="AU264" s="204" t="s">
        <v>88</v>
      </c>
      <c r="AV264" s="13" t="s">
        <v>88</v>
      </c>
      <c r="AW264" s="13" t="s">
        <v>37</v>
      </c>
      <c r="AX264" s="13" t="s">
        <v>78</v>
      </c>
      <c r="AY264" s="204" t="s">
        <v>153</v>
      </c>
    </row>
    <row r="265" spans="1:65" s="14" customFormat="1" ht="11.25">
      <c r="B265" s="205"/>
      <c r="C265" s="206"/>
      <c r="D265" s="195" t="s">
        <v>163</v>
      </c>
      <c r="E265" s="207" t="s">
        <v>19</v>
      </c>
      <c r="F265" s="208" t="s">
        <v>727</v>
      </c>
      <c r="G265" s="206"/>
      <c r="H265" s="207" t="s">
        <v>19</v>
      </c>
      <c r="I265" s="209"/>
      <c r="J265" s="206"/>
      <c r="K265" s="206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163</v>
      </c>
      <c r="AU265" s="214" t="s">
        <v>88</v>
      </c>
      <c r="AV265" s="14" t="s">
        <v>86</v>
      </c>
      <c r="AW265" s="14" t="s">
        <v>37</v>
      </c>
      <c r="AX265" s="14" t="s">
        <v>78</v>
      </c>
      <c r="AY265" s="214" t="s">
        <v>153</v>
      </c>
    </row>
    <row r="266" spans="1:65" s="15" customFormat="1" ht="11.25">
      <c r="B266" s="215"/>
      <c r="C266" s="216"/>
      <c r="D266" s="195" t="s">
        <v>163</v>
      </c>
      <c r="E266" s="217" t="s">
        <v>19</v>
      </c>
      <c r="F266" s="218" t="s">
        <v>166</v>
      </c>
      <c r="G266" s="216"/>
      <c r="H266" s="219">
        <v>414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163</v>
      </c>
      <c r="AU266" s="225" t="s">
        <v>88</v>
      </c>
      <c r="AV266" s="15" t="s">
        <v>160</v>
      </c>
      <c r="AW266" s="15" t="s">
        <v>37</v>
      </c>
      <c r="AX266" s="15" t="s">
        <v>86</v>
      </c>
      <c r="AY266" s="225" t="s">
        <v>153</v>
      </c>
    </row>
    <row r="267" spans="1:65" s="2" customFormat="1" ht="21.75" customHeight="1">
      <c r="A267" s="36"/>
      <c r="B267" s="37"/>
      <c r="C267" s="175" t="s">
        <v>728</v>
      </c>
      <c r="D267" s="175" t="s">
        <v>155</v>
      </c>
      <c r="E267" s="176" t="s">
        <v>729</v>
      </c>
      <c r="F267" s="177" t="s">
        <v>730</v>
      </c>
      <c r="G267" s="178" t="s">
        <v>173</v>
      </c>
      <c r="H267" s="179">
        <v>3.1880000000000002</v>
      </c>
      <c r="I267" s="180"/>
      <c r="J267" s="181">
        <f>ROUND(I267*H267,2)</f>
        <v>0</v>
      </c>
      <c r="K267" s="177" t="s">
        <v>159</v>
      </c>
      <c r="L267" s="41"/>
      <c r="M267" s="182" t="s">
        <v>19</v>
      </c>
      <c r="N267" s="183" t="s">
        <v>49</v>
      </c>
      <c r="O267" s="66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160</v>
      </c>
      <c r="AT267" s="186" t="s">
        <v>155</v>
      </c>
      <c r="AU267" s="186" t="s">
        <v>88</v>
      </c>
      <c r="AY267" s="19" t="s">
        <v>153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86</v>
      </c>
      <c r="BK267" s="187">
        <f>ROUND(I267*H267,2)</f>
        <v>0</v>
      </c>
      <c r="BL267" s="19" t="s">
        <v>160</v>
      </c>
      <c r="BM267" s="186" t="s">
        <v>521</v>
      </c>
    </row>
    <row r="268" spans="1:65" s="2" customFormat="1" ht="11.25">
      <c r="A268" s="36"/>
      <c r="B268" s="37"/>
      <c r="C268" s="38"/>
      <c r="D268" s="188" t="s">
        <v>161</v>
      </c>
      <c r="E268" s="38"/>
      <c r="F268" s="189" t="s">
        <v>731</v>
      </c>
      <c r="G268" s="38"/>
      <c r="H268" s="38"/>
      <c r="I268" s="190"/>
      <c r="J268" s="38"/>
      <c r="K268" s="38"/>
      <c r="L268" s="41"/>
      <c r="M268" s="191"/>
      <c r="N268" s="19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161</v>
      </c>
      <c r="AU268" s="19" t="s">
        <v>88</v>
      </c>
    </row>
    <row r="269" spans="1:65" s="14" customFormat="1" ht="11.25">
      <c r="B269" s="205"/>
      <c r="C269" s="206"/>
      <c r="D269" s="195" t="s">
        <v>163</v>
      </c>
      <c r="E269" s="207" t="s">
        <v>19</v>
      </c>
      <c r="F269" s="208" t="s">
        <v>732</v>
      </c>
      <c r="G269" s="206"/>
      <c r="H269" s="207" t="s">
        <v>19</v>
      </c>
      <c r="I269" s="209"/>
      <c r="J269" s="206"/>
      <c r="K269" s="206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163</v>
      </c>
      <c r="AU269" s="214" t="s">
        <v>88</v>
      </c>
      <c r="AV269" s="14" t="s">
        <v>86</v>
      </c>
      <c r="AW269" s="14" t="s">
        <v>37</v>
      </c>
      <c r="AX269" s="14" t="s">
        <v>78</v>
      </c>
      <c r="AY269" s="214" t="s">
        <v>153</v>
      </c>
    </row>
    <row r="270" spans="1:65" s="13" customFormat="1" ht="11.25">
      <c r="B270" s="193"/>
      <c r="C270" s="194"/>
      <c r="D270" s="195" t="s">
        <v>163</v>
      </c>
      <c r="E270" s="196" t="s">
        <v>19</v>
      </c>
      <c r="F270" s="197" t="s">
        <v>733</v>
      </c>
      <c r="G270" s="194"/>
      <c r="H270" s="198">
        <v>3.1880000000000002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163</v>
      </c>
      <c r="AU270" s="204" t="s">
        <v>88</v>
      </c>
      <c r="AV270" s="13" t="s">
        <v>88</v>
      </c>
      <c r="AW270" s="13" t="s">
        <v>37</v>
      </c>
      <c r="AX270" s="13" t="s">
        <v>78</v>
      </c>
      <c r="AY270" s="204" t="s">
        <v>153</v>
      </c>
    </row>
    <row r="271" spans="1:65" s="15" customFormat="1" ht="11.25">
      <c r="B271" s="215"/>
      <c r="C271" s="216"/>
      <c r="D271" s="195" t="s">
        <v>163</v>
      </c>
      <c r="E271" s="217" t="s">
        <v>19</v>
      </c>
      <c r="F271" s="218" t="s">
        <v>166</v>
      </c>
      <c r="G271" s="216"/>
      <c r="H271" s="219">
        <v>3.1880000000000002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163</v>
      </c>
      <c r="AU271" s="225" t="s">
        <v>88</v>
      </c>
      <c r="AV271" s="15" t="s">
        <v>160</v>
      </c>
      <c r="AW271" s="15" t="s">
        <v>37</v>
      </c>
      <c r="AX271" s="15" t="s">
        <v>86</v>
      </c>
      <c r="AY271" s="225" t="s">
        <v>153</v>
      </c>
    </row>
    <row r="272" spans="1:65" s="2" customFormat="1" ht="16.5" customHeight="1">
      <c r="A272" s="36"/>
      <c r="B272" s="37"/>
      <c r="C272" s="175" t="s">
        <v>281</v>
      </c>
      <c r="D272" s="175" t="s">
        <v>155</v>
      </c>
      <c r="E272" s="176" t="s">
        <v>734</v>
      </c>
      <c r="F272" s="177" t="s">
        <v>735</v>
      </c>
      <c r="G272" s="178" t="s">
        <v>158</v>
      </c>
      <c r="H272" s="179">
        <v>29.4</v>
      </c>
      <c r="I272" s="180"/>
      <c r="J272" s="181">
        <f>ROUND(I272*H272,2)</f>
        <v>0</v>
      </c>
      <c r="K272" s="177" t="s">
        <v>159</v>
      </c>
      <c r="L272" s="41"/>
      <c r="M272" s="182" t="s">
        <v>19</v>
      </c>
      <c r="N272" s="183" t="s">
        <v>49</v>
      </c>
      <c r="O272" s="66"/>
      <c r="P272" s="184">
        <f>O272*H272</f>
        <v>0</v>
      </c>
      <c r="Q272" s="184">
        <v>0</v>
      </c>
      <c r="R272" s="184">
        <f>Q272*H272</f>
        <v>0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160</v>
      </c>
      <c r="AT272" s="186" t="s">
        <v>155</v>
      </c>
      <c r="AU272" s="186" t="s">
        <v>88</v>
      </c>
      <c r="AY272" s="19" t="s">
        <v>153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86</v>
      </c>
      <c r="BK272" s="187">
        <f>ROUND(I272*H272,2)</f>
        <v>0</v>
      </c>
      <c r="BL272" s="19" t="s">
        <v>160</v>
      </c>
      <c r="BM272" s="186" t="s">
        <v>386</v>
      </c>
    </row>
    <row r="273" spans="1:65" s="2" customFormat="1" ht="11.25">
      <c r="A273" s="36"/>
      <c r="B273" s="37"/>
      <c r="C273" s="38"/>
      <c r="D273" s="188" t="s">
        <v>161</v>
      </c>
      <c r="E273" s="38"/>
      <c r="F273" s="189" t="s">
        <v>736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161</v>
      </c>
      <c r="AU273" s="19" t="s">
        <v>88</v>
      </c>
    </row>
    <row r="274" spans="1:65" s="13" customFormat="1" ht="11.25">
      <c r="B274" s="193"/>
      <c r="C274" s="194"/>
      <c r="D274" s="195" t="s">
        <v>163</v>
      </c>
      <c r="E274" s="196" t="s">
        <v>19</v>
      </c>
      <c r="F274" s="197" t="s">
        <v>737</v>
      </c>
      <c r="G274" s="194"/>
      <c r="H274" s="198">
        <v>29.4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163</v>
      </c>
      <c r="AU274" s="204" t="s">
        <v>88</v>
      </c>
      <c r="AV274" s="13" t="s">
        <v>88</v>
      </c>
      <c r="AW274" s="13" t="s">
        <v>37</v>
      </c>
      <c r="AX274" s="13" t="s">
        <v>78</v>
      </c>
      <c r="AY274" s="204" t="s">
        <v>153</v>
      </c>
    </row>
    <row r="275" spans="1:65" s="15" customFormat="1" ht="11.25">
      <c r="B275" s="215"/>
      <c r="C275" s="216"/>
      <c r="D275" s="195" t="s">
        <v>163</v>
      </c>
      <c r="E275" s="217" t="s">
        <v>19</v>
      </c>
      <c r="F275" s="218" t="s">
        <v>166</v>
      </c>
      <c r="G275" s="216"/>
      <c r="H275" s="219">
        <v>29.4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163</v>
      </c>
      <c r="AU275" s="225" t="s">
        <v>88</v>
      </c>
      <c r="AV275" s="15" t="s">
        <v>160</v>
      </c>
      <c r="AW275" s="15" t="s">
        <v>37</v>
      </c>
      <c r="AX275" s="15" t="s">
        <v>86</v>
      </c>
      <c r="AY275" s="225" t="s">
        <v>153</v>
      </c>
    </row>
    <row r="276" spans="1:65" s="2" customFormat="1" ht="16.5" customHeight="1">
      <c r="A276" s="36"/>
      <c r="B276" s="37"/>
      <c r="C276" s="226" t="s">
        <v>387</v>
      </c>
      <c r="D276" s="226" t="s">
        <v>220</v>
      </c>
      <c r="E276" s="227" t="s">
        <v>738</v>
      </c>
      <c r="F276" s="228" t="s">
        <v>739</v>
      </c>
      <c r="G276" s="229" t="s">
        <v>342</v>
      </c>
      <c r="H276" s="230">
        <v>7</v>
      </c>
      <c r="I276" s="231"/>
      <c r="J276" s="232">
        <f>ROUND(I276*H276,2)</f>
        <v>0</v>
      </c>
      <c r="K276" s="228" t="s">
        <v>159</v>
      </c>
      <c r="L276" s="233"/>
      <c r="M276" s="234" t="s">
        <v>19</v>
      </c>
      <c r="N276" s="235" t="s">
        <v>49</v>
      </c>
      <c r="O276" s="66"/>
      <c r="P276" s="184">
        <f>O276*H276</f>
        <v>0</v>
      </c>
      <c r="Q276" s="184">
        <v>0</v>
      </c>
      <c r="R276" s="184">
        <f>Q276*H276</f>
        <v>0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182</v>
      </c>
      <c r="AT276" s="186" t="s">
        <v>220</v>
      </c>
      <c r="AU276" s="186" t="s">
        <v>88</v>
      </c>
      <c r="AY276" s="19" t="s">
        <v>153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86</v>
      </c>
      <c r="BK276" s="187">
        <f>ROUND(I276*H276,2)</f>
        <v>0</v>
      </c>
      <c r="BL276" s="19" t="s">
        <v>160</v>
      </c>
      <c r="BM276" s="186" t="s">
        <v>390</v>
      </c>
    </row>
    <row r="277" spans="1:65" s="2" customFormat="1" ht="16.5" customHeight="1">
      <c r="A277" s="36"/>
      <c r="B277" s="37"/>
      <c r="C277" s="226" t="s">
        <v>286</v>
      </c>
      <c r="D277" s="226" t="s">
        <v>220</v>
      </c>
      <c r="E277" s="227" t="s">
        <v>740</v>
      </c>
      <c r="F277" s="228" t="s">
        <v>741</v>
      </c>
      <c r="G277" s="229" t="s">
        <v>342</v>
      </c>
      <c r="H277" s="230">
        <v>1</v>
      </c>
      <c r="I277" s="231"/>
      <c r="J277" s="232">
        <f>ROUND(I277*H277,2)</f>
        <v>0</v>
      </c>
      <c r="K277" s="228" t="s">
        <v>19</v>
      </c>
      <c r="L277" s="233"/>
      <c r="M277" s="234" t="s">
        <v>19</v>
      </c>
      <c r="N277" s="235" t="s">
        <v>49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182</v>
      </c>
      <c r="AT277" s="186" t="s">
        <v>220</v>
      </c>
      <c r="AU277" s="186" t="s">
        <v>88</v>
      </c>
      <c r="AY277" s="19" t="s">
        <v>153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86</v>
      </c>
      <c r="BK277" s="187">
        <f>ROUND(I277*H277,2)</f>
        <v>0</v>
      </c>
      <c r="BL277" s="19" t="s">
        <v>160</v>
      </c>
      <c r="BM277" s="186" t="s">
        <v>393</v>
      </c>
    </row>
    <row r="278" spans="1:65" s="12" customFormat="1" ht="22.9" customHeight="1">
      <c r="B278" s="159"/>
      <c r="C278" s="160"/>
      <c r="D278" s="161" t="s">
        <v>77</v>
      </c>
      <c r="E278" s="173" t="s">
        <v>170</v>
      </c>
      <c r="F278" s="173" t="s">
        <v>742</v>
      </c>
      <c r="G278" s="160"/>
      <c r="H278" s="160"/>
      <c r="I278" s="163"/>
      <c r="J278" s="174">
        <f>BK278</f>
        <v>0</v>
      </c>
      <c r="K278" s="160"/>
      <c r="L278" s="165"/>
      <c r="M278" s="166"/>
      <c r="N278" s="167"/>
      <c r="O278" s="167"/>
      <c r="P278" s="168">
        <f>SUM(P279:P286)</f>
        <v>0</v>
      </c>
      <c r="Q278" s="167"/>
      <c r="R278" s="168">
        <f>SUM(R279:R286)</f>
        <v>2.368366</v>
      </c>
      <c r="S278" s="167"/>
      <c r="T278" s="169">
        <f>SUM(T279:T286)</f>
        <v>0</v>
      </c>
      <c r="AR278" s="170" t="s">
        <v>86</v>
      </c>
      <c r="AT278" s="171" t="s">
        <v>77</v>
      </c>
      <c r="AU278" s="171" t="s">
        <v>86</v>
      </c>
      <c r="AY278" s="170" t="s">
        <v>153</v>
      </c>
      <c r="BK278" s="172">
        <f>SUM(BK279:BK286)</f>
        <v>0</v>
      </c>
    </row>
    <row r="279" spans="1:65" s="2" customFormat="1" ht="24.2" customHeight="1">
      <c r="A279" s="36"/>
      <c r="B279" s="37"/>
      <c r="C279" s="175" t="s">
        <v>448</v>
      </c>
      <c r="D279" s="175" t="s">
        <v>155</v>
      </c>
      <c r="E279" s="176" t="s">
        <v>743</v>
      </c>
      <c r="F279" s="177" t="s">
        <v>744</v>
      </c>
      <c r="G279" s="178" t="s">
        <v>223</v>
      </c>
      <c r="H279" s="179">
        <v>2.2000000000000002</v>
      </c>
      <c r="I279" s="180"/>
      <c r="J279" s="181">
        <f>ROUND(I279*H279,2)</f>
        <v>0</v>
      </c>
      <c r="K279" s="177" t="s">
        <v>359</v>
      </c>
      <c r="L279" s="41"/>
      <c r="M279" s="182" t="s">
        <v>19</v>
      </c>
      <c r="N279" s="183" t="s">
        <v>49</v>
      </c>
      <c r="O279" s="66"/>
      <c r="P279" s="184">
        <f>O279*H279</f>
        <v>0</v>
      </c>
      <c r="Q279" s="184">
        <v>1.07653</v>
      </c>
      <c r="R279" s="184">
        <f>Q279*H279</f>
        <v>2.368366</v>
      </c>
      <c r="S279" s="184">
        <v>0</v>
      </c>
      <c r="T279" s="18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160</v>
      </c>
      <c r="AT279" s="186" t="s">
        <v>155</v>
      </c>
      <c r="AU279" s="186" t="s">
        <v>88</v>
      </c>
      <c r="AY279" s="19" t="s">
        <v>153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86</v>
      </c>
      <c r="BK279" s="187">
        <f>ROUND(I279*H279,2)</f>
        <v>0</v>
      </c>
      <c r="BL279" s="19" t="s">
        <v>160</v>
      </c>
      <c r="BM279" s="186" t="s">
        <v>745</v>
      </c>
    </row>
    <row r="280" spans="1:65" s="2" customFormat="1" ht="11.25">
      <c r="A280" s="36"/>
      <c r="B280" s="37"/>
      <c r="C280" s="38"/>
      <c r="D280" s="188" t="s">
        <v>161</v>
      </c>
      <c r="E280" s="38"/>
      <c r="F280" s="189" t="s">
        <v>746</v>
      </c>
      <c r="G280" s="38"/>
      <c r="H280" s="38"/>
      <c r="I280" s="190"/>
      <c r="J280" s="38"/>
      <c r="K280" s="38"/>
      <c r="L280" s="41"/>
      <c r="M280" s="191"/>
      <c r="N280" s="19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161</v>
      </c>
      <c r="AU280" s="19" t="s">
        <v>88</v>
      </c>
    </row>
    <row r="281" spans="1:65" s="13" customFormat="1" ht="11.25">
      <c r="B281" s="193"/>
      <c r="C281" s="194"/>
      <c r="D281" s="195" t="s">
        <v>163</v>
      </c>
      <c r="E281" s="196" t="s">
        <v>19</v>
      </c>
      <c r="F281" s="197" t="s">
        <v>747</v>
      </c>
      <c r="G281" s="194"/>
      <c r="H281" s="198">
        <v>2.2000000000000002</v>
      </c>
      <c r="I281" s="199"/>
      <c r="J281" s="194"/>
      <c r="K281" s="194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163</v>
      </c>
      <c r="AU281" s="204" t="s">
        <v>88</v>
      </c>
      <c r="AV281" s="13" t="s">
        <v>88</v>
      </c>
      <c r="AW281" s="13" t="s">
        <v>37</v>
      </c>
      <c r="AX281" s="13" t="s">
        <v>86</v>
      </c>
      <c r="AY281" s="204" t="s">
        <v>153</v>
      </c>
    </row>
    <row r="282" spans="1:65" s="14" customFormat="1" ht="11.25">
      <c r="B282" s="205"/>
      <c r="C282" s="206"/>
      <c r="D282" s="195" t="s">
        <v>163</v>
      </c>
      <c r="E282" s="207" t="s">
        <v>19</v>
      </c>
      <c r="F282" s="208" t="s">
        <v>748</v>
      </c>
      <c r="G282" s="206"/>
      <c r="H282" s="207" t="s">
        <v>19</v>
      </c>
      <c r="I282" s="209"/>
      <c r="J282" s="206"/>
      <c r="K282" s="206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163</v>
      </c>
      <c r="AU282" s="214" t="s">
        <v>88</v>
      </c>
      <c r="AV282" s="14" t="s">
        <v>86</v>
      </c>
      <c r="AW282" s="14" t="s">
        <v>37</v>
      </c>
      <c r="AX282" s="14" t="s">
        <v>78</v>
      </c>
      <c r="AY282" s="214" t="s">
        <v>153</v>
      </c>
    </row>
    <row r="283" spans="1:65" s="2" customFormat="1" ht="16.5" customHeight="1">
      <c r="A283" s="36"/>
      <c r="B283" s="37"/>
      <c r="C283" s="175" t="s">
        <v>196</v>
      </c>
      <c r="D283" s="175" t="s">
        <v>155</v>
      </c>
      <c r="E283" s="176" t="s">
        <v>749</v>
      </c>
      <c r="F283" s="177" t="s">
        <v>750</v>
      </c>
      <c r="G283" s="178" t="s">
        <v>275</v>
      </c>
      <c r="H283" s="179">
        <v>393.8</v>
      </c>
      <c r="I283" s="180"/>
      <c r="J283" s="181">
        <f>ROUND(I283*H283,2)</f>
        <v>0</v>
      </c>
      <c r="K283" s="177" t="s">
        <v>159</v>
      </c>
      <c r="L283" s="41"/>
      <c r="M283" s="182" t="s">
        <v>19</v>
      </c>
      <c r="N283" s="183" t="s">
        <v>49</v>
      </c>
      <c r="O283" s="66"/>
      <c r="P283" s="184">
        <f>O283*H283</f>
        <v>0</v>
      </c>
      <c r="Q283" s="184">
        <v>0</v>
      </c>
      <c r="R283" s="184">
        <f>Q283*H283</f>
        <v>0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160</v>
      </c>
      <c r="AT283" s="186" t="s">
        <v>155</v>
      </c>
      <c r="AU283" s="186" t="s">
        <v>88</v>
      </c>
      <c r="AY283" s="19" t="s">
        <v>153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86</v>
      </c>
      <c r="BK283" s="187">
        <f>ROUND(I283*H283,2)</f>
        <v>0</v>
      </c>
      <c r="BL283" s="19" t="s">
        <v>160</v>
      </c>
      <c r="BM283" s="186" t="s">
        <v>397</v>
      </c>
    </row>
    <row r="284" spans="1:65" s="2" customFormat="1" ht="11.25">
      <c r="A284" s="36"/>
      <c r="B284" s="37"/>
      <c r="C284" s="38"/>
      <c r="D284" s="188" t="s">
        <v>161</v>
      </c>
      <c r="E284" s="38"/>
      <c r="F284" s="189" t="s">
        <v>751</v>
      </c>
      <c r="G284" s="38"/>
      <c r="H284" s="38"/>
      <c r="I284" s="190"/>
      <c r="J284" s="38"/>
      <c r="K284" s="38"/>
      <c r="L284" s="41"/>
      <c r="M284" s="191"/>
      <c r="N284" s="19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161</v>
      </c>
      <c r="AU284" s="19" t="s">
        <v>88</v>
      </c>
    </row>
    <row r="285" spans="1:65" s="13" customFormat="1" ht="11.25">
      <c r="B285" s="193"/>
      <c r="C285" s="194"/>
      <c r="D285" s="195" t="s">
        <v>163</v>
      </c>
      <c r="E285" s="196" t="s">
        <v>19</v>
      </c>
      <c r="F285" s="197" t="s">
        <v>752</v>
      </c>
      <c r="G285" s="194"/>
      <c r="H285" s="198">
        <v>393.8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163</v>
      </c>
      <c r="AU285" s="204" t="s">
        <v>88</v>
      </c>
      <c r="AV285" s="13" t="s">
        <v>88</v>
      </c>
      <c r="AW285" s="13" t="s">
        <v>37</v>
      </c>
      <c r="AX285" s="13" t="s">
        <v>78</v>
      </c>
      <c r="AY285" s="204" t="s">
        <v>153</v>
      </c>
    </row>
    <row r="286" spans="1:65" s="15" customFormat="1" ht="11.25">
      <c r="B286" s="215"/>
      <c r="C286" s="216"/>
      <c r="D286" s="195" t="s">
        <v>163</v>
      </c>
      <c r="E286" s="217" t="s">
        <v>19</v>
      </c>
      <c r="F286" s="218" t="s">
        <v>166</v>
      </c>
      <c r="G286" s="216"/>
      <c r="H286" s="219">
        <v>393.8</v>
      </c>
      <c r="I286" s="220"/>
      <c r="J286" s="216"/>
      <c r="K286" s="216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163</v>
      </c>
      <c r="AU286" s="225" t="s">
        <v>88</v>
      </c>
      <c r="AV286" s="15" t="s">
        <v>160</v>
      </c>
      <c r="AW286" s="15" t="s">
        <v>37</v>
      </c>
      <c r="AX286" s="15" t="s">
        <v>86</v>
      </c>
      <c r="AY286" s="225" t="s">
        <v>153</v>
      </c>
    </row>
    <row r="287" spans="1:65" s="12" customFormat="1" ht="22.9" customHeight="1">
      <c r="B287" s="159"/>
      <c r="C287" s="160"/>
      <c r="D287" s="161" t="s">
        <v>77</v>
      </c>
      <c r="E287" s="173" t="s">
        <v>160</v>
      </c>
      <c r="F287" s="173" t="s">
        <v>283</v>
      </c>
      <c r="G287" s="160"/>
      <c r="H287" s="160"/>
      <c r="I287" s="163"/>
      <c r="J287" s="174">
        <f>BK287</f>
        <v>0</v>
      </c>
      <c r="K287" s="160"/>
      <c r="L287" s="165"/>
      <c r="M287" s="166"/>
      <c r="N287" s="167"/>
      <c r="O287" s="167"/>
      <c r="P287" s="168">
        <f>SUM(P288:P329)</f>
        <v>0</v>
      </c>
      <c r="Q287" s="167"/>
      <c r="R287" s="168">
        <f>SUM(R288:R329)</f>
        <v>0</v>
      </c>
      <c r="S287" s="167"/>
      <c r="T287" s="169">
        <f>SUM(T288:T329)</f>
        <v>0</v>
      </c>
      <c r="AR287" s="170" t="s">
        <v>86</v>
      </c>
      <c r="AT287" s="171" t="s">
        <v>77</v>
      </c>
      <c r="AU287" s="171" t="s">
        <v>86</v>
      </c>
      <c r="AY287" s="170" t="s">
        <v>153</v>
      </c>
      <c r="BK287" s="172">
        <f>SUM(BK288:BK329)</f>
        <v>0</v>
      </c>
    </row>
    <row r="288" spans="1:65" s="2" customFormat="1" ht="24.2" customHeight="1">
      <c r="A288" s="36"/>
      <c r="B288" s="37"/>
      <c r="C288" s="175" t="s">
        <v>753</v>
      </c>
      <c r="D288" s="175" t="s">
        <v>155</v>
      </c>
      <c r="E288" s="176" t="s">
        <v>754</v>
      </c>
      <c r="F288" s="177" t="s">
        <v>755</v>
      </c>
      <c r="G288" s="178" t="s">
        <v>158</v>
      </c>
      <c r="H288" s="179">
        <v>7.6</v>
      </c>
      <c r="I288" s="180"/>
      <c r="J288" s="181">
        <f>ROUND(I288*H288,2)</f>
        <v>0</v>
      </c>
      <c r="K288" s="177" t="s">
        <v>159</v>
      </c>
      <c r="L288" s="41"/>
      <c r="M288" s="182" t="s">
        <v>19</v>
      </c>
      <c r="N288" s="183" t="s">
        <v>49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160</v>
      </c>
      <c r="AT288" s="186" t="s">
        <v>155</v>
      </c>
      <c r="AU288" s="186" t="s">
        <v>88</v>
      </c>
      <c r="AY288" s="19" t="s">
        <v>153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86</v>
      </c>
      <c r="BK288" s="187">
        <f>ROUND(I288*H288,2)</f>
        <v>0</v>
      </c>
      <c r="BL288" s="19" t="s">
        <v>160</v>
      </c>
      <c r="BM288" s="186" t="s">
        <v>405</v>
      </c>
    </row>
    <row r="289" spans="1:65" s="2" customFormat="1" ht="11.25">
      <c r="A289" s="36"/>
      <c r="B289" s="37"/>
      <c r="C289" s="38"/>
      <c r="D289" s="188" t="s">
        <v>161</v>
      </c>
      <c r="E289" s="38"/>
      <c r="F289" s="189" t="s">
        <v>756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161</v>
      </c>
      <c r="AU289" s="19" t="s">
        <v>88</v>
      </c>
    </row>
    <row r="290" spans="1:65" s="13" customFormat="1" ht="11.25">
      <c r="B290" s="193"/>
      <c r="C290" s="194"/>
      <c r="D290" s="195" t="s">
        <v>163</v>
      </c>
      <c r="E290" s="196" t="s">
        <v>19</v>
      </c>
      <c r="F290" s="197" t="s">
        <v>757</v>
      </c>
      <c r="G290" s="194"/>
      <c r="H290" s="198">
        <v>7.6</v>
      </c>
      <c r="I290" s="199"/>
      <c r="J290" s="194"/>
      <c r="K290" s="194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163</v>
      </c>
      <c r="AU290" s="204" t="s">
        <v>88</v>
      </c>
      <c r="AV290" s="13" t="s">
        <v>88</v>
      </c>
      <c r="AW290" s="13" t="s">
        <v>37</v>
      </c>
      <c r="AX290" s="13" t="s">
        <v>78</v>
      </c>
      <c r="AY290" s="204" t="s">
        <v>153</v>
      </c>
    </row>
    <row r="291" spans="1:65" s="14" customFormat="1" ht="11.25">
      <c r="B291" s="205"/>
      <c r="C291" s="206"/>
      <c r="D291" s="195" t="s">
        <v>163</v>
      </c>
      <c r="E291" s="207" t="s">
        <v>19</v>
      </c>
      <c r="F291" s="208" t="s">
        <v>758</v>
      </c>
      <c r="G291" s="206"/>
      <c r="H291" s="207" t="s">
        <v>19</v>
      </c>
      <c r="I291" s="209"/>
      <c r="J291" s="206"/>
      <c r="K291" s="206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163</v>
      </c>
      <c r="AU291" s="214" t="s">
        <v>88</v>
      </c>
      <c r="AV291" s="14" t="s">
        <v>86</v>
      </c>
      <c r="AW291" s="14" t="s">
        <v>37</v>
      </c>
      <c r="AX291" s="14" t="s">
        <v>78</v>
      </c>
      <c r="AY291" s="214" t="s">
        <v>153</v>
      </c>
    </row>
    <row r="292" spans="1:65" s="15" customFormat="1" ht="11.25">
      <c r="B292" s="215"/>
      <c r="C292" s="216"/>
      <c r="D292" s="195" t="s">
        <v>163</v>
      </c>
      <c r="E292" s="217" t="s">
        <v>19</v>
      </c>
      <c r="F292" s="218" t="s">
        <v>166</v>
      </c>
      <c r="G292" s="216"/>
      <c r="H292" s="219">
        <v>7.6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163</v>
      </c>
      <c r="AU292" s="225" t="s">
        <v>88</v>
      </c>
      <c r="AV292" s="15" t="s">
        <v>160</v>
      </c>
      <c r="AW292" s="15" t="s">
        <v>37</v>
      </c>
      <c r="AX292" s="15" t="s">
        <v>86</v>
      </c>
      <c r="AY292" s="225" t="s">
        <v>153</v>
      </c>
    </row>
    <row r="293" spans="1:65" s="2" customFormat="1" ht="16.5" customHeight="1">
      <c r="A293" s="36"/>
      <c r="B293" s="37"/>
      <c r="C293" s="175" t="s">
        <v>298</v>
      </c>
      <c r="D293" s="175" t="s">
        <v>155</v>
      </c>
      <c r="E293" s="176" t="s">
        <v>759</v>
      </c>
      <c r="F293" s="177" t="s">
        <v>760</v>
      </c>
      <c r="G293" s="178" t="s">
        <v>173</v>
      </c>
      <c r="H293" s="179">
        <v>120.678</v>
      </c>
      <c r="I293" s="180"/>
      <c r="J293" s="181">
        <f>ROUND(I293*H293,2)</f>
        <v>0</v>
      </c>
      <c r="K293" s="177" t="s">
        <v>159</v>
      </c>
      <c r="L293" s="41"/>
      <c r="M293" s="182" t="s">
        <v>19</v>
      </c>
      <c r="N293" s="183" t="s">
        <v>49</v>
      </c>
      <c r="O293" s="66"/>
      <c r="P293" s="184">
        <f>O293*H293</f>
        <v>0</v>
      </c>
      <c r="Q293" s="184">
        <v>0</v>
      </c>
      <c r="R293" s="184">
        <f>Q293*H293</f>
        <v>0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160</v>
      </c>
      <c r="AT293" s="186" t="s">
        <v>155</v>
      </c>
      <c r="AU293" s="186" t="s">
        <v>88</v>
      </c>
      <c r="AY293" s="19" t="s">
        <v>153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86</v>
      </c>
      <c r="BK293" s="187">
        <f>ROUND(I293*H293,2)</f>
        <v>0</v>
      </c>
      <c r="BL293" s="19" t="s">
        <v>160</v>
      </c>
      <c r="BM293" s="186" t="s">
        <v>362</v>
      </c>
    </row>
    <row r="294" spans="1:65" s="2" customFormat="1" ht="11.25">
      <c r="A294" s="36"/>
      <c r="B294" s="37"/>
      <c r="C294" s="38"/>
      <c r="D294" s="188" t="s">
        <v>161</v>
      </c>
      <c r="E294" s="38"/>
      <c r="F294" s="189" t="s">
        <v>761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161</v>
      </c>
      <c r="AU294" s="19" t="s">
        <v>88</v>
      </c>
    </row>
    <row r="295" spans="1:65" s="13" customFormat="1" ht="11.25">
      <c r="B295" s="193"/>
      <c r="C295" s="194"/>
      <c r="D295" s="195" t="s">
        <v>163</v>
      </c>
      <c r="E295" s="196" t="s">
        <v>19</v>
      </c>
      <c r="F295" s="197" t="s">
        <v>762</v>
      </c>
      <c r="G295" s="194"/>
      <c r="H295" s="198">
        <v>103.84399999999999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163</v>
      </c>
      <c r="AU295" s="204" t="s">
        <v>88</v>
      </c>
      <c r="AV295" s="13" t="s">
        <v>88</v>
      </c>
      <c r="AW295" s="13" t="s">
        <v>37</v>
      </c>
      <c r="AX295" s="13" t="s">
        <v>78</v>
      </c>
      <c r="AY295" s="204" t="s">
        <v>153</v>
      </c>
    </row>
    <row r="296" spans="1:65" s="13" customFormat="1" ht="11.25">
      <c r="B296" s="193"/>
      <c r="C296" s="194"/>
      <c r="D296" s="195" t="s">
        <v>163</v>
      </c>
      <c r="E296" s="196" t="s">
        <v>19</v>
      </c>
      <c r="F296" s="197" t="s">
        <v>763</v>
      </c>
      <c r="G296" s="194"/>
      <c r="H296" s="198">
        <v>4.234</v>
      </c>
      <c r="I296" s="199"/>
      <c r="J296" s="194"/>
      <c r="K296" s="194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163</v>
      </c>
      <c r="AU296" s="204" t="s">
        <v>88</v>
      </c>
      <c r="AV296" s="13" t="s">
        <v>88</v>
      </c>
      <c r="AW296" s="13" t="s">
        <v>37</v>
      </c>
      <c r="AX296" s="13" t="s">
        <v>78</v>
      </c>
      <c r="AY296" s="204" t="s">
        <v>153</v>
      </c>
    </row>
    <row r="297" spans="1:65" s="13" customFormat="1" ht="11.25">
      <c r="B297" s="193"/>
      <c r="C297" s="194"/>
      <c r="D297" s="195" t="s">
        <v>163</v>
      </c>
      <c r="E297" s="196" t="s">
        <v>19</v>
      </c>
      <c r="F297" s="197" t="s">
        <v>764</v>
      </c>
      <c r="G297" s="194"/>
      <c r="H297" s="198">
        <v>12.6</v>
      </c>
      <c r="I297" s="199"/>
      <c r="J297" s="194"/>
      <c r="K297" s="194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163</v>
      </c>
      <c r="AU297" s="204" t="s">
        <v>88</v>
      </c>
      <c r="AV297" s="13" t="s">
        <v>88</v>
      </c>
      <c r="AW297" s="13" t="s">
        <v>37</v>
      </c>
      <c r="AX297" s="13" t="s">
        <v>78</v>
      </c>
      <c r="AY297" s="204" t="s">
        <v>153</v>
      </c>
    </row>
    <row r="298" spans="1:65" s="14" customFormat="1" ht="11.25">
      <c r="B298" s="205"/>
      <c r="C298" s="206"/>
      <c r="D298" s="195" t="s">
        <v>163</v>
      </c>
      <c r="E298" s="207" t="s">
        <v>19</v>
      </c>
      <c r="F298" s="208" t="s">
        <v>765</v>
      </c>
      <c r="G298" s="206"/>
      <c r="H298" s="207" t="s">
        <v>19</v>
      </c>
      <c r="I298" s="209"/>
      <c r="J298" s="206"/>
      <c r="K298" s="206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163</v>
      </c>
      <c r="AU298" s="214" t="s">
        <v>88</v>
      </c>
      <c r="AV298" s="14" t="s">
        <v>86</v>
      </c>
      <c r="AW298" s="14" t="s">
        <v>37</v>
      </c>
      <c r="AX298" s="14" t="s">
        <v>78</v>
      </c>
      <c r="AY298" s="214" t="s">
        <v>153</v>
      </c>
    </row>
    <row r="299" spans="1:65" s="15" customFormat="1" ht="11.25">
      <c r="B299" s="215"/>
      <c r="C299" s="216"/>
      <c r="D299" s="195" t="s">
        <v>163</v>
      </c>
      <c r="E299" s="217" t="s">
        <v>19</v>
      </c>
      <c r="F299" s="218" t="s">
        <v>166</v>
      </c>
      <c r="G299" s="216"/>
      <c r="H299" s="219">
        <v>120.67799999999998</v>
      </c>
      <c r="I299" s="220"/>
      <c r="J299" s="216"/>
      <c r="K299" s="216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163</v>
      </c>
      <c r="AU299" s="225" t="s">
        <v>88</v>
      </c>
      <c r="AV299" s="15" t="s">
        <v>160</v>
      </c>
      <c r="AW299" s="15" t="s">
        <v>37</v>
      </c>
      <c r="AX299" s="15" t="s">
        <v>86</v>
      </c>
      <c r="AY299" s="225" t="s">
        <v>153</v>
      </c>
    </row>
    <row r="300" spans="1:65" s="2" customFormat="1" ht="16.5" customHeight="1">
      <c r="A300" s="36"/>
      <c r="B300" s="37"/>
      <c r="C300" s="175" t="s">
        <v>766</v>
      </c>
      <c r="D300" s="175" t="s">
        <v>155</v>
      </c>
      <c r="E300" s="176" t="s">
        <v>767</v>
      </c>
      <c r="F300" s="177" t="s">
        <v>760</v>
      </c>
      <c r="G300" s="178" t="s">
        <v>173</v>
      </c>
      <c r="H300" s="179">
        <v>1.35</v>
      </c>
      <c r="I300" s="180"/>
      <c r="J300" s="181">
        <f>ROUND(I300*H300,2)</f>
        <v>0</v>
      </c>
      <c r="K300" s="177" t="s">
        <v>19</v>
      </c>
      <c r="L300" s="41"/>
      <c r="M300" s="182" t="s">
        <v>19</v>
      </c>
      <c r="N300" s="183" t="s">
        <v>49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160</v>
      </c>
      <c r="AT300" s="186" t="s">
        <v>155</v>
      </c>
      <c r="AU300" s="186" t="s">
        <v>88</v>
      </c>
      <c r="AY300" s="19" t="s">
        <v>153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86</v>
      </c>
      <c r="BK300" s="187">
        <f>ROUND(I300*H300,2)</f>
        <v>0</v>
      </c>
      <c r="BL300" s="19" t="s">
        <v>160</v>
      </c>
      <c r="BM300" s="186" t="s">
        <v>371</v>
      </c>
    </row>
    <row r="301" spans="1:65" s="13" customFormat="1" ht="11.25">
      <c r="B301" s="193"/>
      <c r="C301" s="194"/>
      <c r="D301" s="195" t="s">
        <v>163</v>
      </c>
      <c r="E301" s="196" t="s">
        <v>19</v>
      </c>
      <c r="F301" s="197" t="s">
        <v>768</v>
      </c>
      <c r="G301" s="194"/>
      <c r="H301" s="198">
        <v>0.9</v>
      </c>
      <c r="I301" s="199"/>
      <c r="J301" s="194"/>
      <c r="K301" s="194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163</v>
      </c>
      <c r="AU301" s="204" t="s">
        <v>88</v>
      </c>
      <c r="AV301" s="13" t="s">
        <v>88</v>
      </c>
      <c r="AW301" s="13" t="s">
        <v>37</v>
      </c>
      <c r="AX301" s="13" t="s">
        <v>78</v>
      </c>
      <c r="AY301" s="204" t="s">
        <v>153</v>
      </c>
    </row>
    <row r="302" spans="1:65" s="13" customFormat="1" ht="11.25">
      <c r="B302" s="193"/>
      <c r="C302" s="194"/>
      <c r="D302" s="195" t="s">
        <v>163</v>
      </c>
      <c r="E302" s="196" t="s">
        <v>19</v>
      </c>
      <c r="F302" s="197" t="s">
        <v>769</v>
      </c>
      <c r="G302" s="194"/>
      <c r="H302" s="198">
        <v>0.45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163</v>
      </c>
      <c r="AU302" s="204" t="s">
        <v>88</v>
      </c>
      <c r="AV302" s="13" t="s">
        <v>88</v>
      </c>
      <c r="AW302" s="13" t="s">
        <v>37</v>
      </c>
      <c r="AX302" s="13" t="s">
        <v>78</v>
      </c>
      <c r="AY302" s="204" t="s">
        <v>153</v>
      </c>
    </row>
    <row r="303" spans="1:65" s="14" customFormat="1" ht="11.25">
      <c r="B303" s="205"/>
      <c r="C303" s="206"/>
      <c r="D303" s="195" t="s">
        <v>163</v>
      </c>
      <c r="E303" s="207" t="s">
        <v>19</v>
      </c>
      <c r="F303" s="208" t="s">
        <v>758</v>
      </c>
      <c r="G303" s="206"/>
      <c r="H303" s="207" t="s">
        <v>19</v>
      </c>
      <c r="I303" s="209"/>
      <c r="J303" s="206"/>
      <c r="K303" s="206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163</v>
      </c>
      <c r="AU303" s="214" t="s">
        <v>88</v>
      </c>
      <c r="AV303" s="14" t="s">
        <v>86</v>
      </c>
      <c r="AW303" s="14" t="s">
        <v>37</v>
      </c>
      <c r="AX303" s="14" t="s">
        <v>78</v>
      </c>
      <c r="AY303" s="214" t="s">
        <v>153</v>
      </c>
    </row>
    <row r="304" spans="1:65" s="15" customFormat="1" ht="11.25">
      <c r="B304" s="215"/>
      <c r="C304" s="216"/>
      <c r="D304" s="195" t="s">
        <v>163</v>
      </c>
      <c r="E304" s="217" t="s">
        <v>19</v>
      </c>
      <c r="F304" s="218" t="s">
        <v>166</v>
      </c>
      <c r="G304" s="216"/>
      <c r="H304" s="219">
        <v>1.35</v>
      </c>
      <c r="I304" s="220"/>
      <c r="J304" s="216"/>
      <c r="K304" s="216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163</v>
      </c>
      <c r="AU304" s="225" t="s">
        <v>88</v>
      </c>
      <c r="AV304" s="15" t="s">
        <v>160</v>
      </c>
      <c r="AW304" s="15" t="s">
        <v>37</v>
      </c>
      <c r="AX304" s="15" t="s">
        <v>86</v>
      </c>
      <c r="AY304" s="225" t="s">
        <v>153</v>
      </c>
    </row>
    <row r="305" spans="1:65" s="2" customFormat="1" ht="16.5" customHeight="1">
      <c r="A305" s="36"/>
      <c r="B305" s="37"/>
      <c r="C305" s="175" t="s">
        <v>304</v>
      </c>
      <c r="D305" s="175" t="s">
        <v>155</v>
      </c>
      <c r="E305" s="176" t="s">
        <v>284</v>
      </c>
      <c r="F305" s="177" t="s">
        <v>285</v>
      </c>
      <c r="G305" s="178" t="s">
        <v>173</v>
      </c>
      <c r="H305" s="179">
        <v>90.509</v>
      </c>
      <c r="I305" s="180"/>
      <c r="J305" s="181">
        <f>ROUND(I305*H305,2)</f>
        <v>0</v>
      </c>
      <c r="K305" s="177" t="s">
        <v>159</v>
      </c>
      <c r="L305" s="41"/>
      <c r="M305" s="182" t="s">
        <v>19</v>
      </c>
      <c r="N305" s="183" t="s">
        <v>49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160</v>
      </c>
      <c r="AT305" s="186" t="s">
        <v>155</v>
      </c>
      <c r="AU305" s="186" t="s">
        <v>88</v>
      </c>
      <c r="AY305" s="19" t="s">
        <v>153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86</v>
      </c>
      <c r="BK305" s="187">
        <f>ROUND(I305*H305,2)</f>
        <v>0</v>
      </c>
      <c r="BL305" s="19" t="s">
        <v>160</v>
      </c>
      <c r="BM305" s="186" t="s">
        <v>380</v>
      </c>
    </row>
    <row r="306" spans="1:65" s="2" customFormat="1" ht="11.25">
      <c r="A306" s="36"/>
      <c r="B306" s="37"/>
      <c r="C306" s="38"/>
      <c r="D306" s="188" t="s">
        <v>161</v>
      </c>
      <c r="E306" s="38"/>
      <c r="F306" s="189" t="s">
        <v>287</v>
      </c>
      <c r="G306" s="38"/>
      <c r="H306" s="38"/>
      <c r="I306" s="190"/>
      <c r="J306" s="38"/>
      <c r="K306" s="38"/>
      <c r="L306" s="41"/>
      <c r="M306" s="191"/>
      <c r="N306" s="192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161</v>
      </c>
      <c r="AU306" s="19" t="s">
        <v>88</v>
      </c>
    </row>
    <row r="307" spans="1:65" s="13" customFormat="1" ht="11.25">
      <c r="B307" s="193"/>
      <c r="C307" s="194"/>
      <c r="D307" s="195" t="s">
        <v>163</v>
      </c>
      <c r="E307" s="196" t="s">
        <v>19</v>
      </c>
      <c r="F307" s="197" t="s">
        <v>770</v>
      </c>
      <c r="G307" s="194"/>
      <c r="H307" s="198">
        <v>77.882999999999996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163</v>
      </c>
      <c r="AU307" s="204" t="s">
        <v>88</v>
      </c>
      <c r="AV307" s="13" t="s">
        <v>88</v>
      </c>
      <c r="AW307" s="13" t="s">
        <v>37</v>
      </c>
      <c r="AX307" s="13" t="s">
        <v>78</v>
      </c>
      <c r="AY307" s="204" t="s">
        <v>153</v>
      </c>
    </row>
    <row r="308" spans="1:65" s="13" customFormat="1" ht="11.25">
      <c r="B308" s="193"/>
      <c r="C308" s="194"/>
      <c r="D308" s="195" t="s">
        <v>163</v>
      </c>
      <c r="E308" s="196" t="s">
        <v>19</v>
      </c>
      <c r="F308" s="197" t="s">
        <v>771</v>
      </c>
      <c r="G308" s="194"/>
      <c r="H308" s="198">
        <v>3.1760000000000002</v>
      </c>
      <c r="I308" s="199"/>
      <c r="J308" s="194"/>
      <c r="K308" s="194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163</v>
      </c>
      <c r="AU308" s="204" t="s">
        <v>88</v>
      </c>
      <c r="AV308" s="13" t="s">
        <v>88</v>
      </c>
      <c r="AW308" s="13" t="s">
        <v>37</v>
      </c>
      <c r="AX308" s="13" t="s">
        <v>78</v>
      </c>
      <c r="AY308" s="204" t="s">
        <v>153</v>
      </c>
    </row>
    <row r="309" spans="1:65" s="13" customFormat="1" ht="11.25">
      <c r="B309" s="193"/>
      <c r="C309" s="194"/>
      <c r="D309" s="195" t="s">
        <v>163</v>
      </c>
      <c r="E309" s="196" t="s">
        <v>19</v>
      </c>
      <c r="F309" s="197" t="s">
        <v>772</v>
      </c>
      <c r="G309" s="194"/>
      <c r="H309" s="198">
        <v>9.4499999999999993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163</v>
      </c>
      <c r="AU309" s="204" t="s">
        <v>88</v>
      </c>
      <c r="AV309" s="13" t="s">
        <v>88</v>
      </c>
      <c r="AW309" s="13" t="s">
        <v>37</v>
      </c>
      <c r="AX309" s="13" t="s">
        <v>78</v>
      </c>
      <c r="AY309" s="204" t="s">
        <v>153</v>
      </c>
    </row>
    <row r="310" spans="1:65" s="15" customFormat="1" ht="11.25">
      <c r="B310" s="215"/>
      <c r="C310" s="216"/>
      <c r="D310" s="195" t="s">
        <v>163</v>
      </c>
      <c r="E310" s="217" t="s">
        <v>19</v>
      </c>
      <c r="F310" s="218" t="s">
        <v>166</v>
      </c>
      <c r="G310" s="216"/>
      <c r="H310" s="219">
        <v>90.509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163</v>
      </c>
      <c r="AU310" s="225" t="s">
        <v>88</v>
      </c>
      <c r="AV310" s="15" t="s">
        <v>160</v>
      </c>
      <c r="AW310" s="15" t="s">
        <v>37</v>
      </c>
      <c r="AX310" s="15" t="s">
        <v>86</v>
      </c>
      <c r="AY310" s="225" t="s">
        <v>153</v>
      </c>
    </row>
    <row r="311" spans="1:65" s="2" customFormat="1" ht="16.5" customHeight="1">
      <c r="A311" s="36"/>
      <c r="B311" s="37"/>
      <c r="C311" s="175" t="s">
        <v>401</v>
      </c>
      <c r="D311" s="175" t="s">
        <v>155</v>
      </c>
      <c r="E311" s="176" t="s">
        <v>773</v>
      </c>
      <c r="F311" s="177" t="s">
        <v>774</v>
      </c>
      <c r="G311" s="178" t="s">
        <v>342</v>
      </c>
      <c r="H311" s="179">
        <v>21</v>
      </c>
      <c r="I311" s="180"/>
      <c r="J311" s="181">
        <f>ROUND(I311*H311,2)</f>
        <v>0</v>
      </c>
      <c r="K311" s="177" t="s">
        <v>159</v>
      </c>
      <c r="L311" s="41"/>
      <c r="M311" s="182" t="s">
        <v>19</v>
      </c>
      <c r="N311" s="183" t="s">
        <v>49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160</v>
      </c>
      <c r="AT311" s="186" t="s">
        <v>155</v>
      </c>
      <c r="AU311" s="186" t="s">
        <v>88</v>
      </c>
      <c r="AY311" s="19" t="s">
        <v>153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86</v>
      </c>
      <c r="BK311" s="187">
        <f>ROUND(I311*H311,2)</f>
        <v>0</v>
      </c>
      <c r="BL311" s="19" t="s">
        <v>160</v>
      </c>
      <c r="BM311" s="186" t="s">
        <v>404</v>
      </c>
    </row>
    <row r="312" spans="1:65" s="2" customFormat="1" ht="11.25">
      <c r="A312" s="36"/>
      <c r="B312" s="37"/>
      <c r="C312" s="38"/>
      <c r="D312" s="188" t="s">
        <v>161</v>
      </c>
      <c r="E312" s="38"/>
      <c r="F312" s="189" t="s">
        <v>775</v>
      </c>
      <c r="G312" s="38"/>
      <c r="H312" s="38"/>
      <c r="I312" s="190"/>
      <c r="J312" s="38"/>
      <c r="K312" s="38"/>
      <c r="L312" s="41"/>
      <c r="M312" s="191"/>
      <c r="N312" s="19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161</v>
      </c>
      <c r="AU312" s="19" t="s">
        <v>88</v>
      </c>
    </row>
    <row r="313" spans="1:65" s="13" customFormat="1" ht="11.25">
      <c r="B313" s="193"/>
      <c r="C313" s="194"/>
      <c r="D313" s="195" t="s">
        <v>163</v>
      </c>
      <c r="E313" s="196" t="s">
        <v>19</v>
      </c>
      <c r="F313" s="197" t="s">
        <v>776</v>
      </c>
      <c r="G313" s="194"/>
      <c r="H313" s="198">
        <v>21</v>
      </c>
      <c r="I313" s="199"/>
      <c r="J313" s="194"/>
      <c r="K313" s="194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163</v>
      </c>
      <c r="AU313" s="204" t="s">
        <v>88</v>
      </c>
      <c r="AV313" s="13" t="s">
        <v>88</v>
      </c>
      <c r="AW313" s="13" t="s">
        <v>37</v>
      </c>
      <c r="AX313" s="13" t="s">
        <v>78</v>
      </c>
      <c r="AY313" s="204" t="s">
        <v>153</v>
      </c>
    </row>
    <row r="314" spans="1:65" s="15" customFormat="1" ht="11.25">
      <c r="B314" s="215"/>
      <c r="C314" s="216"/>
      <c r="D314" s="195" t="s">
        <v>163</v>
      </c>
      <c r="E314" s="217" t="s">
        <v>19</v>
      </c>
      <c r="F314" s="218" t="s">
        <v>166</v>
      </c>
      <c r="G314" s="216"/>
      <c r="H314" s="219">
        <v>21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163</v>
      </c>
      <c r="AU314" s="225" t="s">
        <v>88</v>
      </c>
      <c r="AV314" s="15" t="s">
        <v>160</v>
      </c>
      <c r="AW314" s="15" t="s">
        <v>37</v>
      </c>
      <c r="AX314" s="15" t="s">
        <v>86</v>
      </c>
      <c r="AY314" s="225" t="s">
        <v>153</v>
      </c>
    </row>
    <row r="315" spans="1:65" s="2" customFormat="1" ht="16.5" customHeight="1">
      <c r="A315" s="36"/>
      <c r="B315" s="37"/>
      <c r="C315" s="226" t="s">
        <v>310</v>
      </c>
      <c r="D315" s="226" t="s">
        <v>220</v>
      </c>
      <c r="E315" s="227" t="s">
        <v>777</v>
      </c>
      <c r="F315" s="228" t="s">
        <v>778</v>
      </c>
      <c r="G315" s="229" t="s">
        <v>342</v>
      </c>
      <c r="H315" s="230">
        <v>5</v>
      </c>
      <c r="I315" s="231"/>
      <c r="J315" s="232">
        <f>ROUND(I315*H315,2)</f>
        <v>0</v>
      </c>
      <c r="K315" s="228" t="s">
        <v>159</v>
      </c>
      <c r="L315" s="233"/>
      <c r="M315" s="234" t="s">
        <v>19</v>
      </c>
      <c r="N315" s="235" t="s">
        <v>49</v>
      </c>
      <c r="O315" s="66"/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182</v>
      </c>
      <c r="AT315" s="186" t="s">
        <v>220</v>
      </c>
      <c r="AU315" s="186" t="s">
        <v>88</v>
      </c>
      <c r="AY315" s="19" t="s">
        <v>153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86</v>
      </c>
      <c r="BK315" s="187">
        <f>ROUND(I315*H315,2)</f>
        <v>0</v>
      </c>
      <c r="BL315" s="19" t="s">
        <v>160</v>
      </c>
      <c r="BM315" s="186" t="s">
        <v>779</v>
      </c>
    </row>
    <row r="316" spans="1:65" s="2" customFormat="1" ht="16.5" customHeight="1">
      <c r="A316" s="36"/>
      <c r="B316" s="37"/>
      <c r="C316" s="226" t="s">
        <v>250</v>
      </c>
      <c r="D316" s="226" t="s">
        <v>220</v>
      </c>
      <c r="E316" s="227" t="s">
        <v>780</v>
      </c>
      <c r="F316" s="228" t="s">
        <v>781</v>
      </c>
      <c r="G316" s="229" t="s">
        <v>342</v>
      </c>
      <c r="H316" s="230">
        <v>2</v>
      </c>
      <c r="I316" s="231"/>
      <c r="J316" s="232">
        <f>ROUND(I316*H316,2)</f>
        <v>0</v>
      </c>
      <c r="K316" s="228" t="s">
        <v>159</v>
      </c>
      <c r="L316" s="233"/>
      <c r="M316" s="234" t="s">
        <v>19</v>
      </c>
      <c r="N316" s="235" t="s">
        <v>49</v>
      </c>
      <c r="O316" s="66"/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182</v>
      </c>
      <c r="AT316" s="186" t="s">
        <v>220</v>
      </c>
      <c r="AU316" s="186" t="s">
        <v>88</v>
      </c>
      <c r="AY316" s="19" t="s">
        <v>153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9" t="s">
        <v>86</v>
      </c>
      <c r="BK316" s="187">
        <f>ROUND(I316*H316,2)</f>
        <v>0</v>
      </c>
      <c r="BL316" s="19" t="s">
        <v>160</v>
      </c>
      <c r="BM316" s="186" t="s">
        <v>411</v>
      </c>
    </row>
    <row r="317" spans="1:65" s="2" customFormat="1" ht="16.5" customHeight="1">
      <c r="A317" s="36"/>
      <c r="B317" s="37"/>
      <c r="C317" s="226" t="s">
        <v>311</v>
      </c>
      <c r="D317" s="226" t="s">
        <v>220</v>
      </c>
      <c r="E317" s="227" t="s">
        <v>782</v>
      </c>
      <c r="F317" s="228" t="s">
        <v>783</v>
      </c>
      <c r="G317" s="229" t="s">
        <v>342</v>
      </c>
      <c r="H317" s="230">
        <v>10</v>
      </c>
      <c r="I317" s="231"/>
      <c r="J317" s="232">
        <f>ROUND(I317*H317,2)</f>
        <v>0</v>
      </c>
      <c r="K317" s="228" t="s">
        <v>159</v>
      </c>
      <c r="L317" s="233"/>
      <c r="M317" s="234" t="s">
        <v>19</v>
      </c>
      <c r="N317" s="235" t="s">
        <v>49</v>
      </c>
      <c r="O317" s="66"/>
      <c r="P317" s="184">
        <f>O317*H317</f>
        <v>0</v>
      </c>
      <c r="Q317" s="184">
        <v>0</v>
      </c>
      <c r="R317" s="184">
        <f>Q317*H317</f>
        <v>0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182</v>
      </c>
      <c r="AT317" s="186" t="s">
        <v>220</v>
      </c>
      <c r="AU317" s="186" t="s">
        <v>88</v>
      </c>
      <c r="AY317" s="19" t="s">
        <v>153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86</v>
      </c>
      <c r="BK317" s="187">
        <f>ROUND(I317*H317,2)</f>
        <v>0</v>
      </c>
      <c r="BL317" s="19" t="s">
        <v>160</v>
      </c>
      <c r="BM317" s="186" t="s">
        <v>415</v>
      </c>
    </row>
    <row r="318" spans="1:65" s="2" customFormat="1" ht="16.5" customHeight="1">
      <c r="A318" s="36"/>
      <c r="B318" s="37"/>
      <c r="C318" s="226" t="s">
        <v>418</v>
      </c>
      <c r="D318" s="226" t="s">
        <v>220</v>
      </c>
      <c r="E318" s="227" t="s">
        <v>784</v>
      </c>
      <c r="F318" s="228" t="s">
        <v>785</v>
      </c>
      <c r="G318" s="229" t="s">
        <v>342</v>
      </c>
      <c r="H318" s="230">
        <v>4</v>
      </c>
      <c r="I318" s="231"/>
      <c r="J318" s="232">
        <f>ROUND(I318*H318,2)</f>
        <v>0</v>
      </c>
      <c r="K318" s="228" t="s">
        <v>159</v>
      </c>
      <c r="L318" s="233"/>
      <c r="M318" s="234" t="s">
        <v>19</v>
      </c>
      <c r="N318" s="235" t="s">
        <v>49</v>
      </c>
      <c r="O318" s="66"/>
      <c r="P318" s="184">
        <f>O318*H318</f>
        <v>0</v>
      </c>
      <c r="Q318" s="184">
        <v>0</v>
      </c>
      <c r="R318" s="184">
        <f>Q318*H318</f>
        <v>0</v>
      </c>
      <c r="S318" s="184">
        <v>0</v>
      </c>
      <c r="T318" s="18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182</v>
      </c>
      <c r="AT318" s="186" t="s">
        <v>220</v>
      </c>
      <c r="AU318" s="186" t="s">
        <v>88</v>
      </c>
      <c r="AY318" s="19" t="s">
        <v>153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86</v>
      </c>
      <c r="BK318" s="187">
        <f>ROUND(I318*H318,2)</f>
        <v>0</v>
      </c>
      <c r="BL318" s="19" t="s">
        <v>160</v>
      </c>
      <c r="BM318" s="186" t="s">
        <v>421</v>
      </c>
    </row>
    <row r="319" spans="1:65" s="2" customFormat="1" ht="24.2" customHeight="1">
      <c r="A319" s="36"/>
      <c r="B319" s="37"/>
      <c r="C319" s="175" t="s">
        <v>231</v>
      </c>
      <c r="D319" s="175" t="s">
        <v>155</v>
      </c>
      <c r="E319" s="176" t="s">
        <v>786</v>
      </c>
      <c r="F319" s="177" t="s">
        <v>787</v>
      </c>
      <c r="G319" s="178" t="s">
        <v>173</v>
      </c>
      <c r="H319" s="179">
        <v>1.728</v>
      </c>
      <c r="I319" s="180"/>
      <c r="J319" s="181">
        <f>ROUND(I319*H319,2)</f>
        <v>0</v>
      </c>
      <c r="K319" s="177" t="s">
        <v>159</v>
      </c>
      <c r="L319" s="41"/>
      <c r="M319" s="182" t="s">
        <v>19</v>
      </c>
      <c r="N319" s="183" t="s">
        <v>49</v>
      </c>
      <c r="O319" s="66"/>
      <c r="P319" s="184">
        <f>O319*H319</f>
        <v>0</v>
      </c>
      <c r="Q319" s="184">
        <v>0</v>
      </c>
      <c r="R319" s="184">
        <f>Q319*H319</f>
        <v>0</v>
      </c>
      <c r="S319" s="184">
        <v>0</v>
      </c>
      <c r="T319" s="18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160</v>
      </c>
      <c r="AT319" s="186" t="s">
        <v>155</v>
      </c>
      <c r="AU319" s="186" t="s">
        <v>88</v>
      </c>
      <c r="AY319" s="19" t="s">
        <v>153</v>
      </c>
      <c r="BE319" s="187">
        <f>IF(N319="základní",J319,0)</f>
        <v>0</v>
      </c>
      <c r="BF319" s="187">
        <f>IF(N319="snížená",J319,0)</f>
        <v>0</v>
      </c>
      <c r="BG319" s="187">
        <f>IF(N319="zákl. přenesená",J319,0)</f>
        <v>0</v>
      </c>
      <c r="BH319" s="187">
        <f>IF(N319="sníž. přenesená",J319,0)</f>
        <v>0</v>
      </c>
      <c r="BI319" s="187">
        <f>IF(N319="nulová",J319,0)</f>
        <v>0</v>
      </c>
      <c r="BJ319" s="19" t="s">
        <v>86</v>
      </c>
      <c r="BK319" s="187">
        <f>ROUND(I319*H319,2)</f>
        <v>0</v>
      </c>
      <c r="BL319" s="19" t="s">
        <v>160</v>
      </c>
      <c r="BM319" s="186" t="s">
        <v>424</v>
      </c>
    </row>
    <row r="320" spans="1:65" s="2" customFormat="1" ht="11.25">
      <c r="A320" s="36"/>
      <c r="B320" s="37"/>
      <c r="C320" s="38"/>
      <c r="D320" s="188" t="s">
        <v>161</v>
      </c>
      <c r="E320" s="38"/>
      <c r="F320" s="189" t="s">
        <v>788</v>
      </c>
      <c r="G320" s="38"/>
      <c r="H320" s="38"/>
      <c r="I320" s="190"/>
      <c r="J320" s="38"/>
      <c r="K320" s="38"/>
      <c r="L320" s="41"/>
      <c r="M320" s="191"/>
      <c r="N320" s="192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161</v>
      </c>
      <c r="AU320" s="19" t="s">
        <v>88</v>
      </c>
    </row>
    <row r="321" spans="1:65" s="14" customFormat="1" ht="11.25">
      <c r="B321" s="205"/>
      <c r="C321" s="206"/>
      <c r="D321" s="195" t="s">
        <v>163</v>
      </c>
      <c r="E321" s="207" t="s">
        <v>19</v>
      </c>
      <c r="F321" s="208" t="s">
        <v>789</v>
      </c>
      <c r="G321" s="206"/>
      <c r="H321" s="207" t="s">
        <v>19</v>
      </c>
      <c r="I321" s="209"/>
      <c r="J321" s="206"/>
      <c r="K321" s="206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163</v>
      </c>
      <c r="AU321" s="214" t="s">
        <v>88</v>
      </c>
      <c r="AV321" s="14" t="s">
        <v>86</v>
      </c>
      <c r="AW321" s="14" t="s">
        <v>37</v>
      </c>
      <c r="AX321" s="14" t="s">
        <v>78</v>
      </c>
      <c r="AY321" s="214" t="s">
        <v>153</v>
      </c>
    </row>
    <row r="322" spans="1:65" s="13" customFormat="1" ht="11.25">
      <c r="B322" s="193"/>
      <c r="C322" s="194"/>
      <c r="D322" s="195" t="s">
        <v>163</v>
      </c>
      <c r="E322" s="196" t="s">
        <v>19</v>
      </c>
      <c r="F322" s="197" t="s">
        <v>790</v>
      </c>
      <c r="G322" s="194"/>
      <c r="H322" s="198">
        <v>1.728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163</v>
      </c>
      <c r="AU322" s="204" t="s">
        <v>88</v>
      </c>
      <c r="AV322" s="13" t="s">
        <v>88</v>
      </c>
      <c r="AW322" s="13" t="s">
        <v>37</v>
      </c>
      <c r="AX322" s="13" t="s">
        <v>78</v>
      </c>
      <c r="AY322" s="204" t="s">
        <v>153</v>
      </c>
    </row>
    <row r="323" spans="1:65" s="15" customFormat="1" ht="11.25">
      <c r="B323" s="215"/>
      <c r="C323" s="216"/>
      <c r="D323" s="195" t="s">
        <v>163</v>
      </c>
      <c r="E323" s="217" t="s">
        <v>19</v>
      </c>
      <c r="F323" s="218" t="s">
        <v>166</v>
      </c>
      <c r="G323" s="216"/>
      <c r="H323" s="219">
        <v>1.728</v>
      </c>
      <c r="I323" s="220"/>
      <c r="J323" s="216"/>
      <c r="K323" s="216"/>
      <c r="L323" s="221"/>
      <c r="M323" s="222"/>
      <c r="N323" s="223"/>
      <c r="O323" s="223"/>
      <c r="P323" s="223"/>
      <c r="Q323" s="223"/>
      <c r="R323" s="223"/>
      <c r="S323" s="223"/>
      <c r="T323" s="224"/>
      <c r="AT323" s="225" t="s">
        <v>163</v>
      </c>
      <c r="AU323" s="225" t="s">
        <v>88</v>
      </c>
      <c r="AV323" s="15" t="s">
        <v>160</v>
      </c>
      <c r="AW323" s="15" t="s">
        <v>37</v>
      </c>
      <c r="AX323" s="15" t="s">
        <v>86</v>
      </c>
      <c r="AY323" s="225" t="s">
        <v>153</v>
      </c>
    </row>
    <row r="324" spans="1:65" s="2" customFormat="1" ht="24.2" customHeight="1">
      <c r="A324" s="36"/>
      <c r="B324" s="37"/>
      <c r="C324" s="175" t="s">
        <v>425</v>
      </c>
      <c r="D324" s="175" t="s">
        <v>155</v>
      </c>
      <c r="E324" s="176" t="s">
        <v>791</v>
      </c>
      <c r="F324" s="177" t="s">
        <v>792</v>
      </c>
      <c r="G324" s="178" t="s">
        <v>173</v>
      </c>
      <c r="H324" s="179">
        <v>1.3859999999999999</v>
      </c>
      <c r="I324" s="180"/>
      <c r="J324" s="181">
        <f>ROUND(I324*H324,2)</f>
        <v>0</v>
      </c>
      <c r="K324" s="177" t="s">
        <v>159</v>
      </c>
      <c r="L324" s="41"/>
      <c r="M324" s="182" t="s">
        <v>19</v>
      </c>
      <c r="N324" s="183" t="s">
        <v>49</v>
      </c>
      <c r="O324" s="66"/>
      <c r="P324" s="184">
        <f>O324*H324</f>
        <v>0</v>
      </c>
      <c r="Q324" s="184">
        <v>0</v>
      </c>
      <c r="R324" s="184">
        <f>Q324*H324</f>
        <v>0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160</v>
      </c>
      <c r="AT324" s="186" t="s">
        <v>155</v>
      </c>
      <c r="AU324" s="186" t="s">
        <v>88</v>
      </c>
      <c r="AY324" s="19" t="s">
        <v>153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86</v>
      </c>
      <c r="BK324" s="187">
        <f>ROUND(I324*H324,2)</f>
        <v>0</v>
      </c>
      <c r="BL324" s="19" t="s">
        <v>160</v>
      </c>
      <c r="BM324" s="186" t="s">
        <v>428</v>
      </c>
    </row>
    <row r="325" spans="1:65" s="2" customFormat="1" ht="11.25">
      <c r="A325" s="36"/>
      <c r="B325" s="37"/>
      <c r="C325" s="38"/>
      <c r="D325" s="188" t="s">
        <v>161</v>
      </c>
      <c r="E325" s="38"/>
      <c r="F325" s="189" t="s">
        <v>793</v>
      </c>
      <c r="G325" s="38"/>
      <c r="H325" s="38"/>
      <c r="I325" s="190"/>
      <c r="J325" s="38"/>
      <c r="K325" s="38"/>
      <c r="L325" s="41"/>
      <c r="M325" s="191"/>
      <c r="N325" s="192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161</v>
      </c>
      <c r="AU325" s="19" t="s">
        <v>88</v>
      </c>
    </row>
    <row r="326" spans="1:65" s="13" customFormat="1" ht="11.25">
      <c r="B326" s="193"/>
      <c r="C326" s="194"/>
      <c r="D326" s="195" t="s">
        <v>163</v>
      </c>
      <c r="E326" s="196" t="s">
        <v>19</v>
      </c>
      <c r="F326" s="197" t="s">
        <v>794</v>
      </c>
      <c r="G326" s="194"/>
      <c r="H326" s="198">
        <v>0.48599999999999999</v>
      </c>
      <c r="I326" s="199"/>
      <c r="J326" s="194"/>
      <c r="K326" s="194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163</v>
      </c>
      <c r="AU326" s="204" t="s">
        <v>88</v>
      </c>
      <c r="AV326" s="13" t="s">
        <v>88</v>
      </c>
      <c r="AW326" s="13" t="s">
        <v>37</v>
      </c>
      <c r="AX326" s="13" t="s">
        <v>78</v>
      </c>
      <c r="AY326" s="204" t="s">
        <v>153</v>
      </c>
    </row>
    <row r="327" spans="1:65" s="13" customFormat="1" ht="11.25">
      <c r="B327" s="193"/>
      <c r="C327" s="194"/>
      <c r="D327" s="195" t="s">
        <v>163</v>
      </c>
      <c r="E327" s="196" t="s">
        <v>19</v>
      </c>
      <c r="F327" s="197" t="s">
        <v>795</v>
      </c>
      <c r="G327" s="194"/>
      <c r="H327" s="198">
        <v>0.9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163</v>
      </c>
      <c r="AU327" s="204" t="s">
        <v>88</v>
      </c>
      <c r="AV327" s="13" t="s">
        <v>88</v>
      </c>
      <c r="AW327" s="13" t="s">
        <v>37</v>
      </c>
      <c r="AX327" s="13" t="s">
        <v>78</v>
      </c>
      <c r="AY327" s="204" t="s">
        <v>153</v>
      </c>
    </row>
    <row r="328" spans="1:65" s="14" customFormat="1" ht="11.25">
      <c r="B328" s="205"/>
      <c r="C328" s="206"/>
      <c r="D328" s="195" t="s">
        <v>163</v>
      </c>
      <c r="E328" s="207" t="s">
        <v>19</v>
      </c>
      <c r="F328" s="208" t="s">
        <v>796</v>
      </c>
      <c r="G328" s="206"/>
      <c r="H328" s="207" t="s">
        <v>19</v>
      </c>
      <c r="I328" s="209"/>
      <c r="J328" s="206"/>
      <c r="K328" s="206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163</v>
      </c>
      <c r="AU328" s="214" t="s">
        <v>88</v>
      </c>
      <c r="AV328" s="14" t="s">
        <v>86</v>
      </c>
      <c r="AW328" s="14" t="s">
        <v>37</v>
      </c>
      <c r="AX328" s="14" t="s">
        <v>78</v>
      </c>
      <c r="AY328" s="214" t="s">
        <v>153</v>
      </c>
    </row>
    <row r="329" spans="1:65" s="15" customFormat="1" ht="11.25">
      <c r="B329" s="215"/>
      <c r="C329" s="216"/>
      <c r="D329" s="195" t="s">
        <v>163</v>
      </c>
      <c r="E329" s="217" t="s">
        <v>19</v>
      </c>
      <c r="F329" s="218" t="s">
        <v>166</v>
      </c>
      <c r="G329" s="216"/>
      <c r="H329" s="219">
        <v>1.3860000000000001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163</v>
      </c>
      <c r="AU329" s="225" t="s">
        <v>88</v>
      </c>
      <c r="AV329" s="15" t="s">
        <v>160</v>
      </c>
      <c r="AW329" s="15" t="s">
        <v>37</v>
      </c>
      <c r="AX329" s="15" t="s">
        <v>86</v>
      </c>
      <c r="AY329" s="225" t="s">
        <v>153</v>
      </c>
    </row>
    <row r="330" spans="1:65" s="12" customFormat="1" ht="22.9" customHeight="1">
      <c r="B330" s="159"/>
      <c r="C330" s="160"/>
      <c r="D330" s="161" t="s">
        <v>77</v>
      </c>
      <c r="E330" s="173" t="s">
        <v>191</v>
      </c>
      <c r="F330" s="173" t="s">
        <v>289</v>
      </c>
      <c r="G330" s="160"/>
      <c r="H330" s="160"/>
      <c r="I330" s="163"/>
      <c r="J330" s="174">
        <f>BK330</f>
        <v>0</v>
      </c>
      <c r="K330" s="160"/>
      <c r="L330" s="165"/>
      <c r="M330" s="166"/>
      <c r="N330" s="167"/>
      <c r="O330" s="167"/>
      <c r="P330" s="168">
        <f>SUM(P331:P358)</f>
        <v>0</v>
      </c>
      <c r="Q330" s="167"/>
      <c r="R330" s="168">
        <f>SUM(R331:R358)</f>
        <v>0</v>
      </c>
      <c r="S330" s="167"/>
      <c r="T330" s="169">
        <f>SUM(T331:T358)</f>
        <v>0</v>
      </c>
      <c r="AR330" s="170" t="s">
        <v>86</v>
      </c>
      <c r="AT330" s="171" t="s">
        <v>77</v>
      </c>
      <c r="AU330" s="171" t="s">
        <v>86</v>
      </c>
      <c r="AY330" s="170" t="s">
        <v>153</v>
      </c>
      <c r="BK330" s="172">
        <f>SUM(BK331:BK358)</f>
        <v>0</v>
      </c>
    </row>
    <row r="331" spans="1:65" s="2" customFormat="1" ht="24.2" customHeight="1">
      <c r="A331" s="36"/>
      <c r="B331" s="37"/>
      <c r="C331" s="175" t="s">
        <v>321</v>
      </c>
      <c r="D331" s="175" t="s">
        <v>155</v>
      </c>
      <c r="E331" s="176" t="s">
        <v>797</v>
      </c>
      <c r="F331" s="177" t="s">
        <v>798</v>
      </c>
      <c r="G331" s="178" t="s">
        <v>158</v>
      </c>
      <c r="H331" s="179">
        <v>48.48</v>
      </c>
      <c r="I331" s="180"/>
      <c r="J331" s="181">
        <f>ROUND(I331*H331,2)</f>
        <v>0</v>
      </c>
      <c r="K331" s="177" t="s">
        <v>159</v>
      </c>
      <c r="L331" s="41"/>
      <c r="M331" s="182" t="s">
        <v>19</v>
      </c>
      <c r="N331" s="183" t="s">
        <v>49</v>
      </c>
      <c r="O331" s="66"/>
      <c r="P331" s="184">
        <f>O331*H331</f>
        <v>0</v>
      </c>
      <c r="Q331" s="184">
        <v>0</v>
      </c>
      <c r="R331" s="184">
        <f>Q331*H331</f>
        <v>0</v>
      </c>
      <c r="S331" s="184">
        <v>0</v>
      </c>
      <c r="T331" s="18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160</v>
      </c>
      <c r="AT331" s="186" t="s">
        <v>155</v>
      </c>
      <c r="AU331" s="186" t="s">
        <v>88</v>
      </c>
      <c r="AY331" s="19" t="s">
        <v>153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86</v>
      </c>
      <c r="BK331" s="187">
        <f>ROUND(I331*H331,2)</f>
        <v>0</v>
      </c>
      <c r="BL331" s="19" t="s">
        <v>160</v>
      </c>
      <c r="BM331" s="186" t="s">
        <v>431</v>
      </c>
    </row>
    <row r="332" spans="1:65" s="2" customFormat="1" ht="11.25">
      <c r="A332" s="36"/>
      <c r="B332" s="37"/>
      <c r="C332" s="38"/>
      <c r="D332" s="188" t="s">
        <v>161</v>
      </c>
      <c r="E332" s="38"/>
      <c r="F332" s="189" t="s">
        <v>799</v>
      </c>
      <c r="G332" s="38"/>
      <c r="H332" s="38"/>
      <c r="I332" s="190"/>
      <c r="J332" s="38"/>
      <c r="K332" s="38"/>
      <c r="L332" s="41"/>
      <c r="M332" s="191"/>
      <c r="N332" s="192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161</v>
      </c>
      <c r="AU332" s="19" t="s">
        <v>88</v>
      </c>
    </row>
    <row r="333" spans="1:65" s="13" customFormat="1" ht="11.25">
      <c r="B333" s="193"/>
      <c r="C333" s="194"/>
      <c r="D333" s="195" t="s">
        <v>163</v>
      </c>
      <c r="E333" s="196" t="s">
        <v>19</v>
      </c>
      <c r="F333" s="197" t="s">
        <v>591</v>
      </c>
      <c r="G333" s="194"/>
      <c r="H333" s="198">
        <v>48.48</v>
      </c>
      <c r="I333" s="199"/>
      <c r="J333" s="194"/>
      <c r="K333" s="194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163</v>
      </c>
      <c r="AU333" s="204" t="s">
        <v>88</v>
      </c>
      <c r="AV333" s="13" t="s">
        <v>88</v>
      </c>
      <c r="AW333" s="13" t="s">
        <v>37</v>
      </c>
      <c r="AX333" s="13" t="s">
        <v>78</v>
      </c>
      <c r="AY333" s="204" t="s">
        <v>153</v>
      </c>
    </row>
    <row r="334" spans="1:65" s="14" customFormat="1" ht="11.25">
      <c r="B334" s="205"/>
      <c r="C334" s="206"/>
      <c r="D334" s="195" t="s">
        <v>163</v>
      </c>
      <c r="E334" s="207" t="s">
        <v>19</v>
      </c>
      <c r="F334" s="208" t="s">
        <v>592</v>
      </c>
      <c r="G334" s="206"/>
      <c r="H334" s="207" t="s">
        <v>19</v>
      </c>
      <c r="I334" s="209"/>
      <c r="J334" s="206"/>
      <c r="K334" s="206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163</v>
      </c>
      <c r="AU334" s="214" t="s">
        <v>88</v>
      </c>
      <c r="AV334" s="14" t="s">
        <v>86</v>
      </c>
      <c r="AW334" s="14" t="s">
        <v>37</v>
      </c>
      <c r="AX334" s="14" t="s">
        <v>78</v>
      </c>
      <c r="AY334" s="214" t="s">
        <v>153</v>
      </c>
    </row>
    <row r="335" spans="1:65" s="15" customFormat="1" ht="11.25">
      <c r="B335" s="215"/>
      <c r="C335" s="216"/>
      <c r="D335" s="195" t="s">
        <v>163</v>
      </c>
      <c r="E335" s="217" t="s">
        <v>19</v>
      </c>
      <c r="F335" s="218" t="s">
        <v>166</v>
      </c>
      <c r="G335" s="216"/>
      <c r="H335" s="219">
        <v>48.48</v>
      </c>
      <c r="I335" s="220"/>
      <c r="J335" s="216"/>
      <c r="K335" s="216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163</v>
      </c>
      <c r="AU335" s="225" t="s">
        <v>88</v>
      </c>
      <c r="AV335" s="15" t="s">
        <v>160</v>
      </c>
      <c r="AW335" s="15" t="s">
        <v>37</v>
      </c>
      <c r="AX335" s="15" t="s">
        <v>86</v>
      </c>
      <c r="AY335" s="225" t="s">
        <v>153</v>
      </c>
    </row>
    <row r="336" spans="1:65" s="2" customFormat="1" ht="24.2" customHeight="1">
      <c r="A336" s="36"/>
      <c r="B336" s="37"/>
      <c r="C336" s="175" t="s">
        <v>432</v>
      </c>
      <c r="D336" s="175" t="s">
        <v>155</v>
      </c>
      <c r="E336" s="176" t="s">
        <v>800</v>
      </c>
      <c r="F336" s="177" t="s">
        <v>801</v>
      </c>
      <c r="G336" s="178" t="s">
        <v>158</v>
      </c>
      <c r="H336" s="179">
        <v>48.48</v>
      </c>
      <c r="I336" s="180"/>
      <c r="J336" s="181">
        <f>ROUND(I336*H336,2)</f>
        <v>0</v>
      </c>
      <c r="K336" s="177" t="s">
        <v>159</v>
      </c>
      <c r="L336" s="41"/>
      <c r="M336" s="182" t="s">
        <v>19</v>
      </c>
      <c r="N336" s="183" t="s">
        <v>49</v>
      </c>
      <c r="O336" s="66"/>
      <c r="P336" s="184">
        <f>O336*H336</f>
        <v>0</v>
      </c>
      <c r="Q336" s="184">
        <v>0</v>
      </c>
      <c r="R336" s="184">
        <f>Q336*H336</f>
        <v>0</v>
      </c>
      <c r="S336" s="184">
        <v>0</v>
      </c>
      <c r="T336" s="18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160</v>
      </c>
      <c r="AT336" s="186" t="s">
        <v>155</v>
      </c>
      <c r="AU336" s="186" t="s">
        <v>88</v>
      </c>
      <c r="AY336" s="19" t="s">
        <v>153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86</v>
      </c>
      <c r="BK336" s="187">
        <f>ROUND(I336*H336,2)</f>
        <v>0</v>
      </c>
      <c r="BL336" s="19" t="s">
        <v>160</v>
      </c>
      <c r="BM336" s="186" t="s">
        <v>435</v>
      </c>
    </row>
    <row r="337" spans="1:65" s="2" customFormat="1" ht="11.25">
      <c r="A337" s="36"/>
      <c r="B337" s="37"/>
      <c r="C337" s="38"/>
      <c r="D337" s="188" t="s">
        <v>161</v>
      </c>
      <c r="E337" s="38"/>
      <c r="F337" s="189" t="s">
        <v>802</v>
      </c>
      <c r="G337" s="38"/>
      <c r="H337" s="38"/>
      <c r="I337" s="190"/>
      <c r="J337" s="38"/>
      <c r="K337" s="38"/>
      <c r="L337" s="41"/>
      <c r="M337" s="191"/>
      <c r="N337" s="192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161</v>
      </c>
      <c r="AU337" s="19" t="s">
        <v>88</v>
      </c>
    </row>
    <row r="338" spans="1:65" s="13" customFormat="1" ht="11.25">
      <c r="B338" s="193"/>
      <c r="C338" s="194"/>
      <c r="D338" s="195" t="s">
        <v>163</v>
      </c>
      <c r="E338" s="196" t="s">
        <v>19</v>
      </c>
      <c r="F338" s="197" t="s">
        <v>803</v>
      </c>
      <c r="G338" s="194"/>
      <c r="H338" s="198">
        <v>48.48</v>
      </c>
      <c r="I338" s="199"/>
      <c r="J338" s="194"/>
      <c r="K338" s="194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163</v>
      </c>
      <c r="AU338" s="204" t="s">
        <v>88</v>
      </c>
      <c r="AV338" s="13" t="s">
        <v>88</v>
      </c>
      <c r="AW338" s="13" t="s">
        <v>37</v>
      </c>
      <c r="AX338" s="13" t="s">
        <v>78</v>
      </c>
      <c r="AY338" s="204" t="s">
        <v>153</v>
      </c>
    </row>
    <row r="339" spans="1:65" s="14" customFormat="1" ht="11.25">
      <c r="B339" s="205"/>
      <c r="C339" s="206"/>
      <c r="D339" s="195" t="s">
        <v>163</v>
      </c>
      <c r="E339" s="207" t="s">
        <v>19</v>
      </c>
      <c r="F339" s="208" t="s">
        <v>592</v>
      </c>
      <c r="G339" s="206"/>
      <c r="H339" s="207" t="s">
        <v>19</v>
      </c>
      <c r="I339" s="209"/>
      <c r="J339" s="206"/>
      <c r="K339" s="206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163</v>
      </c>
      <c r="AU339" s="214" t="s">
        <v>88</v>
      </c>
      <c r="AV339" s="14" t="s">
        <v>86</v>
      </c>
      <c r="AW339" s="14" t="s">
        <v>37</v>
      </c>
      <c r="AX339" s="14" t="s">
        <v>78</v>
      </c>
      <c r="AY339" s="214" t="s">
        <v>153</v>
      </c>
    </row>
    <row r="340" spans="1:65" s="15" customFormat="1" ht="11.25">
      <c r="B340" s="215"/>
      <c r="C340" s="216"/>
      <c r="D340" s="195" t="s">
        <v>163</v>
      </c>
      <c r="E340" s="217" t="s">
        <v>19</v>
      </c>
      <c r="F340" s="218" t="s">
        <v>166</v>
      </c>
      <c r="G340" s="216"/>
      <c r="H340" s="219">
        <v>48.48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163</v>
      </c>
      <c r="AU340" s="225" t="s">
        <v>88</v>
      </c>
      <c r="AV340" s="15" t="s">
        <v>160</v>
      </c>
      <c r="AW340" s="15" t="s">
        <v>37</v>
      </c>
      <c r="AX340" s="15" t="s">
        <v>86</v>
      </c>
      <c r="AY340" s="225" t="s">
        <v>153</v>
      </c>
    </row>
    <row r="341" spans="1:65" s="2" customFormat="1" ht="24.2" customHeight="1">
      <c r="A341" s="36"/>
      <c r="B341" s="37"/>
      <c r="C341" s="175" t="s">
        <v>324</v>
      </c>
      <c r="D341" s="175" t="s">
        <v>155</v>
      </c>
      <c r="E341" s="176" t="s">
        <v>804</v>
      </c>
      <c r="F341" s="177" t="s">
        <v>805</v>
      </c>
      <c r="G341" s="178" t="s">
        <v>158</v>
      </c>
      <c r="H341" s="179">
        <v>48.48</v>
      </c>
      <c r="I341" s="180"/>
      <c r="J341" s="181">
        <f>ROUND(I341*H341,2)</f>
        <v>0</v>
      </c>
      <c r="K341" s="177" t="s">
        <v>159</v>
      </c>
      <c r="L341" s="41"/>
      <c r="M341" s="182" t="s">
        <v>19</v>
      </c>
      <c r="N341" s="183" t="s">
        <v>49</v>
      </c>
      <c r="O341" s="66"/>
      <c r="P341" s="184">
        <f>O341*H341</f>
        <v>0</v>
      </c>
      <c r="Q341" s="184">
        <v>0</v>
      </c>
      <c r="R341" s="184">
        <f>Q341*H341</f>
        <v>0</v>
      </c>
      <c r="S341" s="184">
        <v>0</v>
      </c>
      <c r="T341" s="18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160</v>
      </c>
      <c r="AT341" s="186" t="s">
        <v>155</v>
      </c>
      <c r="AU341" s="186" t="s">
        <v>88</v>
      </c>
      <c r="AY341" s="19" t="s">
        <v>153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86</v>
      </c>
      <c r="BK341" s="187">
        <f>ROUND(I341*H341,2)</f>
        <v>0</v>
      </c>
      <c r="BL341" s="19" t="s">
        <v>160</v>
      </c>
      <c r="BM341" s="186" t="s">
        <v>438</v>
      </c>
    </row>
    <row r="342" spans="1:65" s="2" customFormat="1" ht="11.25">
      <c r="A342" s="36"/>
      <c r="B342" s="37"/>
      <c r="C342" s="38"/>
      <c r="D342" s="188" t="s">
        <v>161</v>
      </c>
      <c r="E342" s="38"/>
      <c r="F342" s="189" t="s">
        <v>806</v>
      </c>
      <c r="G342" s="38"/>
      <c r="H342" s="38"/>
      <c r="I342" s="190"/>
      <c r="J342" s="38"/>
      <c r="K342" s="38"/>
      <c r="L342" s="41"/>
      <c r="M342" s="191"/>
      <c r="N342" s="192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161</v>
      </c>
      <c r="AU342" s="19" t="s">
        <v>88</v>
      </c>
    </row>
    <row r="343" spans="1:65" s="13" customFormat="1" ht="11.25">
      <c r="B343" s="193"/>
      <c r="C343" s="194"/>
      <c r="D343" s="195" t="s">
        <v>163</v>
      </c>
      <c r="E343" s="196" t="s">
        <v>19</v>
      </c>
      <c r="F343" s="197" t="s">
        <v>803</v>
      </c>
      <c r="G343" s="194"/>
      <c r="H343" s="198">
        <v>48.48</v>
      </c>
      <c r="I343" s="199"/>
      <c r="J343" s="194"/>
      <c r="K343" s="194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163</v>
      </c>
      <c r="AU343" s="204" t="s">
        <v>88</v>
      </c>
      <c r="AV343" s="13" t="s">
        <v>88</v>
      </c>
      <c r="AW343" s="13" t="s">
        <v>37</v>
      </c>
      <c r="AX343" s="13" t="s">
        <v>78</v>
      </c>
      <c r="AY343" s="204" t="s">
        <v>153</v>
      </c>
    </row>
    <row r="344" spans="1:65" s="14" customFormat="1" ht="11.25">
      <c r="B344" s="205"/>
      <c r="C344" s="206"/>
      <c r="D344" s="195" t="s">
        <v>163</v>
      </c>
      <c r="E344" s="207" t="s">
        <v>19</v>
      </c>
      <c r="F344" s="208" t="s">
        <v>592</v>
      </c>
      <c r="G344" s="206"/>
      <c r="H344" s="207" t="s">
        <v>19</v>
      </c>
      <c r="I344" s="209"/>
      <c r="J344" s="206"/>
      <c r="K344" s="206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163</v>
      </c>
      <c r="AU344" s="214" t="s">
        <v>88</v>
      </c>
      <c r="AV344" s="14" t="s">
        <v>86</v>
      </c>
      <c r="AW344" s="14" t="s">
        <v>37</v>
      </c>
      <c r="AX344" s="14" t="s">
        <v>78</v>
      </c>
      <c r="AY344" s="214" t="s">
        <v>153</v>
      </c>
    </row>
    <row r="345" spans="1:65" s="15" customFormat="1" ht="11.25">
      <c r="B345" s="215"/>
      <c r="C345" s="216"/>
      <c r="D345" s="195" t="s">
        <v>163</v>
      </c>
      <c r="E345" s="217" t="s">
        <v>19</v>
      </c>
      <c r="F345" s="218" t="s">
        <v>166</v>
      </c>
      <c r="G345" s="216"/>
      <c r="H345" s="219">
        <v>48.48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163</v>
      </c>
      <c r="AU345" s="225" t="s">
        <v>88</v>
      </c>
      <c r="AV345" s="15" t="s">
        <v>160</v>
      </c>
      <c r="AW345" s="15" t="s">
        <v>37</v>
      </c>
      <c r="AX345" s="15" t="s">
        <v>86</v>
      </c>
      <c r="AY345" s="225" t="s">
        <v>153</v>
      </c>
    </row>
    <row r="346" spans="1:65" s="2" customFormat="1" ht="24.2" customHeight="1">
      <c r="A346" s="36"/>
      <c r="B346" s="37"/>
      <c r="C346" s="175" t="s">
        <v>439</v>
      </c>
      <c r="D346" s="175" t="s">
        <v>155</v>
      </c>
      <c r="E346" s="176" t="s">
        <v>807</v>
      </c>
      <c r="F346" s="177" t="s">
        <v>808</v>
      </c>
      <c r="G346" s="178" t="s">
        <v>158</v>
      </c>
      <c r="H346" s="179">
        <v>7.6</v>
      </c>
      <c r="I346" s="180"/>
      <c r="J346" s="181">
        <f>ROUND(I346*H346,2)</f>
        <v>0</v>
      </c>
      <c r="K346" s="177" t="s">
        <v>159</v>
      </c>
      <c r="L346" s="41"/>
      <c r="M346" s="182" t="s">
        <v>19</v>
      </c>
      <c r="N346" s="183" t="s">
        <v>49</v>
      </c>
      <c r="O346" s="66"/>
      <c r="P346" s="184">
        <f>O346*H346</f>
        <v>0</v>
      </c>
      <c r="Q346" s="184">
        <v>0</v>
      </c>
      <c r="R346" s="184">
        <f>Q346*H346</f>
        <v>0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160</v>
      </c>
      <c r="AT346" s="186" t="s">
        <v>155</v>
      </c>
      <c r="AU346" s="186" t="s">
        <v>88</v>
      </c>
      <c r="AY346" s="19" t="s">
        <v>153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86</v>
      </c>
      <c r="BK346" s="187">
        <f>ROUND(I346*H346,2)</f>
        <v>0</v>
      </c>
      <c r="BL346" s="19" t="s">
        <v>160</v>
      </c>
      <c r="BM346" s="186" t="s">
        <v>440</v>
      </c>
    </row>
    <row r="347" spans="1:65" s="2" customFormat="1" ht="11.25">
      <c r="A347" s="36"/>
      <c r="B347" s="37"/>
      <c r="C347" s="38"/>
      <c r="D347" s="188" t="s">
        <v>161</v>
      </c>
      <c r="E347" s="38"/>
      <c r="F347" s="189" t="s">
        <v>809</v>
      </c>
      <c r="G347" s="38"/>
      <c r="H347" s="38"/>
      <c r="I347" s="190"/>
      <c r="J347" s="38"/>
      <c r="K347" s="38"/>
      <c r="L347" s="41"/>
      <c r="M347" s="191"/>
      <c r="N347" s="19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161</v>
      </c>
      <c r="AU347" s="19" t="s">
        <v>88</v>
      </c>
    </row>
    <row r="348" spans="1:65" s="13" customFormat="1" ht="11.25">
      <c r="B348" s="193"/>
      <c r="C348" s="194"/>
      <c r="D348" s="195" t="s">
        <v>163</v>
      </c>
      <c r="E348" s="196" t="s">
        <v>19</v>
      </c>
      <c r="F348" s="197" t="s">
        <v>757</v>
      </c>
      <c r="G348" s="194"/>
      <c r="H348" s="198">
        <v>7.6</v>
      </c>
      <c r="I348" s="199"/>
      <c r="J348" s="194"/>
      <c r="K348" s="194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163</v>
      </c>
      <c r="AU348" s="204" t="s">
        <v>88</v>
      </c>
      <c r="AV348" s="13" t="s">
        <v>88</v>
      </c>
      <c r="AW348" s="13" t="s">
        <v>37</v>
      </c>
      <c r="AX348" s="13" t="s">
        <v>78</v>
      </c>
      <c r="AY348" s="204" t="s">
        <v>153</v>
      </c>
    </row>
    <row r="349" spans="1:65" s="14" customFormat="1" ht="11.25">
      <c r="B349" s="205"/>
      <c r="C349" s="206"/>
      <c r="D349" s="195" t="s">
        <v>163</v>
      </c>
      <c r="E349" s="207" t="s">
        <v>19</v>
      </c>
      <c r="F349" s="208" t="s">
        <v>810</v>
      </c>
      <c r="G349" s="206"/>
      <c r="H349" s="207" t="s">
        <v>19</v>
      </c>
      <c r="I349" s="209"/>
      <c r="J349" s="206"/>
      <c r="K349" s="206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163</v>
      </c>
      <c r="AU349" s="214" t="s">
        <v>88</v>
      </c>
      <c r="AV349" s="14" t="s">
        <v>86</v>
      </c>
      <c r="AW349" s="14" t="s">
        <v>37</v>
      </c>
      <c r="AX349" s="14" t="s">
        <v>78</v>
      </c>
      <c r="AY349" s="214" t="s">
        <v>153</v>
      </c>
    </row>
    <row r="350" spans="1:65" s="15" customFormat="1" ht="11.25">
      <c r="B350" s="215"/>
      <c r="C350" s="216"/>
      <c r="D350" s="195" t="s">
        <v>163</v>
      </c>
      <c r="E350" s="217" t="s">
        <v>19</v>
      </c>
      <c r="F350" s="218" t="s">
        <v>166</v>
      </c>
      <c r="G350" s="216"/>
      <c r="H350" s="219">
        <v>7.6</v>
      </c>
      <c r="I350" s="220"/>
      <c r="J350" s="216"/>
      <c r="K350" s="216"/>
      <c r="L350" s="221"/>
      <c r="M350" s="222"/>
      <c r="N350" s="223"/>
      <c r="O350" s="223"/>
      <c r="P350" s="223"/>
      <c r="Q350" s="223"/>
      <c r="R350" s="223"/>
      <c r="S350" s="223"/>
      <c r="T350" s="224"/>
      <c r="AT350" s="225" t="s">
        <v>163</v>
      </c>
      <c r="AU350" s="225" t="s">
        <v>88</v>
      </c>
      <c r="AV350" s="15" t="s">
        <v>160</v>
      </c>
      <c r="AW350" s="15" t="s">
        <v>37</v>
      </c>
      <c r="AX350" s="15" t="s">
        <v>86</v>
      </c>
      <c r="AY350" s="225" t="s">
        <v>153</v>
      </c>
    </row>
    <row r="351" spans="1:65" s="2" customFormat="1" ht="16.5" customHeight="1">
      <c r="A351" s="36"/>
      <c r="B351" s="37"/>
      <c r="C351" s="226" t="s">
        <v>328</v>
      </c>
      <c r="D351" s="226" t="s">
        <v>220</v>
      </c>
      <c r="E351" s="227" t="s">
        <v>811</v>
      </c>
      <c r="F351" s="228" t="s">
        <v>812</v>
      </c>
      <c r="G351" s="229" t="s">
        <v>223</v>
      </c>
      <c r="H351" s="230">
        <v>3.42</v>
      </c>
      <c r="I351" s="231"/>
      <c r="J351" s="232">
        <f>ROUND(I351*H351,2)</f>
        <v>0</v>
      </c>
      <c r="K351" s="228" t="s">
        <v>159</v>
      </c>
      <c r="L351" s="233"/>
      <c r="M351" s="234" t="s">
        <v>19</v>
      </c>
      <c r="N351" s="235" t="s">
        <v>49</v>
      </c>
      <c r="O351" s="66"/>
      <c r="P351" s="184">
        <f>O351*H351</f>
        <v>0</v>
      </c>
      <c r="Q351" s="184">
        <v>0</v>
      </c>
      <c r="R351" s="184">
        <f>Q351*H351</f>
        <v>0</v>
      </c>
      <c r="S351" s="184">
        <v>0</v>
      </c>
      <c r="T351" s="18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182</v>
      </c>
      <c r="AT351" s="186" t="s">
        <v>220</v>
      </c>
      <c r="AU351" s="186" t="s">
        <v>88</v>
      </c>
      <c r="AY351" s="19" t="s">
        <v>153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86</v>
      </c>
      <c r="BK351" s="187">
        <f>ROUND(I351*H351,2)</f>
        <v>0</v>
      </c>
      <c r="BL351" s="19" t="s">
        <v>160</v>
      </c>
      <c r="BM351" s="186" t="s">
        <v>444</v>
      </c>
    </row>
    <row r="352" spans="1:65" s="13" customFormat="1" ht="11.25">
      <c r="B352" s="193"/>
      <c r="C352" s="194"/>
      <c r="D352" s="195" t="s">
        <v>163</v>
      </c>
      <c r="E352" s="196" t="s">
        <v>19</v>
      </c>
      <c r="F352" s="197" t="s">
        <v>813</v>
      </c>
      <c r="G352" s="194"/>
      <c r="H352" s="198">
        <v>3.42</v>
      </c>
      <c r="I352" s="199"/>
      <c r="J352" s="194"/>
      <c r="K352" s="194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163</v>
      </c>
      <c r="AU352" s="204" t="s">
        <v>88</v>
      </c>
      <c r="AV352" s="13" t="s">
        <v>88</v>
      </c>
      <c r="AW352" s="13" t="s">
        <v>37</v>
      </c>
      <c r="AX352" s="13" t="s">
        <v>78</v>
      </c>
      <c r="AY352" s="204" t="s">
        <v>153</v>
      </c>
    </row>
    <row r="353" spans="1:65" s="15" customFormat="1" ht="11.25">
      <c r="B353" s="215"/>
      <c r="C353" s="216"/>
      <c r="D353" s="195" t="s">
        <v>163</v>
      </c>
      <c r="E353" s="217" t="s">
        <v>19</v>
      </c>
      <c r="F353" s="218" t="s">
        <v>166</v>
      </c>
      <c r="G353" s="216"/>
      <c r="H353" s="219">
        <v>3.42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163</v>
      </c>
      <c r="AU353" s="225" t="s">
        <v>88</v>
      </c>
      <c r="AV353" s="15" t="s">
        <v>160</v>
      </c>
      <c r="AW353" s="15" t="s">
        <v>37</v>
      </c>
      <c r="AX353" s="15" t="s">
        <v>86</v>
      </c>
      <c r="AY353" s="225" t="s">
        <v>153</v>
      </c>
    </row>
    <row r="354" spans="1:65" s="2" customFormat="1" ht="24.2" customHeight="1">
      <c r="A354" s="36"/>
      <c r="B354" s="37"/>
      <c r="C354" s="175" t="s">
        <v>445</v>
      </c>
      <c r="D354" s="175" t="s">
        <v>155</v>
      </c>
      <c r="E354" s="176" t="s">
        <v>814</v>
      </c>
      <c r="F354" s="177" t="s">
        <v>815</v>
      </c>
      <c r="G354" s="178" t="s">
        <v>158</v>
      </c>
      <c r="H354" s="179">
        <v>7.6</v>
      </c>
      <c r="I354" s="180"/>
      <c r="J354" s="181">
        <f>ROUND(I354*H354,2)</f>
        <v>0</v>
      </c>
      <c r="K354" s="177" t="s">
        <v>159</v>
      </c>
      <c r="L354" s="41"/>
      <c r="M354" s="182" t="s">
        <v>19</v>
      </c>
      <c r="N354" s="183" t="s">
        <v>49</v>
      </c>
      <c r="O354" s="66"/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160</v>
      </c>
      <c r="AT354" s="186" t="s">
        <v>155</v>
      </c>
      <c r="AU354" s="186" t="s">
        <v>88</v>
      </c>
      <c r="AY354" s="19" t="s">
        <v>153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86</v>
      </c>
      <c r="BK354" s="187">
        <f>ROUND(I354*H354,2)</f>
        <v>0</v>
      </c>
      <c r="BL354" s="19" t="s">
        <v>160</v>
      </c>
      <c r="BM354" s="186" t="s">
        <v>448</v>
      </c>
    </row>
    <row r="355" spans="1:65" s="2" customFormat="1" ht="11.25">
      <c r="A355" s="36"/>
      <c r="B355" s="37"/>
      <c r="C355" s="38"/>
      <c r="D355" s="188" t="s">
        <v>161</v>
      </c>
      <c r="E355" s="38"/>
      <c r="F355" s="189" t="s">
        <v>816</v>
      </c>
      <c r="G355" s="38"/>
      <c r="H355" s="38"/>
      <c r="I355" s="190"/>
      <c r="J355" s="38"/>
      <c r="K355" s="38"/>
      <c r="L355" s="41"/>
      <c r="M355" s="191"/>
      <c r="N355" s="192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161</v>
      </c>
      <c r="AU355" s="19" t="s">
        <v>88</v>
      </c>
    </row>
    <row r="356" spans="1:65" s="13" customFormat="1" ht="11.25">
      <c r="B356" s="193"/>
      <c r="C356" s="194"/>
      <c r="D356" s="195" t="s">
        <v>163</v>
      </c>
      <c r="E356" s="196" t="s">
        <v>19</v>
      </c>
      <c r="F356" s="197" t="s">
        <v>817</v>
      </c>
      <c r="G356" s="194"/>
      <c r="H356" s="198">
        <v>7.6</v>
      </c>
      <c r="I356" s="199"/>
      <c r="J356" s="194"/>
      <c r="K356" s="194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163</v>
      </c>
      <c r="AU356" s="204" t="s">
        <v>88</v>
      </c>
      <c r="AV356" s="13" t="s">
        <v>88</v>
      </c>
      <c r="AW356" s="13" t="s">
        <v>37</v>
      </c>
      <c r="AX356" s="13" t="s">
        <v>78</v>
      </c>
      <c r="AY356" s="204" t="s">
        <v>153</v>
      </c>
    </row>
    <row r="357" spans="1:65" s="14" customFormat="1" ht="11.25">
      <c r="B357" s="205"/>
      <c r="C357" s="206"/>
      <c r="D357" s="195" t="s">
        <v>163</v>
      </c>
      <c r="E357" s="207" t="s">
        <v>19</v>
      </c>
      <c r="F357" s="208" t="s">
        <v>810</v>
      </c>
      <c r="G357" s="206"/>
      <c r="H357" s="207" t="s">
        <v>19</v>
      </c>
      <c r="I357" s="209"/>
      <c r="J357" s="206"/>
      <c r="K357" s="206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163</v>
      </c>
      <c r="AU357" s="214" t="s">
        <v>88</v>
      </c>
      <c r="AV357" s="14" t="s">
        <v>86</v>
      </c>
      <c r="AW357" s="14" t="s">
        <v>37</v>
      </c>
      <c r="AX357" s="14" t="s">
        <v>78</v>
      </c>
      <c r="AY357" s="214" t="s">
        <v>153</v>
      </c>
    </row>
    <row r="358" spans="1:65" s="15" customFormat="1" ht="11.25">
      <c r="B358" s="215"/>
      <c r="C358" s="216"/>
      <c r="D358" s="195" t="s">
        <v>163</v>
      </c>
      <c r="E358" s="217" t="s">
        <v>19</v>
      </c>
      <c r="F358" s="218" t="s">
        <v>166</v>
      </c>
      <c r="G358" s="216"/>
      <c r="H358" s="219">
        <v>7.6</v>
      </c>
      <c r="I358" s="220"/>
      <c r="J358" s="216"/>
      <c r="K358" s="216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163</v>
      </c>
      <c r="AU358" s="225" t="s">
        <v>88</v>
      </c>
      <c r="AV358" s="15" t="s">
        <v>160</v>
      </c>
      <c r="AW358" s="15" t="s">
        <v>37</v>
      </c>
      <c r="AX358" s="15" t="s">
        <v>86</v>
      </c>
      <c r="AY358" s="225" t="s">
        <v>153</v>
      </c>
    </row>
    <row r="359" spans="1:65" s="12" customFormat="1" ht="22.9" customHeight="1">
      <c r="B359" s="159"/>
      <c r="C359" s="160"/>
      <c r="D359" s="161" t="s">
        <v>77</v>
      </c>
      <c r="E359" s="173" t="s">
        <v>182</v>
      </c>
      <c r="F359" s="173" t="s">
        <v>334</v>
      </c>
      <c r="G359" s="160"/>
      <c r="H359" s="160"/>
      <c r="I359" s="163"/>
      <c r="J359" s="174">
        <f>BK359</f>
        <v>0</v>
      </c>
      <c r="K359" s="160"/>
      <c r="L359" s="165"/>
      <c r="M359" s="166"/>
      <c r="N359" s="167"/>
      <c r="O359" s="167"/>
      <c r="P359" s="168">
        <f>SUM(P360:P461)</f>
        <v>0</v>
      </c>
      <c r="Q359" s="167"/>
      <c r="R359" s="168">
        <f>SUM(R360:R461)</f>
        <v>0</v>
      </c>
      <c r="S359" s="167"/>
      <c r="T359" s="169">
        <f>SUM(T360:T461)</f>
        <v>0</v>
      </c>
      <c r="AR359" s="170" t="s">
        <v>86</v>
      </c>
      <c r="AT359" s="171" t="s">
        <v>77</v>
      </c>
      <c r="AU359" s="171" t="s">
        <v>86</v>
      </c>
      <c r="AY359" s="170" t="s">
        <v>153</v>
      </c>
      <c r="BK359" s="172">
        <f>SUM(BK360:BK461)</f>
        <v>0</v>
      </c>
    </row>
    <row r="360" spans="1:65" s="2" customFormat="1" ht="16.5" customHeight="1">
      <c r="A360" s="36"/>
      <c r="B360" s="37"/>
      <c r="C360" s="175" t="s">
        <v>331</v>
      </c>
      <c r="D360" s="175" t="s">
        <v>155</v>
      </c>
      <c r="E360" s="176" t="s">
        <v>818</v>
      </c>
      <c r="F360" s="177" t="s">
        <v>819</v>
      </c>
      <c r="G360" s="178" t="s">
        <v>275</v>
      </c>
      <c r="H360" s="179">
        <v>5</v>
      </c>
      <c r="I360" s="180"/>
      <c r="J360" s="181">
        <f>ROUND(I360*H360,2)</f>
        <v>0</v>
      </c>
      <c r="K360" s="177" t="s">
        <v>19</v>
      </c>
      <c r="L360" s="41"/>
      <c r="M360" s="182" t="s">
        <v>19</v>
      </c>
      <c r="N360" s="183" t="s">
        <v>49</v>
      </c>
      <c r="O360" s="66"/>
      <c r="P360" s="184">
        <f>O360*H360</f>
        <v>0</v>
      </c>
      <c r="Q360" s="184">
        <v>0</v>
      </c>
      <c r="R360" s="184">
        <f>Q360*H360</f>
        <v>0</v>
      </c>
      <c r="S360" s="184">
        <v>0</v>
      </c>
      <c r="T360" s="185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160</v>
      </c>
      <c r="AT360" s="186" t="s">
        <v>155</v>
      </c>
      <c r="AU360" s="186" t="s">
        <v>88</v>
      </c>
      <c r="AY360" s="19" t="s">
        <v>153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9" t="s">
        <v>86</v>
      </c>
      <c r="BK360" s="187">
        <f>ROUND(I360*H360,2)</f>
        <v>0</v>
      </c>
      <c r="BL360" s="19" t="s">
        <v>160</v>
      </c>
      <c r="BM360" s="186" t="s">
        <v>451</v>
      </c>
    </row>
    <row r="361" spans="1:65" s="2" customFormat="1" ht="24.2" customHeight="1">
      <c r="A361" s="36"/>
      <c r="B361" s="37"/>
      <c r="C361" s="175" t="s">
        <v>452</v>
      </c>
      <c r="D361" s="175" t="s">
        <v>155</v>
      </c>
      <c r="E361" s="176" t="s">
        <v>820</v>
      </c>
      <c r="F361" s="177" t="s">
        <v>821</v>
      </c>
      <c r="G361" s="178" t="s">
        <v>275</v>
      </c>
      <c r="H361" s="179">
        <v>70</v>
      </c>
      <c r="I361" s="180"/>
      <c r="J361" s="181">
        <f>ROUND(I361*H361,2)</f>
        <v>0</v>
      </c>
      <c r="K361" s="177" t="s">
        <v>159</v>
      </c>
      <c r="L361" s="41"/>
      <c r="M361" s="182" t="s">
        <v>19</v>
      </c>
      <c r="N361" s="183" t="s">
        <v>49</v>
      </c>
      <c r="O361" s="66"/>
      <c r="P361" s="184">
        <f>O361*H361</f>
        <v>0</v>
      </c>
      <c r="Q361" s="184">
        <v>0</v>
      </c>
      <c r="R361" s="184">
        <f>Q361*H361</f>
        <v>0</v>
      </c>
      <c r="S361" s="184">
        <v>0</v>
      </c>
      <c r="T361" s="185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160</v>
      </c>
      <c r="AT361" s="186" t="s">
        <v>155</v>
      </c>
      <c r="AU361" s="186" t="s">
        <v>88</v>
      </c>
      <c r="AY361" s="19" t="s">
        <v>153</v>
      </c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9" t="s">
        <v>86</v>
      </c>
      <c r="BK361" s="187">
        <f>ROUND(I361*H361,2)</f>
        <v>0</v>
      </c>
      <c r="BL361" s="19" t="s">
        <v>160</v>
      </c>
      <c r="BM361" s="186" t="s">
        <v>455</v>
      </c>
    </row>
    <row r="362" spans="1:65" s="2" customFormat="1" ht="11.25">
      <c r="A362" s="36"/>
      <c r="B362" s="37"/>
      <c r="C362" s="38"/>
      <c r="D362" s="188" t="s">
        <v>161</v>
      </c>
      <c r="E362" s="38"/>
      <c r="F362" s="189" t="s">
        <v>822</v>
      </c>
      <c r="G362" s="38"/>
      <c r="H362" s="38"/>
      <c r="I362" s="190"/>
      <c r="J362" s="38"/>
      <c r="K362" s="38"/>
      <c r="L362" s="41"/>
      <c r="M362" s="191"/>
      <c r="N362" s="192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161</v>
      </c>
      <c r="AU362" s="19" t="s">
        <v>88</v>
      </c>
    </row>
    <row r="363" spans="1:65" s="13" customFormat="1" ht="11.25">
      <c r="B363" s="193"/>
      <c r="C363" s="194"/>
      <c r="D363" s="195" t="s">
        <v>163</v>
      </c>
      <c r="E363" s="196" t="s">
        <v>19</v>
      </c>
      <c r="F363" s="197" t="s">
        <v>348</v>
      </c>
      <c r="G363" s="194"/>
      <c r="H363" s="198">
        <v>70</v>
      </c>
      <c r="I363" s="199"/>
      <c r="J363" s="194"/>
      <c r="K363" s="194"/>
      <c r="L363" s="200"/>
      <c r="M363" s="201"/>
      <c r="N363" s="202"/>
      <c r="O363" s="202"/>
      <c r="P363" s="202"/>
      <c r="Q363" s="202"/>
      <c r="R363" s="202"/>
      <c r="S363" s="202"/>
      <c r="T363" s="203"/>
      <c r="AT363" s="204" t="s">
        <v>163</v>
      </c>
      <c r="AU363" s="204" t="s">
        <v>88</v>
      </c>
      <c r="AV363" s="13" t="s">
        <v>88</v>
      </c>
      <c r="AW363" s="13" t="s">
        <v>37</v>
      </c>
      <c r="AX363" s="13" t="s">
        <v>78</v>
      </c>
      <c r="AY363" s="204" t="s">
        <v>153</v>
      </c>
    </row>
    <row r="364" spans="1:65" s="14" customFormat="1" ht="11.25">
      <c r="B364" s="205"/>
      <c r="C364" s="206"/>
      <c r="D364" s="195" t="s">
        <v>163</v>
      </c>
      <c r="E364" s="207" t="s">
        <v>19</v>
      </c>
      <c r="F364" s="208" t="s">
        <v>823</v>
      </c>
      <c r="G364" s="206"/>
      <c r="H364" s="207" t="s">
        <v>19</v>
      </c>
      <c r="I364" s="209"/>
      <c r="J364" s="206"/>
      <c r="K364" s="206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163</v>
      </c>
      <c r="AU364" s="214" t="s">
        <v>88</v>
      </c>
      <c r="AV364" s="14" t="s">
        <v>86</v>
      </c>
      <c r="AW364" s="14" t="s">
        <v>37</v>
      </c>
      <c r="AX364" s="14" t="s">
        <v>78</v>
      </c>
      <c r="AY364" s="214" t="s">
        <v>153</v>
      </c>
    </row>
    <row r="365" spans="1:65" s="15" customFormat="1" ht="11.25">
      <c r="B365" s="215"/>
      <c r="C365" s="216"/>
      <c r="D365" s="195" t="s">
        <v>163</v>
      </c>
      <c r="E365" s="217" t="s">
        <v>19</v>
      </c>
      <c r="F365" s="218" t="s">
        <v>166</v>
      </c>
      <c r="G365" s="216"/>
      <c r="H365" s="219">
        <v>70</v>
      </c>
      <c r="I365" s="220"/>
      <c r="J365" s="216"/>
      <c r="K365" s="216"/>
      <c r="L365" s="221"/>
      <c r="M365" s="222"/>
      <c r="N365" s="223"/>
      <c r="O365" s="223"/>
      <c r="P365" s="223"/>
      <c r="Q365" s="223"/>
      <c r="R365" s="223"/>
      <c r="S365" s="223"/>
      <c r="T365" s="224"/>
      <c r="AT365" s="225" t="s">
        <v>163</v>
      </c>
      <c r="AU365" s="225" t="s">
        <v>88</v>
      </c>
      <c r="AV365" s="15" t="s">
        <v>160</v>
      </c>
      <c r="AW365" s="15" t="s">
        <v>37</v>
      </c>
      <c r="AX365" s="15" t="s">
        <v>86</v>
      </c>
      <c r="AY365" s="225" t="s">
        <v>153</v>
      </c>
    </row>
    <row r="366" spans="1:65" s="2" customFormat="1" ht="16.5" customHeight="1">
      <c r="A366" s="36"/>
      <c r="B366" s="37"/>
      <c r="C366" s="175" t="s">
        <v>333</v>
      </c>
      <c r="D366" s="175" t="s">
        <v>155</v>
      </c>
      <c r="E366" s="176" t="s">
        <v>824</v>
      </c>
      <c r="F366" s="177" t="s">
        <v>825</v>
      </c>
      <c r="G366" s="178" t="s">
        <v>275</v>
      </c>
      <c r="H366" s="179">
        <v>10.5</v>
      </c>
      <c r="I366" s="180"/>
      <c r="J366" s="181">
        <f>ROUND(I366*H366,2)</f>
        <v>0</v>
      </c>
      <c r="K366" s="177" t="s">
        <v>159</v>
      </c>
      <c r="L366" s="41"/>
      <c r="M366" s="182" t="s">
        <v>19</v>
      </c>
      <c r="N366" s="183" t="s">
        <v>49</v>
      </c>
      <c r="O366" s="66"/>
      <c r="P366" s="184">
        <f>O366*H366</f>
        <v>0</v>
      </c>
      <c r="Q366" s="184">
        <v>0</v>
      </c>
      <c r="R366" s="184">
        <f>Q366*H366</f>
        <v>0</v>
      </c>
      <c r="S366" s="184">
        <v>0</v>
      </c>
      <c r="T366" s="18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160</v>
      </c>
      <c r="AT366" s="186" t="s">
        <v>155</v>
      </c>
      <c r="AU366" s="186" t="s">
        <v>88</v>
      </c>
      <c r="AY366" s="19" t="s">
        <v>153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86</v>
      </c>
      <c r="BK366" s="187">
        <f>ROUND(I366*H366,2)</f>
        <v>0</v>
      </c>
      <c r="BL366" s="19" t="s">
        <v>160</v>
      </c>
      <c r="BM366" s="186" t="s">
        <v>458</v>
      </c>
    </row>
    <row r="367" spans="1:65" s="2" customFormat="1" ht="11.25">
      <c r="A367" s="36"/>
      <c r="B367" s="37"/>
      <c r="C367" s="38"/>
      <c r="D367" s="188" t="s">
        <v>161</v>
      </c>
      <c r="E367" s="38"/>
      <c r="F367" s="189" t="s">
        <v>826</v>
      </c>
      <c r="G367" s="38"/>
      <c r="H367" s="38"/>
      <c r="I367" s="190"/>
      <c r="J367" s="38"/>
      <c r="K367" s="38"/>
      <c r="L367" s="41"/>
      <c r="M367" s="191"/>
      <c r="N367" s="192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161</v>
      </c>
      <c r="AU367" s="19" t="s">
        <v>88</v>
      </c>
    </row>
    <row r="368" spans="1:65" s="13" customFormat="1" ht="11.25">
      <c r="B368" s="193"/>
      <c r="C368" s="194"/>
      <c r="D368" s="195" t="s">
        <v>163</v>
      </c>
      <c r="E368" s="196" t="s">
        <v>19</v>
      </c>
      <c r="F368" s="197" t="s">
        <v>827</v>
      </c>
      <c r="G368" s="194"/>
      <c r="H368" s="198">
        <v>10.5</v>
      </c>
      <c r="I368" s="199"/>
      <c r="J368" s="194"/>
      <c r="K368" s="194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163</v>
      </c>
      <c r="AU368" s="204" t="s">
        <v>88</v>
      </c>
      <c r="AV368" s="13" t="s">
        <v>88</v>
      </c>
      <c r="AW368" s="13" t="s">
        <v>37</v>
      </c>
      <c r="AX368" s="13" t="s">
        <v>78</v>
      </c>
      <c r="AY368" s="204" t="s">
        <v>153</v>
      </c>
    </row>
    <row r="369" spans="1:65" s="14" customFormat="1" ht="11.25">
      <c r="B369" s="205"/>
      <c r="C369" s="206"/>
      <c r="D369" s="195" t="s">
        <v>163</v>
      </c>
      <c r="E369" s="207" t="s">
        <v>19</v>
      </c>
      <c r="F369" s="208" t="s">
        <v>652</v>
      </c>
      <c r="G369" s="206"/>
      <c r="H369" s="207" t="s">
        <v>19</v>
      </c>
      <c r="I369" s="209"/>
      <c r="J369" s="206"/>
      <c r="K369" s="206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163</v>
      </c>
      <c r="AU369" s="214" t="s">
        <v>88</v>
      </c>
      <c r="AV369" s="14" t="s">
        <v>86</v>
      </c>
      <c r="AW369" s="14" t="s">
        <v>37</v>
      </c>
      <c r="AX369" s="14" t="s">
        <v>78</v>
      </c>
      <c r="AY369" s="214" t="s">
        <v>153</v>
      </c>
    </row>
    <row r="370" spans="1:65" s="15" customFormat="1" ht="11.25">
      <c r="B370" s="215"/>
      <c r="C370" s="216"/>
      <c r="D370" s="195" t="s">
        <v>163</v>
      </c>
      <c r="E370" s="217" t="s">
        <v>19</v>
      </c>
      <c r="F370" s="218" t="s">
        <v>166</v>
      </c>
      <c r="G370" s="216"/>
      <c r="H370" s="219">
        <v>10.5</v>
      </c>
      <c r="I370" s="220"/>
      <c r="J370" s="216"/>
      <c r="K370" s="216"/>
      <c r="L370" s="221"/>
      <c r="M370" s="222"/>
      <c r="N370" s="223"/>
      <c r="O370" s="223"/>
      <c r="P370" s="223"/>
      <c r="Q370" s="223"/>
      <c r="R370" s="223"/>
      <c r="S370" s="223"/>
      <c r="T370" s="224"/>
      <c r="AT370" s="225" t="s">
        <v>163</v>
      </c>
      <c r="AU370" s="225" t="s">
        <v>88</v>
      </c>
      <c r="AV370" s="15" t="s">
        <v>160</v>
      </c>
      <c r="AW370" s="15" t="s">
        <v>37</v>
      </c>
      <c r="AX370" s="15" t="s">
        <v>86</v>
      </c>
      <c r="AY370" s="225" t="s">
        <v>153</v>
      </c>
    </row>
    <row r="371" spans="1:65" s="2" customFormat="1" ht="16.5" customHeight="1">
      <c r="A371" s="36"/>
      <c r="B371" s="37"/>
      <c r="C371" s="226" t="s">
        <v>459</v>
      </c>
      <c r="D371" s="226" t="s">
        <v>220</v>
      </c>
      <c r="E371" s="227" t="s">
        <v>828</v>
      </c>
      <c r="F371" s="228" t="s">
        <v>829</v>
      </c>
      <c r="G371" s="229" t="s">
        <v>275</v>
      </c>
      <c r="H371" s="230">
        <v>10.657999999999999</v>
      </c>
      <c r="I371" s="231"/>
      <c r="J371" s="232">
        <f>ROUND(I371*H371,2)</f>
        <v>0</v>
      </c>
      <c r="K371" s="228" t="s">
        <v>159</v>
      </c>
      <c r="L371" s="233"/>
      <c r="M371" s="234" t="s">
        <v>19</v>
      </c>
      <c r="N371" s="235" t="s">
        <v>49</v>
      </c>
      <c r="O371" s="66"/>
      <c r="P371" s="184">
        <f>O371*H371</f>
        <v>0</v>
      </c>
      <c r="Q371" s="184">
        <v>0</v>
      </c>
      <c r="R371" s="184">
        <f>Q371*H371</f>
        <v>0</v>
      </c>
      <c r="S371" s="184">
        <v>0</v>
      </c>
      <c r="T371" s="185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182</v>
      </c>
      <c r="AT371" s="186" t="s">
        <v>220</v>
      </c>
      <c r="AU371" s="186" t="s">
        <v>88</v>
      </c>
      <c r="AY371" s="19" t="s">
        <v>153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9" t="s">
        <v>86</v>
      </c>
      <c r="BK371" s="187">
        <f>ROUND(I371*H371,2)</f>
        <v>0</v>
      </c>
      <c r="BL371" s="19" t="s">
        <v>160</v>
      </c>
      <c r="BM371" s="186" t="s">
        <v>462</v>
      </c>
    </row>
    <row r="372" spans="1:65" s="13" customFormat="1" ht="11.25">
      <c r="B372" s="193"/>
      <c r="C372" s="194"/>
      <c r="D372" s="195" t="s">
        <v>163</v>
      </c>
      <c r="E372" s="196" t="s">
        <v>19</v>
      </c>
      <c r="F372" s="197" t="s">
        <v>830</v>
      </c>
      <c r="G372" s="194"/>
      <c r="H372" s="198">
        <v>10.657999999999999</v>
      </c>
      <c r="I372" s="199"/>
      <c r="J372" s="194"/>
      <c r="K372" s="194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163</v>
      </c>
      <c r="AU372" s="204" t="s">
        <v>88</v>
      </c>
      <c r="AV372" s="13" t="s">
        <v>88</v>
      </c>
      <c r="AW372" s="13" t="s">
        <v>37</v>
      </c>
      <c r="AX372" s="13" t="s">
        <v>78</v>
      </c>
      <c r="AY372" s="204" t="s">
        <v>153</v>
      </c>
    </row>
    <row r="373" spans="1:65" s="15" customFormat="1" ht="11.25">
      <c r="B373" s="215"/>
      <c r="C373" s="216"/>
      <c r="D373" s="195" t="s">
        <v>163</v>
      </c>
      <c r="E373" s="217" t="s">
        <v>19</v>
      </c>
      <c r="F373" s="218" t="s">
        <v>166</v>
      </c>
      <c r="G373" s="216"/>
      <c r="H373" s="219">
        <v>10.657999999999999</v>
      </c>
      <c r="I373" s="220"/>
      <c r="J373" s="216"/>
      <c r="K373" s="216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163</v>
      </c>
      <c r="AU373" s="225" t="s">
        <v>88</v>
      </c>
      <c r="AV373" s="15" t="s">
        <v>160</v>
      </c>
      <c r="AW373" s="15" t="s">
        <v>37</v>
      </c>
      <c r="AX373" s="15" t="s">
        <v>86</v>
      </c>
      <c r="AY373" s="225" t="s">
        <v>153</v>
      </c>
    </row>
    <row r="374" spans="1:65" s="2" customFormat="1" ht="16.5" customHeight="1">
      <c r="A374" s="36"/>
      <c r="B374" s="37"/>
      <c r="C374" s="175" t="s">
        <v>338</v>
      </c>
      <c r="D374" s="175" t="s">
        <v>155</v>
      </c>
      <c r="E374" s="176" t="s">
        <v>831</v>
      </c>
      <c r="F374" s="177" t="s">
        <v>832</v>
      </c>
      <c r="G374" s="178" t="s">
        <v>275</v>
      </c>
      <c r="H374" s="179">
        <v>28.5</v>
      </c>
      <c r="I374" s="180"/>
      <c r="J374" s="181">
        <f>ROUND(I374*H374,2)</f>
        <v>0</v>
      </c>
      <c r="K374" s="177" t="s">
        <v>159</v>
      </c>
      <c r="L374" s="41"/>
      <c r="M374" s="182" t="s">
        <v>19</v>
      </c>
      <c r="N374" s="183" t="s">
        <v>49</v>
      </c>
      <c r="O374" s="66"/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160</v>
      </c>
      <c r="AT374" s="186" t="s">
        <v>155</v>
      </c>
      <c r="AU374" s="186" t="s">
        <v>88</v>
      </c>
      <c r="AY374" s="19" t="s">
        <v>153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86</v>
      </c>
      <c r="BK374" s="187">
        <f>ROUND(I374*H374,2)</f>
        <v>0</v>
      </c>
      <c r="BL374" s="19" t="s">
        <v>160</v>
      </c>
      <c r="BM374" s="186" t="s">
        <v>466</v>
      </c>
    </row>
    <row r="375" spans="1:65" s="2" customFormat="1" ht="11.25">
      <c r="A375" s="36"/>
      <c r="B375" s="37"/>
      <c r="C375" s="38"/>
      <c r="D375" s="188" t="s">
        <v>161</v>
      </c>
      <c r="E375" s="38"/>
      <c r="F375" s="189" t="s">
        <v>833</v>
      </c>
      <c r="G375" s="38"/>
      <c r="H375" s="38"/>
      <c r="I375" s="190"/>
      <c r="J375" s="38"/>
      <c r="K375" s="38"/>
      <c r="L375" s="41"/>
      <c r="M375" s="191"/>
      <c r="N375" s="19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161</v>
      </c>
      <c r="AU375" s="19" t="s">
        <v>88</v>
      </c>
    </row>
    <row r="376" spans="1:65" s="13" customFormat="1" ht="11.25">
      <c r="B376" s="193"/>
      <c r="C376" s="194"/>
      <c r="D376" s="195" t="s">
        <v>163</v>
      </c>
      <c r="E376" s="196" t="s">
        <v>19</v>
      </c>
      <c r="F376" s="197" t="s">
        <v>834</v>
      </c>
      <c r="G376" s="194"/>
      <c r="H376" s="198">
        <v>18.8</v>
      </c>
      <c r="I376" s="199"/>
      <c r="J376" s="194"/>
      <c r="K376" s="194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163</v>
      </c>
      <c r="AU376" s="204" t="s">
        <v>88</v>
      </c>
      <c r="AV376" s="13" t="s">
        <v>88</v>
      </c>
      <c r="AW376" s="13" t="s">
        <v>37</v>
      </c>
      <c r="AX376" s="13" t="s">
        <v>78</v>
      </c>
      <c r="AY376" s="204" t="s">
        <v>153</v>
      </c>
    </row>
    <row r="377" spans="1:65" s="14" customFormat="1" ht="11.25">
      <c r="B377" s="205"/>
      <c r="C377" s="206"/>
      <c r="D377" s="195" t="s">
        <v>163</v>
      </c>
      <c r="E377" s="207" t="s">
        <v>19</v>
      </c>
      <c r="F377" s="208" t="s">
        <v>651</v>
      </c>
      <c r="G377" s="206"/>
      <c r="H377" s="207" t="s">
        <v>19</v>
      </c>
      <c r="I377" s="209"/>
      <c r="J377" s="206"/>
      <c r="K377" s="206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163</v>
      </c>
      <c r="AU377" s="214" t="s">
        <v>88</v>
      </c>
      <c r="AV377" s="14" t="s">
        <v>86</v>
      </c>
      <c r="AW377" s="14" t="s">
        <v>37</v>
      </c>
      <c r="AX377" s="14" t="s">
        <v>78</v>
      </c>
      <c r="AY377" s="214" t="s">
        <v>153</v>
      </c>
    </row>
    <row r="378" spans="1:65" s="13" customFormat="1" ht="11.25">
      <c r="B378" s="193"/>
      <c r="C378" s="194"/>
      <c r="D378" s="195" t="s">
        <v>163</v>
      </c>
      <c r="E378" s="196" t="s">
        <v>19</v>
      </c>
      <c r="F378" s="197" t="s">
        <v>835</v>
      </c>
      <c r="G378" s="194"/>
      <c r="H378" s="198">
        <v>9.6999999999999993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163</v>
      </c>
      <c r="AU378" s="204" t="s">
        <v>88</v>
      </c>
      <c r="AV378" s="13" t="s">
        <v>88</v>
      </c>
      <c r="AW378" s="13" t="s">
        <v>37</v>
      </c>
      <c r="AX378" s="13" t="s">
        <v>78</v>
      </c>
      <c r="AY378" s="204" t="s">
        <v>153</v>
      </c>
    </row>
    <row r="379" spans="1:65" s="14" customFormat="1" ht="11.25">
      <c r="B379" s="205"/>
      <c r="C379" s="206"/>
      <c r="D379" s="195" t="s">
        <v>163</v>
      </c>
      <c r="E379" s="207" t="s">
        <v>19</v>
      </c>
      <c r="F379" s="208" t="s">
        <v>652</v>
      </c>
      <c r="G379" s="206"/>
      <c r="H379" s="207" t="s">
        <v>19</v>
      </c>
      <c r="I379" s="209"/>
      <c r="J379" s="206"/>
      <c r="K379" s="206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163</v>
      </c>
      <c r="AU379" s="214" t="s">
        <v>88</v>
      </c>
      <c r="AV379" s="14" t="s">
        <v>86</v>
      </c>
      <c r="AW379" s="14" t="s">
        <v>37</v>
      </c>
      <c r="AX379" s="14" t="s">
        <v>78</v>
      </c>
      <c r="AY379" s="214" t="s">
        <v>153</v>
      </c>
    </row>
    <row r="380" spans="1:65" s="15" customFormat="1" ht="11.25">
      <c r="B380" s="215"/>
      <c r="C380" s="216"/>
      <c r="D380" s="195" t="s">
        <v>163</v>
      </c>
      <c r="E380" s="217" t="s">
        <v>19</v>
      </c>
      <c r="F380" s="218" t="s">
        <v>166</v>
      </c>
      <c r="G380" s="216"/>
      <c r="H380" s="219">
        <v>28.5</v>
      </c>
      <c r="I380" s="220"/>
      <c r="J380" s="216"/>
      <c r="K380" s="216"/>
      <c r="L380" s="221"/>
      <c r="M380" s="222"/>
      <c r="N380" s="223"/>
      <c r="O380" s="223"/>
      <c r="P380" s="223"/>
      <c r="Q380" s="223"/>
      <c r="R380" s="223"/>
      <c r="S380" s="223"/>
      <c r="T380" s="224"/>
      <c r="AT380" s="225" t="s">
        <v>163</v>
      </c>
      <c r="AU380" s="225" t="s">
        <v>88</v>
      </c>
      <c r="AV380" s="15" t="s">
        <v>160</v>
      </c>
      <c r="AW380" s="15" t="s">
        <v>37</v>
      </c>
      <c r="AX380" s="15" t="s">
        <v>86</v>
      </c>
      <c r="AY380" s="225" t="s">
        <v>153</v>
      </c>
    </row>
    <row r="381" spans="1:65" s="2" customFormat="1" ht="16.5" customHeight="1">
      <c r="A381" s="36"/>
      <c r="B381" s="37"/>
      <c r="C381" s="226" t="s">
        <v>467</v>
      </c>
      <c r="D381" s="226" t="s">
        <v>220</v>
      </c>
      <c r="E381" s="227" t="s">
        <v>836</v>
      </c>
      <c r="F381" s="228" t="s">
        <v>837</v>
      </c>
      <c r="G381" s="229" t="s">
        <v>275</v>
      </c>
      <c r="H381" s="230">
        <v>28.928000000000001</v>
      </c>
      <c r="I381" s="231"/>
      <c r="J381" s="232">
        <f>ROUND(I381*H381,2)</f>
        <v>0</v>
      </c>
      <c r="K381" s="228" t="s">
        <v>159</v>
      </c>
      <c r="L381" s="233"/>
      <c r="M381" s="234" t="s">
        <v>19</v>
      </c>
      <c r="N381" s="235" t="s">
        <v>49</v>
      </c>
      <c r="O381" s="66"/>
      <c r="P381" s="184">
        <f>O381*H381</f>
        <v>0</v>
      </c>
      <c r="Q381" s="184">
        <v>0</v>
      </c>
      <c r="R381" s="184">
        <f>Q381*H381</f>
        <v>0</v>
      </c>
      <c r="S381" s="184">
        <v>0</v>
      </c>
      <c r="T381" s="18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182</v>
      </c>
      <c r="AT381" s="186" t="s">
        <v>220</v>
      </c>
      <c r="AU381" s="186" t="s">
        <v>88</v>
      </c>
      <c r="AY381" s="19" t="s">
        <v>153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86</v>
      </c>
      <c r="BK381" s="187">
        <f>ROUND(I381*H381,2)</f>
        <v>0</v>
      </c>
      <c r="BL381" s="19" t="s">
        <v>160</v>
      </c>
      <c r="BM381" s="186" t="s">
        <v>470</v>
      </c>
    </row>
    <row r="382" spans="1:65" s="13" customFormat="1" ht="11.25">
      <c r="B382" s="193"/>
      <c r="C382" s="194"/>
      <c r="D382" s="195" t="s">
        <v>163</v>
      </c>
      <c r="E382" s="196" t="s">
        <v>19</v>
      </c>
      <c r="F382" s="197" t="s">
        <v>838</v>
      </c>
      <c r="G382" s="194"/>
      <c r="H382" s="198">
        <v>28.928000000000001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163</v>
      </c>
      <c r="AU382" s="204" t="s">
        <v>88</v>
      </c>
      <c r="AV382" s="13" t="s">
        <v>88</v>
      </c>
      <c r="AW382" s="13" t="s">
        <v>37</v>
      </c>
      <c r="AX382" s="13" t="s">
        <v>78</v>
      </c>
      <c r="AY382" s="204" t="s">
        <v>153</v>
      </c>
    </row>
    <row r="383" spans="1:65" s="15" customFormat="1" ht="11.25">
      <c r="B383" s="215"/>
      <c r="C383" s="216"/>
      <c r="D383" s="195" t="s">
        <v>163</v>
      </c>
      <c r="E383" s="217" t="s">
        <v>19</v>
      </c>
      <c r="F383" s="218" t="s">
        <v>166</v>
      </c>
      <c r="G383" s="216"/>
      <c r="H383" s="219">
        <v>28.928000000000001</v>
      </c>
      <c r="I383" s="220"/>
      <c r="J383" s="216"/>
      <c r="K383" s="216"/>
      <c r="L383" s="221"/>
      <c r="M383" s="222"/>
      <c r="N383" s="223"/>
      <c r="O383" s="223"/>
      <c r="P383" s="223"/>
      <c r="Q383" s="223"/>
      <c r="R383" s="223"/>
      <c r="S383" s="223"/>
      <c r="T383" s="224"/>
      <c r="AT383" s="225" t="s">
        <v>163</v>
      </c>
      <c r="AU383" s="225" t="s">
        <v>88</v>
      </c>
      <c r="AV383" s="15" t="s">
        <v>160</v>
      </c>
      <c r="AW383" s="15" t="s">
        <v>37</v>
      </c>
      <c r="AX383" s="15" t="s">
        <v>86</v>
      </c>
      <c r="AY383" s="225" t="s">
        <v>153</v>
      </c>
    </row>
    <row r="384" spans="1:65" s="2" customFormat="1" ht="16.5" customHeight="1">
      <c r="A384" s="36"/>
      <c r="B384" s="37"/>
      <c r="C384" s="175" t="s">
        <v>343</v>
      </c>
      <c r="D384" s="175" t="s">
        <v>155</v>
      </c>
      <c r="E384" s="176" t="s">
        <v>839</v>
      </c>
      <c r="F384" s="177" t="s">
        <v>840</v>
      </c>
      <c r="G384" s="178" t="s">
        <v>275</v>
      </c>
      <c r="H384" s="179">
        <v>177.9</v>
      </c>
      <c r="I384" s="180"/>
      <c r="J384" s="181">
        <f>ROUND(I384*H384,2)</f>
        <v>0</v>
      </c>
      <c r="K384" s="177" t="s">
        <v>159</v>
      </c>
      <c r="L384" s="41"/>
      <c r="M384" s="182" t="s">
        <v>19</v>
      </c>
      <c r="N384" s="183" t="s">
        <v>49</v>
      </c>
      <c r="O384" s="66"/>
      <c r="P384" s="184">
        <f>O384*H384</f>
        <v>0</v>
      </c>
      <c r="Q384" s="184">
        <v>0</v>
      </c>
      <c r="R384" s="184">
        <f>Q384*H384</f>
        <v>0</v>
      </c>
      <c r="S384" s="184">
        <v>0</v>
      </c>
      <c r="T384" s="18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160</v>
      </c>
      <c r="AT384" s="186" t="s">
        <v>155</v>
      </c>
      <c r="AU384" s="186" t="s">
        <v>88</v>
      </c>
      <c r="AY384" s="19" t="s">
        <v>153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9" t="s">
        <v>86</v>
      </c>
      <c r="BK384" s="187">
        <f>ROUND(I384*H384,2)</f>
        <v>0</v>
      </c>
      <c r="BL384" s="19" t="s">
        <v>160</v>
      </c>
      <c r="BM384" s="186" t="s">
        <v>473</v>
      </c>
    </row>
    <row r="385" spans="1:65" s="2" customFormat="1" ht="11.25">
      <c r="A385" s="36"/>
      <c r="B385" s="37"/>
      <c r="C385" s="38"/>
      <c r="D385" s="188" t="s">
        <v>161</v>
      </c>
      <c r="E385" s="38"/>
      <c r="F385" s="189" t="s">
        <v>841</v>
      </c>
      <c r="G385" s="38"/>
      <c r="H385" s="38"/>
      <c r="I385" s="190"/>
      <c r="J385" s="38"/>
      <c r="K385" s="38"/>
      <c r="L385" s="41"/>
      <c r="M385" s="191"/>
      <c r="N385" s="192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161</v>
      </c>
      <c r="AU385" s="19" t="s">
        <v>88</v>
      </c>
    </row>
    <row r="386" spans="1:65" s="13" customFormat="1" ht="11.25">
      <c r="B386" s="193"/>
      <c r="C386" s="194"/>
      <c r="D386" s="195" t="s">
        <v>163</v>
      </c>
      <c r="E386" s="196" t="s">
        <v>19</v>
      </c>
      <c r="F386" s="197" t="s">
        <v>842</v>
      </c>
      <c r="G386" s="194"/>
      <c r="H386" s="198">
        <v>176.4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163</v>
      </c>
      <c r="AU386" s="204" t="s">
        <v>88</v>
      </c>
      <c r="AV386" s="13" t="s">
        <v>88</v>
      </c>
      <c r="AW386" s="13" t="s">
        <v>37</v>
      </c>
      <c r="AX386" s="13" t="s">
        <v>78</v>
      </c>
      <c r="AY386" s="204" t="s">
        <v>153</v>
      </c>
    </row>
    <row r="387" spans="1:65" s="14" customFormat="1" ht="11.25">
      <c r="B387" s="205"/>
      <c r="C387" s="206"/>
      <c r="D387" s="195" t="s">
        <v>163</v>
      </c>
      <c r="E387" s="207" t="s">
        <v>19</v>
      </c>
      <c r="F387" s="208" t="s">
        <v>843</v>
      </c>
      <c r="G387" s="206"/>
      <c r="H387" s="207" t="s">
        <v>19</v>
      </c>
      <c r="I387" s="209"/>
      <c r="J387" s="206"/>
      <c r="K387" s="206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163</v>
      </c>
      <c r="AU387" s="214" t="s">
        <v>88</v>
      </c>
      <c r="AV387" s="14" t="s">
        <v>86</v>
      </c>
      <c r="AW387" s="14" t="s">
        <v>37</v>
      </c>
      <c r="AX387" s="14" t="s">
        <v>78</v>
      </c>
      <c r="AY387" s="214" t="s">
        <v>153</v>
      </c>
    </row>
    <row r="388" spans="1:65" s="13" customFormat="1" ht="11.25">
      <c r="B388" s="193"/>
      <c r="C388" s="194"/>
      <c r="D388" s="195" t="s">
        <v>163</v>
      </c>
      <c r="E388" s="196" t="s">
        <v>19</v>
      </c>
      <c r="F388" s="197" t="s">
        <v>844</v>
      </c>
      <c r="G388" s="194"/>
      <c r="H388" s="198">
        <v>1.5</v>
      </c>
      <c r="I388" s="199"/>
      <c r="J388" s="194"/>
      <c r="K388" s="194"/>
      <c r="L388" s="200"/>
      <c r="M388" s="201"/>
      <c r="N388" s="202"/>
      <c r="O388" s="202"/>
      <c r="P388" s="202"/>
      <c r="Q388" s="202"/>
      <c r="R388" s="202"/>
      <c r="S388" s="202"/>
      <c r="T388" s="203"/>
      <c r="AT388" s="204" t="s">
        <v>163</v>
      </c>
      <c r="AU388" s="204" t="s">
        <v>88</v>
      </c>
      <c r="AV388" s="13" t="s">
        <v>88</v>
      </c>
      <c r="AW388" s="13" t="s">
        <v>37</v>
      </c>
      <c r="AX388" s="13" t="s">
        <v>78</v>
      </c>
      <c r="AY388" s="204" t="s">
        <v>153</v>
      </c>
    </row>
    <row r="389" spans="1:65" s="14" customFormat="1" ht="11.25">
      <c r="B389" s="205"/>
      <c r="C389" s="206"/>
      <c r="D389" s="195" t="s">
        <v>163</v>
      </c>
      <c r="E389" s="207" t="s">
        <v>19</v>
      </c>
      <c r="F389" s="208" t="s">
        <v>845</v>
      </c>
      <c r="G389" s="206"/>
      <c r="H389" s="207" t="s">
        <v>19</v>
      </c>
      <c r="I389" s="209"/>
      <c r="J389" s="206"/>
      <c r="K389" s="206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163</v>
      </c>
      <c r="AU389" s="214" t="s">
        <v>88</v>
      </c>
      <c r="AV389" s="14" t="s">
        <v>86</v>
      </c>
      <c r="AW389" s="14" t="s">
        <v>37</v>
      </c>
      <c r="AX389" s="14" t="s">
        <v>78</v>
      </c>
      <c r="AY389" s="214" t="s">
        <v>153</v>
      </c>
    </row>
    <row r="390" spans="1:65" s="15" customFormat="1" ht="11.25">
      <c r="B390" s="215"/>
      <c r="C390" s="216"/>
      <c r="D390" s="195" t="s">
        <v>163</v>
      </c>
      <c r="E390" s="217" t="s">
        <v>19</v>
      </c>
      <c r="F390" s="218" t="s">
        <v>166</v>
      </c>
      <c r="G390" s="216"/>
      <c r="H390" s="219">
        <v>177.9</v>
      </c>
      <c r="I390" s="220"/>
      <c r="J390" s="216"/>
      <c r="K390" s="216"/>
      <c r="L390" s="221"/>
      <c r="M390" s="222"/>
      <c r="N390" s="223"/>
      <c r="O390" s="223"/>
      <c r="P390" s="223"/>
      <c r="Q390" s="223"/>
      <c r="R390" s="223"/>
      <c r="S390" s="223"/>
      <c r="T390" s="224"/>
      <c r="AT390" s="225" t="s">
        <v>163</v>
      </c>
      <c r="AU390" s="225" t="s">
        <v>88</v>
      </c>
      <c r="AV390" s="15" t="s">
        <v>160</v>
      </c>
      <c r="AW390" s="15" t="s">
        <v>37</v>
      </c>
      <c r="AX390" s="15" t="s">
        <v>86</v>
      </c>
      <c r="AY390" s="225" t="s">
        <v>153</v>
      </c>
    </row>
    <row r="391" spans="1:65" s="2" customFormat="1" ht="16.5" customHeight="1">
      <c r="A391" s="36"/>
      <c r="B391" s="37"/>
      <c r="C391" s="226" t="s">
        <v>474</v>
      </c>
      <c r="D391" s="226" t="s">
        <v>220</v>
      </c>
      <c r="E391" s="227" t="s">
        <v>846</v>
      </c>
      <c r="F391" s="228" t="s">
        <v>847</v>
      </c>
      <c r="G391" s="229" t="s">
        <v>275</v>
      </c>
      <c r="H391" s="230">
        <v>180.56899999999999</v>
      </c>
      <c r="I391" s="231"/>
      <c r="J391" s="232">
        <f>ROUND(I391*H391,2)</f>
        <v>0</v>
      </c>
      <c r="K391" s="228" t="s">
        <v>159</v>
      </c>
      <c r="L391" s="233"/>
      <c r="M391" s="234" t="s">
        <v>19</v>
      </c>
      <c r="N391" s="235" t="s">
        <v>49</v>
      </c>
      <c r="O391" s="66"/>
      <c r="P391" s="184">
        <f>O391*H391</f>
        <v>0</v>
      </c>
      <c r="Q391" s="184">
        <v>0</v>
      </c>
      <c r="R391" s="184">
        <f>Q391*H391</f>
        <v>0</v>
      </c>
      <c r="S391" s="184">
        <v>0</v>
      </c>
      <c r="T391" s="185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182</v>
      </c>
      <c r="AT391" s="186" t="s">
        <v>220</v>
      </c>
      <c r="AU391" s="186" t="s">
        <v>88</v>
      </c>
      <c r="AY391" s="19" t="s">
        <v>153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86</v>
      </c>
      <c r="BK391" s="187">
        <f>ROUND(I391*H391,2)</f>
        <v>0</v>
      </c>
      <c r="BL391" s="19" t="s">
        <v>160</v>
      </c>
      <c r="BM391" s="186" t="s">
        <v>477</v>
      </c>
    </row>
    <row r="392" spans="1:65" s="13" customFormat="1" ht="11.25">
      <c r="B392" s="193"/>
      <c r="C392" s="194"/>
      <c r="D392" s="195" t="s">
        <v>163</v>
      </c>
      <c r="E392" s="196" t="s">
        <v>19</v>
      </c>
      <c r="F392" s="197" t="s">
        <v>848</v>
      </c>
      <c r="G392" s="194"/>
      <c r="H392" s="198">
        <v>180.56899999999999</v>
      </c>
      <c r="I392" s="199"/>
      <c r="J392" s="194"/>
      <c r="K392" s="194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163</v>
      </c>
      <c r="AU392" s="204" t="s">
        <v>88</v>
      </c>
      <c r="AV392" s="13" t="s">
        <v>88</v>
      </c>
      <c r="AW392" s="13" t="s">
        <v>37</v>
      </c>
      <c r="AX392" s="13" t="s">
        <v>78</v>
      </c>
      <c r="AY392" s="204" t="s">
        <v>153</v>
      </c>
    </row>
    <row r="393" spans="1:65" s="15" customFormat="1" ht="11.25">
      <c r="B393" s="215"/>
      <c r="C393" s="216"/>
      <c r="D393" s="195" t="s">
        <v>163</v>
      </c>
      <c r="E393" s="217" t="s">
        <v>19</v>
      </c>
      <c r="F393" s="218" t="s">
        <v>166</v>
      </c>
      <c r="G393" s="216"/>
      <c r="H393" s="219">
        <v>180.56899999999999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163</v>
      </c>
      <c r="AU393" s="225" t="s">
        <v>88</v>
      </c>
      <c r="AV393" s="15" t="s">
        <v>160</v>
      </c>
      <c r="AW393" s="15" t="s">
        <v>37</v>
      </c>
      <c r="AX393" s="15" t="s">
        <v>86</v>
      </c>
      <c r="AY393" s="225" t="s">
        <v>153</v>
      </c>
    </row>
    <row r="394" spans="1:65" s="2" customFormat="1" ht="16.5" customHeight="1">
      <c r="A394" s="36"/>
      <c r="B394" s="37"/>
      <c r="C394" s="175" t="s">
        <v>348</v>
      </c>
      <c r="D394" s="175" t="s">
        <v>155</v>
      </c>
      <c r="E394" s="176" t="s">
        <v>849</v>
      </c>
      <c r="F394" s="177" t="s">
        <v>850</v>
      </c>
      <c r="G394" s="178" t="s">
        <v>275</v>
      </c>
      <c r="H394" s="179">
        <v>198.6</v>
      </c>
      <c r="I394" s="180"/>
      <c r="J394" s="181">
        <f>ROUND(I394*H394,2)</f>
        <v>0</v>
      </c>
      <c r="K394" s="177" t="s">
        <v>159</v>
      </c>
      <c r="L394" s="41"/>
      <c r="M394" s="182" t="s">
        <v>19</v>
      </c>
      <c r="N394" s="183" t="s">
        <v>49</v>
      </c>
      <c r="O394" s="66"/>
      <c r="P394" s="184">
        <f>O394*H394</f>
        <v>0</v>
      </c>
      <c r="Q394" s="184">
        <v>0</v>
      </c>
      <c r="R394" s="184">
        <f>Q394*H394</f>
        <v>0</v>
      </c>
      <c r="S394" s="184">
        <v>0</v>
      </c>
      <c r="T394" s="18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160</v>
      </c>
      <c r="AT394" s="186" t="s">
        <v>155</v>
      </c>
      <c r="AU394" s="186" t="s">
        <v>88</v>
      </c>
      <c r="AY394" s="19" t="s">
        <v>153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86</v>
      </c>
      <c r="BK394" s="187">
        <f>ROUND(I394*H394,2)</f>
        <v>0</v>
      </c>
      <c r="BL394" s="19" t="s">
        <v>160</v>
      </c>
      <c r="BM394" s="186" t="s">
        <v>480</v>
      </c>
    </row>
    <row r="395" spans="1:65" s="2" customFormat="1" ht="11.25">
      <c r="A395" s="36"/>
      <c r="B395" s="37"/>
      <c r="C395" s="38"/>
      <c r="D395" s="188" t="s">
        <v>161</v>
      </c>
      <c r="E395" s="38"/>
      <c r="F395" s="189" t="s">
        <v>851</v>
      </c>
      <c r="G395" s="38"/>
      <c r="H395" s="38"/>
      <c r="I395" s="190"/>
      <c r="J395" s="38"/>
      <c r="K395" s="38"/>
      <c r="L395" s="41"/>
      <c r="M395" s="191"/>
      <c r="N395" s="192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161</v>
      </c>
      <c r="AU395" s="19" t="s">
        <v>88</v>
      </c>
    </row>
    <row r="396" spans="1:65" s="13" customFormat="1" ht="11.25">
      <c r="B396" s="193"/>
      <c r="C396" s="194"/>
      <c r="D396" s="195" t="s">
        <v>163</v>
      </c>
      <c r="E396" s="196" t="s">
        <v>19</v>
      </c>
      <c r="F396" s="197" t="s">
        <v>852</v>
      </c>
      <c r="G396" s="194"/>
      <c r="H396" s="198">
        <v>198.6</v>
      </c>
      <c r="I396" s="199"/>
      <c r="J396" s="194"/>
      <c r="K396" s="194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163</v>
      </c>
      <c r="AU396" s="204" t="s">
        <v>88</v>
      </c>
      <c r="AV396" s="13" t="s">
        <v>88</v>
      </c>
      <c r="AW396" s="13" t="s">
        <v>37</v>
      </c>
      <c r="AX396" s="13" t="s">
        <v>78</v>
      </c>
      <c r="AY396" s="204" t="s">
        <v>153</v>
      </c>
    </row>
    <row r="397" spans="1:65" s="14" customFormat="1" ht="11.25">
      <c r="B397" s="205"/>
      <c r="C397" s="206"/>
      <c r="D397" s="195" t="s">
        <v>163</v>
      </c>
      <c r="E397" s="207" t="s">
        <v>19</v>
      </c>
      <c r="F397" s="208" t="s">
        <v>843</v>
      </c>
      <c r="G397" s="206"/>
      <c r="H397" s="207" t="s">
        <v>19</v>
      </c>
      <c r="I397" s="209"/>
      <c r="J397" s="206"/>
      <c r="K397" s="206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163</v>
      </c>
      <c r="AU397" s="214" t="s">
        <v>88</v>
      </c>
      <c r="AV397" s="14" t="s">
        <v>86</v>
      </c>
      <c r="AW397" s="14" t="s">
        <v>37</v>
      </c>
      <c r="AX397" s="14" t="s">
        <v>78</v>
      </c>
      <c r="AY397" s="214" t="s">
        <v>153</v>
      </c>
    </row>
    <row r="398" spans="1:65" s="15" customFormat="1" ht="11.25">
      <c r="B398" s="215"/>
      <c r="C398" s="216"/>
      <c r="D398" s="195" t="s">
        <v>163</v>
      </c>
      <c r="E398" s="217" t="s">
        <v>19</v>
      </c>
      <c r="F398" s="218" t="s">
        <v>166</v>
      </c>
      <c r="G398" s="216"/>
      <c r="H398" s="219">
        <v>198.6</v>
      </c>
      <c r="I398" s="220"/>
      <c r="J398" s="216"/>
      <c r="K398" s="216"/>
      <c r="L398" s="221"/>
      <c r="M398" s="222"/>
      <c r="N398" s="223"/>
      <c r="O398" s="223"/>
      <c r="P398" s="223"/>
      <c r="Q398" s="223"/>
      <c r="R398" s="223"/>
      <c r="S398" s="223"/>
      <c r="T398" s="224"/>
      <c r="AT398" s="225" t="s">
        <v>163</v>
      </c>
      <c r="AU398" s="225" t="s">
        <v>88</v>
      </c>
      <c r="AV398" s="15" t="s">
        <v>160</v>
      </c>
      <c r="AW398" s="15" t="s">
        <v>37</v>
      </c>
      <c r="AX398" s="15" t="s">
        <v>86</v>
      </c>
      <c r="AY398" s="225" t="s">
        <v>153</v>
      </c>
    </row>
    <row r="399" spans="1:65" s="2" customFormat="1" ht="24.95" customHeight="1">
      <c r="A399" s="36"/>
      <c r="B399" s="37"/>
      <c r="C399" s="226" t="s">
        <v>484</v>
      </c>
      <c r="D399" s="226" t="s">
        <v>220</v>
      </c>
      <c r="E399" s="227" t="s">
        <v>853</v>
      </c>
      <c r="F399" s="228" t="s">
        <v>854</v>
      </c>
      <c r="G399" s="229" t="s">
        <v>275</v>
      </c>
      <c r="H399" s="230">
        <v>201.57900000000001</v>
      </c>
      <c r="I399" s="231"/>
      <c r="J399" s="232">
        <f>ROUND(I399*H399,2)</f>
        <v>0</v>
      </c>
      <c r="K399" s="228" t="s">
        <v>159</v>
      </c>
      <c r="L399" s="233"/>
      <c r="M399" s="234" t="s">
        <v>19</v>
      </c>
      <c r="N399" s="235" t="s">
        <v>49</v>
      </c>
      <c r="O399" s="66"/>
      <c r="P399" s="184">
        <f>O399*H399</f>
        <v>0</v>
      </c>
      <c r="Q399" s="184">
        <v>0</v>
      </c>
      <c r="R399" s="184">
        <f>Q399*H399</f>
        <v>0</v>
      </c>
      <c r="S399" s="184">
        <v>0</v>
      </c>
      <c r="T399" s="185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182</v>
      </c>
      <c r="AT399" s="186" t="s">
        <v>220</v>
      </c>
      <c r="AU399" s="186" t="s">
        <v>88</v>
      </c>
      <c r="AY399" s="19" t="s">
        <v>153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9" t="s">
        <v>86</v>
      </c>
      <c r="BK399" s="187">
        <f>ROUND(I399*H399,2)</f>
        <v>0</v>
      </c>
      <c r="BL399" s="19" t="s">
        <v>160</v>
      </c>
      <c r="BM399" s="186" t="s">
        <v>487</v>
      </c>
    </row>
    <row r="400" spans="1:65" s="13" customFormat="1" ht="11.25">
      <c r="B400" s="193"/>
      <c r="C400" s="194"/>
      <c r="D400" s="195" t="s">
        <v>163</v>
      </c>
      <c r="E400" s="196" t="s">
        <v>19</v>
      </c>
      <c r="F400" s="197" t="s">
        <v>855</v>
      </c>
      <c r="G400" s="194"/>
      <c r="H400" s="198">
        <v>201.57900000000001</v>
      </c>
      <c r="I400" s="199"/>
      <c r="J400" s="194"/>
      <c r="K400" s="194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163</v>
      </c>
      <c r="AU400" s="204" t="s">
        <v>88</v>
      </c>
      <c r="AV400" s="13" t="s">
        <v>88</v>
      </c>
      <c r="AW400" s="13" t="s">
        <v>37</v>
      </c>
      <c r="AX400" s="13" t="s">
        <v>78</v>
      </c>
      <c r="AY400" s="204" t="s">
        <v>153</v>
      </c>
    </row>
    <row r="401" spans="1:65" s="15" customFormat="1" ht="11.25">
      <c r="B401" s="215"/>
      <c r="C401" s="216"/>
      <c r="D401" s="195" t="s">
        <v>163</v>
      </c>
      <c r="E401" s="217" t="s">
        <v>19</v>
      </c>
      <c r="F401" s="218" t="s">
        <v>166</v>
      </c>
      <c r="G401" s="216"/>
      <c r="H401" s="219">
        <v>201.57900000000001</v>
      </c>
      <c r="I401" s="220"/>
      <c r="J401" s="216"/>
      <c r="K401" s="216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163</v>
      </c>
      <c r="AU401" s="225" t="s">
        <v>88</v>
      </c>
      <c r="AV401" s="15" t="s">
        <v>160</v>
      </c>
      <c r="AW401" s="15" t="s">
        <v>37</v>
      </c>
      <c r="AX401" s="15" t="s">
        <v>86</v>
      </c>
      <c r="AY401" s="225" t="s">
        <v>153</v>
      </c>
    </row>
    <row r="402" spans="1:65" s="2" customFormat="1" ht="21.75" customHeight="1">
      <c r="A402" s="36"/>
      <c r="B402" s="37"/>
      <c r="C402" s="175" t="s">
        <v>351</v>
      </c>
      <c r="D402" s="175" t="s">
        <v>155</v>
      </c>
      <c r="E402" s="176" t="s">
        <v>856</v>
      </c>
      <c r="F402" s="177" t="s">
        <v>857</v>
      </c>
      <c r="G402" s="178" t="s">
        <v>342</v>
      </c>
      <c r="H402" s="179">
        <v>1</v>
      </c>
      <c r="I402" s="180"/>
      <c r="J402" s="181">
        <f>ROUND(I402*H402,2)</f>
        <v>0</v>
      </c>
      <c r="K402" s="177" t="s">
        <v>159</v>
      </c>
      <c r="L402" s="41"/>
      <c r="M402" s="182" t="s">
        <v>19</v>
      </c>
      <c r="N402" s="183" t="s">
        <v>49</v>
      </c>
      <c r="O402" s="66"/>
      <c r="P402" s="184">
        <f>O402*H402</f>
        <v>0</v>
      </c>
      <c r="Q402" s="184">
        <v>0</v>
      </c>
      <c r="R402" s="184">
        <f>Q402*H402</f>
        <v>0</v>
      </c>
      <c r="S402" s="184">
        <v>0</v>
      </c>
      <c r="T402" s="18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160</v>
      </c>
      <c r="AT402" s="186" t="s">
        <v>155</v>
      </c>
      <c r="AU402" s="186" t="s">
        <v>88</v>
      </c>
      <c r="AY402" s="19" t="s">
        <v>153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9" t="s">
        <v>86</v>
      </c>
      <c r="BK402" s="187">
        <f>ROUND(I402*H402,2)</f>
        <v>0</v>
      </c>
      <c r="BL402" s="19" t="s">
        <v>160</v>
      </c>
      <c r="BM402" s="186" t="s">
        <v>493</v>
      </c>
    </row>
    <row r="403" spans="1:65" s="2" customFormat="1" ht="11.25">
      <c r="A403" s="36"/>
      <c r="B403" s="37"/>
      <c r="C403" s="38"/>
      <c r="D403" s="188" t="s">
        <v>161</v>
      </c>
      <c r="E403" s="38"/>
      <c r="F403" s="189" t="s">
        <v>858</v>
      </c>
      <c r="G403" s="38"/>
      <c r="H403" s="38"/>
      <c r="I403" s="190"/>
      <c r="J403" s="38"/>
      <c r="K403" s="38"/>
      <c r="L403" s="41"/>
      <c r="M403" s="191"/>
      <c r="N403" s="192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161</v>
      </c>
      <c r="AU403" s="19" t="s">
        <v>88</v>
      </c>
    </row>
    <row r="404" spans="1:65" s="2" customFormat="1" ht="16.5" customHeight="1">
      <c r="A404" s="36"/>
      <c r="B404" s="37"/>
      <c r="C404" s="226" t="s">
        <v>496</v>
      </c>
      <c r="D404" s="226" t="s">
        <v>220</v>
      </c>
      <c r="E404" s="227" t="s">
        <v>859</v>
      </c>
      <c r="F404" s="228" t="s">
        <v>860</v>
      </c>
      <c r="G404" s="229" t="s">
        <v>342</v>
      </c>
      <c r="H404" s="230">
        <v>1</v>
      </c>
      <c r="I404" s="231"/>
      <c r="J404" s="232">
        <f>ROUND(I404*H404,2)</f>
        <v>0</v>
      </c>
      <c r="K404" s="228" t="s">
        <v>159</v>
      </c>
      <c r="L404" s="233"/>
      <c r="M404" s="234" t="s">
        <v>19</v>
      </c>
      <c r="N404" s="235" t="s">
        <v>49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182</v>
      </c>
      <c r="AT404" s="186" t="s">
        <v>220</v>
      </c>
      <c r="AU404" s="186" t="s">
        <v>88</v>
      </c>
      <c r="AY404" s="19" t="s">
        <v>153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86</v>
      </c>
      <c r="BK404" s="187">
        <f>ROUND(I404*H404,2)</f>
        <v>0</v>
      </c>
      <c r="BL404" s="19" t="s">
        <v>160</v>
      </c>
      <c r="BM404" s="186" t="s">
        <v>499</v>
      </c>
    </row>
    <row r="405" spans="1:65" s="2" customFormat="1" ht="21.75" customHeight="1">
      <c r="A405" s="36"/>
      <c r="B405" s="37"/>
      <c r="C405" s="175" t="s">
        <v>355</v>
      </c>
      <c r="D405" s="175" t="s">
        <v>155</v>
      </c>
      <c r="E405" s="176" t="s">
        <v>861</v>
      </c>
      <c r="F405" s="177" t="s">
        <v>862</v>
      </c>
      <c r="G405" s="178" t="s">
        <v>342</v>
      </c>
      <c r="H405" s="179">
        <v>21</v>
      </c>
      <c r="I405" s="180"/>
      <c r="J405" s="181">
        <f>ROUND(I405*H405,2)</f>
        <v>0</v>
      </c>
      <c r="K405" s="177" t="s">
        <v>159</v>
      </c>
      <c r="L405" s="41"/>
      <c r="M405" s="182" t="s">
        <v>19</v>
      </c>
      <c r="N405" s="183" t="s">
        <v>49</v>
      </c>
      <c r="O405" s="66"/>
      <c r="P405" s="184">
        <f>O405*H405</f>
        <v>0</v>
      </c>
      <c r="Q405" s="184">
        <v>0</v>
      </c>
      <c r="R405" s="184">
        <f>Q405*H405</f>
        <v>0</v>
      </c>
      <c r="S405" s="184">
        <v>0</v>
      </c>
      <c r="T405" s="185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6" t="s">
        <v>160</v>
      </c>
      <c r="AT405" s="186" t="s">
        <v>155</v>
      </c>
      <c r="AU405" s="186" t="s">
        <v>88</v>
      </c>
      <c r="AY405" s="19" t="s">
        <v>153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9" t="s">
        <v>86</v>
      </c>
      <c r="BK405" s="187">
        <f>ROUND(I405*H405,2)</f>
        <v>0</v>
      </c>
      <c r="BL405" s="19" t="s">
        <v>160</v>
      </c>
      <c r="BM405" s="186" t="s">
        <v>504</v>
      </c>
    </row>
    <row r="406" spans="1:65" s="2" customFormat="1" ht="11.25">
      <c r="A406" s="36"/>
      <c r="B406" s="37"/>
      <c r="C406" s="38"/>
      <c r="D406" s="188" t="s">
        <v>161</v>
      </c>
      <c r="E406" s="38"/>
      <c r="F406" s="189" t="s">
        <v>863</v>
      </c>
      <c r="G406" s="38"/>
      <c r="H406" s="38"/>
      <c r="I406" s="190"/>
      <c r="J406" s="38"/>
      <c r="K406" s="38"/>
      <c r="L406" s="41"/>
      <c r="M406" s="191"/>
      <c r="N406" s="192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161</v>
      </c>
      <c r="AU406" s="19" t="s">
        <v>88</v>
      </c>
    </row>
    <row r="407" spans="1:65" s="2" customFormat="1" ht="16.5" customHeight="1">
      <c r="A407" s="36"/>
      <c r="B407" s="37"/>
      <c r="C407" s="226" t="s">
        <v>506</v>
      </c>
      <c r="D407" s="226" t="s">
        <v>220</v>
      </c>
      <c r="E407" s="227" t="s">
        <v>864</v>
      </c>
      <c r="F407" s="228" t="s">
        <v>865</v>
      </c>
      <c r="G407" s="229" t="s">
        <v>342</v>
      </c>
      <c r="H407" s="230">
        <v>21</v>
      </c>
      <c r="I407" s="231"/>
      <c r="J407" s="232">
        <f>ROUND(I407*H407,2)</f>
        <v>0</v>
      </c>
      <c r="K407" s="228" t="s">
        <v>159</v>
      </c>
      <c r="L407" s="233"/>
      <c r="M407" s="234" t="s">
        <v>19</v>
      </c>
      <c r="N407" s="235" t="s">
        <v>49</v>
      </c>
      <c r="O407" s="66"/>
      <c r="P407" s="184">
        <f>O407*H407</f>
        <v>0</v>
      </c>
      <c r="Q407" s="184">
        <v>0</v>
      </c>
      <c r="R407" s="184">
        <f>Q407*H407</f>
        <v>0</v>
      </c>
      <c r="S407" s="184">
        <v>0</v>
      </c>
      <c r="T407" s="185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6" t="s">
        <v>182</v>
      </c>
      <c r="AT407" s="186" t="s">
        <v>220</v>
      </c>
      <c r="AU407" s="186" t="s">
        <v>88</v>
      </c>
      <c r="AY407" s="19" t="s">
        <v>153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9" t="s">
        <v>86</v>
      </c>
      <c r="BK407" s="187">
        <f>ROUND(I407*H407,2)</f>
        <v>0</v>
      </c>
      <c r="BL407" s="19" t="s">
        <v>160</v>
      </c>
      <c r="BM407" s="186" t="s">
        <v>509</v>
      </c>
    </row>
    <row r="408" spans="1:65" s="2" customFormat="1" ht="21.75" customHeight="1">
      <c r="A408" s="36"/>
      <c r="B408" s="37"/>
      <c r="C408" s="175" t="s">
        <v>511</v>
      </c>
      <c r="D408" s="175" t="s">
        <v>155</v>
      </c>
      <c r="E408" s="176" t="s">
        <v>866</v>
      </c>
      <c r="F408" s="177" t="s">
        <v>867</v>
      </c>
      <c r="G408" s="178" t="s">
        <v>342</v>
      </c>
      <c r="H408" s="179">
        <v>17</v>
      </c>
      <c r="I408" s="180"/>
      <c r="J408" s="181">
        <f>ROUND(I408*H408,2)</f>
        <v>0</v>
      </c>
      <c r="K408" s="177" t="s">
        <v>159</v>
      </c>
      <c r="L408" s="41"/>
      <c r="M408" s="182" t="s">
        <v>19</v>
      </c>
      <c r="N408" s="183" t="s">
        <v>49</v>
      </c>
      <c r="O408" s="66"/>
      <c r="P408" s="184">
        <f>O408*H408</f>
        <v>0</v>
      </c>
      <c r="Q408" s="184">
        <v>0</v>
      </c>
      <c r="R408" s="184">
        <f>Q408*H408</f>
        <v>0</v>
      </c>
      <c r="S408" s="184">
        <v>0</v>
      </c>
      <c r="T408" s="185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6" t="s">
        <v>160</v>
      </c>
      <c r="AT408" s="186" t="s">
        <v>155</v>
      </c>
      <c r="AU408" s="186" t="s">
        <v>88</v>
      </c>
      <c r="AY408" s="19" t="s">
        <v>153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9" t="s">
        <v>86</v>
      </c>
      <c r="BK408" s="187">
        <f>ROUND(I408*H408,2)</f>
        <v>0</v>
      </c>
      <c r="BL408" s="19" t="s">
        <v>160</v>
      </c>
      <c r="BM408" s="186" t="s">
        <v>514</v>
      </c>
    </row>
    <row r="409" spans="1:65" s="2" customFormat="1" ht="11.25">
      <c r="A409" s="36"/>
      <c r="B409" s="37"/>
      <c r="C409" s="38"/>
      <c r="D409" s="188" t="s">
        <v>161</v>
      </c>
      <c r="E409" s="38"/>
      <c r="F409" s="189" t="s">
        <v>868</v>
      </c>
      <c r="G409" s="38"/>
      <c r="H409" s="38"/>
      <c r="I409" s="190"/>
      <c r="J409" s="38"/>
      <c r="K409" s="38"/>
      <c r="L409" s="41"/>
      <c r="M409" s="191"/>
      <c r="N409" s="192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161</v>
      </c>
      <c r="AU409" s="19" t="s">
        <v>88</v>
      </c>
    </row>
    <row r="410" spans="1:65" s="2" customFormat="1" ht="16.5" customHeight="1">
      <c r="A410" s="36"/>
      <c r="B410" s="37"/>
      <c r="C410" s="226" t="s">
        <v>515</v>
      </c>
      <c r="D410" s="226" t="s">
        <v>220</v>
      </c>
      <c r="E410" s="227" t="s">
        <v>869</v>
      </c>
      <c r="F410" s="228" t="s">
        <v>870</v>
      </c>
      <c r="G410" s="229" t="s">
        <v>342</v>
      </c>
      <c r="H410" s="230">
        <v>17</v>
      </c>
      <c r="I410" s="231"/>
      <c r="J410" s="232">
        <f>ROUND(I410*H410,2)</f>
        <v>0</v>
      </c>
      <c r="K410" s="228" t="s">
        <v>19</v>
      </c>
      <c r="L410" s="233"/>
      <c r="M410" s="234" t="s">
        <v>19</v>
      </c>
      <c r="N410" s="235" t="s">
        <v>49</v>
      </c>
      <c r="O410" s="66"/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182</v>
      </c>
      <c r="AT410" s="186" t="s">
        <v>220</v>
      </c>
      <c r="AU410" s="186" t="s">
        <v>88</v>
      </c>
      <c r="AY410" s="19" t="s">
        <v>153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86</v>
      </c>
      <c r="BK410" s="187">
        <f>ROUND(I410*H410,2)</f>
        <v>0</v>
      </c>
      <c r="BL410" s="19" t="s">
        <v>160</v>
      </c>
      <c r="BM410" s="186" t="s">
        <v>518</v>
      </c>
    </row>
    <row r="411" spans="1:65" s="2" customFormat="1" ht="21.75" customHeight="1">
      <c r="A411" s="36"/>
      <c r="B411" s="37"/>
      <c r="C411" s="175" t="s">
        <v>521</v>
      </c>
      <c r="D411" s="175" t="s">
        <v>155</v>
      </c>
      <c r="E411" s="176" t="s">
        <v>866</v>
      </c>
      <c r="F411" s="177" t="s">
        <v>867</v>
      </c>
      <c r="G411" s="178" t="s">
        <v>342</v>
      </c>
      <c r="H411" s="179">
        <v>3</v>
      </c>
      <c r="I411" s="180"/>
      <c r="J411" s="181">
        <f>ROUND(I411*H411,2)</f>
        <v>0</v>
      </c>
      <c r="K411" s="177" t="s">
        <v>159</v>
      </c>
      <c r="L411" s="41"/>
      <c r="M411" s="182" t="s">
        <v>19</v>
      </c>
      <c r="N411" s="183" t="s">
        <v>49</v>
      </c>
      <c r="O411" s="66"/>
      <c r="P411" s="184">
        <f>O411*H411</f>
        <v>0</v>
      </c>
      <c r="Q411" s="184">
        <v>0</v>
      </c>
      <c r="R411" s="184">
        <f>Q411*H411</f>
        <v>0</v>
      </c>
      <c r="S411" s="184">
        <v>0</v>
      </c>
      <c r="T411" s="185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6" t="s">
        <v>160</v>
      </c>
      <c r="AT411" s="186" t="s">
        <v>155</v>
      </c>
      <c r="AU411" s="186" t="s">
        <v>88</v>
      </c>
      <c r="AY411" s="19" t="s">
        <v>153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9" t="s">
        <v>86</v>
      </c>
      <c r="BK411" s="187">
        <f>ROUND(I411*H411,2)</f>
        <v>0</v>
      </c>
      <c r="BL411" s="19" t="s">
        <v>160</v>
      </c>
      <c r="BM411" s="186" t="s">
        <v>524</v>
      </c>
    </row>
    <row r="412" spans="1:65" s="2" customFormat="1" ht="11.25">
      <c r="A412" s="36"/>
      <c r="B412" s="37"/>
      <c r="C412" s="38"/>
      <c r="D412" s="188" t="s">
        <v>161</v>
      </c>
      <c r="E412" s="38"/>
      <c r="F412" s="189" t="s">
        <v>868</v>
      </c>
      <c r="G412" s="38"/>
      <c r="H412" s="38"/>
      <c r="I412" s="190"/>
      <c r="J412" s="38"/>
      <c r="K412" s="38"/>
      <c r="L412" s="41"/>
      <c r="M412" s="191"/>
      <c r="N412" s="192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161</v>
      </c>
      <c r="AU412" s="19" t="s">
        <v>88</v>
      </c>
    </row>
    <row r="413" spans="1:65" s="13" customFormat="1" ht="11.25">
      <c r="B413" s="193"/>
      <c r="C413" s="194"/>
      <c r="D413" s="195" t="s">
        <v>163</v>
      </c>
      <c r="E413" s="196" t="s">
        <v>19</v>
      </c>
      <c r="F413" s="197" t="s">
        <v>871</v>
      </c>
      <c r="G413" s="194"/>
      <c r="H413" s="198">
        <v>3</v>
      </c>
      <c r="I413" s="199"/>
      <c r="J413" s="194"/>
      <c r="K413" s="194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163</v>
      </c>
      <c r="AU413" s="204" t="s">
        <v>88</v>
      </c>
      <c r="AV413" s="13" t="s">
        <v>88</v>
      </c>
      <c r="AW413" s="13" t="s">
        <v>37</v>
      </c>
      <c r="AX413" s="13" t="s">
        <v>78</v>
      </c>
      <c r="AY413" s="204" t="s">
        <v>153</v>
      </c>
    </row>
    <row r="414" spans="1:65" s="15" customFormat="1" ht="11.25">
      <c r="B414" s="215"/>
      <c r="C414" s="216"/>
      <c r="D414" s="195" t="s">
        <v>163</v>
      </c>
      <c r="E414" s="217" t="s">
        <v>19</v>
      </c>
      <c r="F414" s="218" t="s">
        <v>166</v>
      </c>
      <c r="G414" s="216"/>
      <c r="H414" s="219">
        <v>3</v>
      </c>
      <c r="I414" s="220"/>
      <c r="J414" s="216"/>
      <c r="K414" s="216"/>
      <c r="L414" s="221"/>
      <c r="M414" s="222"/>
      <c r="N414" s="223"/>
      <c r="O414" s="223"/>
      <c r="P414" s="223"/>
      <c r="Q414" s="223"/>
      <c r="R414" s="223"/>
      <c r="S414" s="223"/>
      <c r="T414" s="224"/>
      <c r="AT414" s="225" t="s">
        <v>163</v>
      </c>
      <c r="AU414" s="225" t="s">
        <v>88</v>
      </c>
      <c r="AV414" s="15" t="s">
        <v>160</v>
      </c>
      <c r="AW414" s="15" t="s">
        <v>37</v>
      </c>
      <c r="AX414" s="15" t="s">
        <v>86</v>
      </c>
      <c r="AY414" s="225" t="s">
        <v>153</v>
      </c>
    </row>
    <row r="415" spans="1:65" s="2" customFormat="1" ht="16.5" customHeight="1">
      <c r="A415" s="36"/>
      <c r="B415" s="37"/>
      <c r="C415" s="226" t="s">
        <v>527</v>
      </c>
      <c r="D415" s="226" t="s">
        <v>220</v>
      </c>
      <c r="E415" s="227" t="s">
        <v>869</v>
      </c>
      <c r="F415" s="228" t="s">
        <v>870</v>
      </c>
      <c r="G415" s="229" t="s">
        <v>342</v>
      </c>
      <c r="H415" s="230">
        <v>2</v>
      </c>
      <c r="I415" s="231"/>
      <c r="J415" s="232">
        <f>ROUND(I415*H415,2)</f>
        <v>0</v>
      </c>
      <c r="K415" s="228" t="s">
        <v>19</v>
      </c>
      <c r="L415" s="233"/>
      <c r="M415" s="234" t="s">
        <v>19</v>
      </c>
      <c r="N415" s="235" t="s">
        <v>49</v>
      </c>
      <c r="O415" s="66"/>
      <c r="P415" s="184">
        <f>O415*H415</f>
        <v>0</v>
      </c>
      <c r="Q415" s="184">
        <v>0</v>
      </c>
      <c r="R415" s="184">
        <f>Q415*H415</f>
        <v>0</v>
      </c>
      <c r="S415" s="184">
        <v>0</v>
      </c>
      <c r="T415" s="185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182</v>
      </c>
      <c r="AT415" s="186" t="s">
        <v>220</v>
      </c>
      <c r="AU415" s="186" t="s">
        <v>88</v>
      </c>
      <c r="AY415" s="19" t="s">
        <v>153</v>
      </c>
      <c r="BE415" s="187">
        <f>IF(N415="základní",J415,0)</f>
        <v>0</v>
      </c>
      <c r="BF415" s="187">
        <f>IF(N415="snížená",J415,0)</f>
        <v>0</v>
      </c>
      <c r="BG415" s="187">
        <f>IF(N415="zákl. přenesená",J415,0)</f>
        <v>0</v>
      </c>
      <c r="BH415" s="187">
        <f>IF(N415="sníž. přenesená",J415,0)</f>
        <v>0</v>
      </c>
      <c r="BI415" s="187">
        <f>IF(N415="nulová",J415,0)</f>
        <v>0</v>
      </c>
      <c r="BJ415" s="19" t="s">
        <v>86</v>
      </c>
      <c r="BK415" s="187">
        <f>ROUND(I415*H415,2)</f>
        <v>0</v>
      </c>
      <c r="BL415" s="19" t="s">
        <v>160</v>
      </c>
      <c r="BM415" s="186" t="s">
        <v>530</v>
      </c>
    </row>
    <row r="416" spans="1:65" s="2" customFormat="1" ht="16.5" customHeight="1">
      <c r="A416" s="36"/>
      <c r="B416" s="37"/>
      <c r="C416" s="226" t="s">
        <v>386</v>
      </c>
      <c r="D416" s="226" t="s">
        <v>220</v>
      </c>
      <c r="E416" s="227" t="s">
        <v>872</v>
      </c>
      <c r="F416" s="228" t="s">
        <v>873</v>
      </c>
      <c r="G416" s="229" t="s">
        <v>342</v>
      </c>
      <c r="H416" s="230">
        <v>1</v>
      </c>
      <c r="I416" s="231"/>
      <c r="J416" s="232">
        <f>ROUND(I416*H416,2)</f>
        <v>0</v>
      </c>
      <c r="K416" s="228" t="s">
        <v>159</v>
      </c>
      <c r="L416" s="233"/>
      <c r="M416" s="234" t="s">
        <v>19</v>
      </c>
      <c r="N416" s="235" t="s">
        <v>49</v>
      </c>
      <c r="O416" s="66"/>
      <c r="P416" s="184">
        <f>O416*H416</f>
        <v>0</v>
      </c>
      <c r="Q416" s="184">
        <v>0</v>
      </c>
      <c r="R416" s="184">
        <f>Q416*H416</f>
        <v>0</v>
      </c>
      <c r="S416" s="184">
        <v>0</v>
      </c>
      <c r="T416" s="185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182</v>
      </c>
      <c r="AT416" s="186" t="s">
        <v>220</v>
      </c>
      <c r="AU416" s="186" t="s">
        <v>88</v>
      </c>
      <c r="AY416" s="19" t="s">
        <v>153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9" t="s">
        <v>86</v>
      </c>
      <c r="BK416" s="187">
        <f>ROUND(I416*H416,2)</f>
        <v>0</v>
      </c>
      <c r="BL416" s="19" t="s">
        <v>160</v>
      </c>
      <c r="BM416" s="186" t="s">
        <v>534</v>
      </c>
    </row>
    <row r="417" spans="1:65" s="2" customFormat="1" ht="16.5" customHeight="1">
      <c r="A417" s="36"/>
      <c r="B417" s="37"/>
      <c r="C417" s="175" t="s">
        <v>537</v>
      </c>
      <c r="D417" s="175" t="s">
        <v>155</v>
      </c>
      <c r="E417" s="176" t="s">
        <v>874</v>
      </c>
      <c r="F417" s="177" t="s">
        <v>875</v>
      </c>
      <c r="G417" s="178" t="s">
        <v>876</v>
      </c>
      <c r="H417" s="179">
        <v>3</v>
      </c>
      <c r="I417" s="180"/>
      <c r="J417" s="181">
        <f>ROUND(I417*H417,2)</f>
        <v>0</v>
      </c>
      <c r="K417" s="177" t="s">
        <v>159</v>
      </c>
      <c r="L417" s="41"/>
      <c r="M417" s="182" t="s">
        <v>19</v>
      </c>
      <c r="N417" s="183" t="s">
        <v>49</v>
      </c>
      <c r="O417" s="66"/>
      <c r="P417" s="184">
        <f>O417*H417</f>
        <v>0</v>
      </c>
      <c r="Q417" s="184">
        <v>0</v>
      </c>
      <c r="R417" s="184">
        <f>Q417*H417</f>
        <v>0</v>
      </c>
      <c r="S417" s="184">
        <v>0</v>
      </c>
      <c r="T417" s="18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160</v>
      </c>
      <c r="AT417" s="186" t="s">
        <v>155</v>
      </c>
      <c r="AU417" s="186" t="s">
        <v>88</v>
      </c>
      <c r="AY417" s="19" t="s">
        <v>153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9" t="s">
        <v>86</v>
      </c>
      <c r="BK417" s="187">
        <f>ROUND(I417*H417,2)</f>
        <v>0</v>
      </c>
      <c r="BL417" s="19" t="s">
        <v>160</v>
      </c>
      <c r="BM417" s="186" t="s">
        <v>540</v>
      </c>
    </row>
    <row r="418" spans="1:65" s="2" customFormat="1" ht="11.25">
      <c r="A418" s="36"/>
      <c r="B418" s="37"/>
      <c r="C418" s="38"/>
      <c r="D418" s="188" t="s">
        <v>161</v>
      </c>
      <c r="E418" s="38"/>
      <c r="F418" s="189" t="s">
        <v>877</v>
      </c>
      <c r="G418" s="38"/>
      <c r="H418" s="38"/>
      <c r="I418" s="190"/>
      <c r="J418" s="38"/>
      <c r="K418" s="38"/>
      <c r="L418" s="41"/>
      <c r="M418" s="191"/>
      <c r="N418" s="192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161</v>
      </c>
      <c r="AU418" s="19" t="s">
        <v>88</v>
      </c>
    </row>
    <row r="419" spans="1:65" s="2" customFormat="1" ht="16.5" customHeight="1">
      <c r="A419" s="36"/>
      <c r="B419" s="37"/>
      <c r="C419" s="175" t="s">
        <v>390</v>
      </c>
      <c r="D419" s="175" t="s">
        <v>155</v>
      </c>
      <c r="E419" s="176" t="s">
        <v>878</v>
      </c>
      <c r="F419" s="177" t="s">
        <v>879</v>
      </c>
      <c r="G419" s="178" t="s">
        <v>876</v>
      </c>
      <c r="H419" s="179">
        <v>4</v>
      </c>
      <c r="I419" s="180"/>
      <c r="J419" s="181">
        <f>ROUND(I419*H419,2)</f>
        <v>0</v>
      </c>
      <c r="K419" s="177" t="s">
        <v>159</v>
      </c>
      <c r="L419" s="41"/>
      <c r="M419" s="182" t="s">
        <v>19</v>
      </c>
      <c r="N419" s="183" t="s">
        <v>49</v>
      </c>
      <c r="O419" s="66"/>
      <c r="P419" s="184">
        <f>O419*H419</f>
        <v>0</v>
      </c>
      <c r="Q419" s="184">
        <v>0</v>
      </c>
      <c r="R419" s="184">
        <f>Q419*H419</f>
        <v>0</v>
      </c>
      <c r="S419" s="184">
        <v>0</v>
      </c>
      <c r="T419" s="185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6" t="s">
        <v>160</v>
      </c>
      <c r="AT419" s="186" t="s">
        <v>155</v>
      </c>
      <c r="AU419" s="186" t="s">
        <v>88</v>
      </c>
      <c r="AY419" s="19" t="s">
        <v>153</v>
      </c>
      <c r="BE419" s="187">
        <f>IF(N419="základní",J419,0)</f>
        <v>0</v>
      </c>
      <c r="BF419" s="187">
        <f>IF(N419="snížená",J419,0)</f>
        <v>0</v>
      </c>
      <c r="BG419" s="187">
        <f>IF(N419="zákl. přenesená",J419,0)</f>
        <v>0</v>
      </c>
      <c r="BH419" s="187">
        <f>IF(N419="sníž. přenesená",J419,0)</f>
        <v>0</v>
      </c>
      <c r="BI419" s="187">
        <f>IF(N419="nulová",J419,0)</f>
        <v>0</v>
      </c>
      <c r="BJ419" s="19" t="s">
        <v>86</v>
      </c>
      <c r="BK419" s="187">
        <f>ROUND(I419*H419,2)</f>
        <v>0</v>
      </c>
      <c r="BL419" s="19" t="s">
        <v>160</v>
      </c>
      <c r="BM419" s="186" t="s">
        <v>544</v>
      </c>
    </row>
    <row r="420" spans="1:65" s="2" customFormat="1" ht="11.25">
      <c r="A420" s="36"/>
      <c r="B420" s="37"/>
      <c r="C420" s="38"/>
      <c r="D420" s="188" t="s">
        <v>161</v>
      </c>
      <c r="E420" s="38"/>
      <c r="F420" s="189" t="s">
        <v>880</v>
      </c>
      <c r="G420" s="38"/>
      <c r="H420" s="38"/>
      <c r="I420" s="190"/>
      <c r="J420" s="38"/>
      <c r="K420" s="38"/>
      <c r="L420" s="41"/>
      <c r="M420" s="191"/>
      <c r="N420" s="192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161</v>
      </c>
      <c r="AU420" s="19" t="s">
        <v>88</v>
      </c>
    </row>
    <row r="421" spans="1:65" s="2" customFormat="1" ht="16.5" customHeight="1">
      <c r="A421" s="36"/>
      <c r="B421" s="37"/>
      <c r="C421" s="175" t="s">
        <v>546</v>
      </c>
      <c r="D421" s="175" t="s">
        <v>155</v>
      </c>
      <c r="E421" s="176" t="s">
        <v>881</v>
      </c>
      <c r="F421" s="177" t="s">
        <v>882</v>
      </c>
      <c r="G421" s="178" t="s">
        <v>876</v>
      </c>
      <c r="H421" s="179">
        <v>8</v>
      </c>
      <c r="I421" s="180"/>
      <c r="J421" s="181">
        <f>ROUND(I421*H421,2)</f>
        <v>0</v>
      </c>
      <c r="K421" s="177" t="s">
        <v>159</v>
      </c>
      <c r="L421" s="41"/>
      <c r="M421" s="182" t="s">
        <v>19</v>
      </c>
      <c r="N421" s="183" t="s">
        <v>49</v>
      </c>
      <c r="O421" s="66"/>
      <c r="P421" s="184">
        <f>O421*H421</f>
        <v>0</v>
      </c>
      <c r="Q421" s="184">
        <v>0</v>
      </c>
      <c r="R421" s="184">
        <f>Q421*H421</f>
        <v>0</v>
      </c>
      <c r="S421" s="184">
        <v>0</v>
      </c>
      <c r="T421" s="185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6" t="s">
        <v>160</v>
      </c>
      <c r="AT421" s="186" t="s">
        <v>155</v>
      </c>
      <c r="AU421" s="186" t="s">
        <v>88</v>
      </c>
      <c r="AY421" s="19" t="s">
        <v>153</v>
      </c>
      <c r="BE421" s="187">
        <f>IF(N421="základní",J421,0)</f>
        <v>0</v>
      </c>
      <c r="BF421" s="187">
        <f>IF(N421="snížená",J421,0)</f>
        <v>0</v>
      </c>
      <c r="BG421" s="187">
        <f>IF(N421="zákl. přenesená",J421,0)</f>
        <v>0</v>
      </c>
      <c r="BH421" s="187">
        <f>IF(N421="sníž. přenesená",J421,0)</f>
        <v>0</v>
      </c>
      <c r="BI421" s="187">
        <f>IF(N421="nulová",J421,0)</f>
        <v>0</v>
      </c>
      <c r="BJ421" s="19" t="s">
        <v>86</v>
      </c>
      <c r="BK421" s="187">
        <f>ROUND(I421*H421,2)</f>
        <v>0</v>
      </c>
      <c r="BL421" s="19" t="s">
        <v>160</v>
      </c>
      <c r="BM421" s="186" t="s">
        <v>549</v>
      </c>
    </row>
    <row r="422" spans="1:65" s="2" customFormat="1" ht="11.25">
      <c r="A422" s="36"/>
      <c r="B422" s="37"/>
      <c r="C422" s="38"/>
      <c r="D422" s="188" t="s">
        <v>161</v>
      </c>
      <c r="E422" s="38"/>
      <c r="F422" s="189" t="s">
        <v>883</v>
      </c>
      <c r="G422" s="38"/>
      <c r="H422" s="38"/>
      <c r="I422" s="190"/>
      <c r="J422" s="38"/>
      <c r="K422" s="38"/>
      <c r="L422" s="41"/>
      <c r="M422" s="191"/>
      <c r="N422" s="192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161</v>
      </c>
      <c r="AU422" s="19" t="s">
        <v>88</v>
      </c>
    </row>
    <row r="423" spans="1:65" s="2" customFormat="1" ht="16.5" customHeight="1">
      <c r="A423" s="36"/>
      <c r="B423" s="37"/>
      <c r="C423" s="175" t="s">
        <v>393</v>
      </c>
      <c r="D423" s="175" t="s">
        <v>155</v>
      </c>
      <c r="E423" s="176" t="s">
        <v>884</v>
      </c>
      <c r="F423" s="177" t="s">
        <v>885</v>
      </c>
      <c r="G423" s="178" t="s">
        <v>342</v>
      </c>
      <c r="H423" s="179">
        <v>11</v>
      </c>
      <c r="I423" s="180"/>
      <c r="J423" s="181">
        <f>ROUND(I423*H423,2)</f>
        <v>0</v>
      </c>
      <c r="K423" s="177" t="s">
        <v>159</v>
      </c>
      <c r="L423" s="41"/>
      <c r="M423" s="182" t="s">
        <v>19</v>
      </c>
      <c r="N423" s="183" t="s">
        <v>49</v>
      </c>
      <c r="O423" s="66"/>
      <c r="P423" s="184">
        <f>O423*H423</f>
        <v>0</v>
      </c>
      <c r="Q423" s="184">
        <v>0</v>
      </c>
      <c r="R423" s="184">
        <f>Q423*H423</f>
        <v>0</v>
      </c>
      <c r="S423" s="184">
        <v>0</v>
      </c>
      <c r="T423" s="18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160</v>
      </c>
      <c r="AT423" s="186" t="s">
        <v>155</v>
      </c>
      <c r="AU423" s="186" t="s">
        <v>88</v>
      </c>
      <c r="AY423" s="19" t="s">
        <v>153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9" t="s">
        <v>86</v>
      </c>
      <c r="BK423" s="187">
        <f>ROUND(I423*H423,2)</f>
        <v>0</v>
      </c>
      <c r="BL423" s="19" t="s">
        <v>160</v>
      </c>
      <c r="BM423" s="186" t="s">
        <v>556</v>
      </c>
    </row>
    <row r="424" spans="1:65" s="2" customFormat="1" ht="11.25">
      <c r="A424" s="36"/>
      <c r="B424" s="37"/>
      <c r="C424" s="38"/>
      <c r="D424" s="188" t="s">
        <v>161</v>
      </c>
      <c r="E424" s="38"/>
      <c r="F424" s="189" t="s">
        <v>886</v>
      </c>
      <c r="G424" s="38"/>
      <c r="H424" s="38"/>
      <c r="I424" s="190"/>
      <c r="J424" s="38"/>
      <c r="K424" s="38"/>
      <c r="L424" s="41"/>
      <c r="M424" s="191"/>
      <c r="N424" s="192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161</v>
      </c>
      <c r="AU424" s="19" t="s">
        <v>88</v>
      </c>
    </row>
    <row r="425" spans="1:65" s="2" customFormat="1" ht="24.2" customHeight="1">
      <c r="A425" s="36"/>
      <c r="B425" s="37"/>
      <c r="C425" s="175" t="s">
        <v>887</v>
      </c>
      <c r="D425" s="175" t="s">
        <v>155</v>
      </c>
      <c r="E425" s="176" t="s">
        <v>888</v>
      </c>
      <c r="F425" s="177" t="s">
        <v>889</v>
      </c>
      <c r="G425" s="178" t="s">
        <v>173</v>
      </c>
      <c r="H425" s="179">
        <v>18.454999999999998</v>
      </c>
      <c r="I425" s="180"/>
      <c r="J425" s="181">
        <f>ROUND(I425*H425,2)</f>
        <v>0</v>
      </c>
      <c r="K425" s="177" t="s">
        <v>359</v>
      </c>
      <c r="L425" s="41"/>
      <c r="M425" s="182" t="s">
        <v>19</v>
      </c>
      <c r="N425" s="183" t="s">
        <v>49</v>
      </c>
      <c r="O425" s="66"/>
      <c r="P425" s="184">
        <f>O425*H425</f>
        <v>0</v>
      </c>
      <c r="Q425" s="184">
        <v>0</v>
      </c>
      <c r="R425" s="184">
        <f>Q425*H425</f>
        <v>0</v>
      </c>
      <c r="S425" s="184">
        <v>0</v>
      </c>
      <c r="T425" s="18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160</v>
      </c>
      <c r="AT425" s="186" t="s">
        <v>155</v>
      </c>
      <c r="AU425" s="186" t="s">
        <v>88</v>
      </c>
      <c r="AY425" s="19" t="s">
        <v>153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9" t="s">
        <v>86</v>
      </c>
      <c r="BK425" s="187">
        <f>ROUND(I425*H425,2)</f>
        <v>0</v>
      </c>
      <c r="BL425" s="19" t="s">
        <v>160</v>
      </c>
      <c r="BM425" s="186" t="s">
        <v>890</v>
      </c>
    </row>
    <row r="426" spans="1:65" s="2" customFormat="1" ht="11.25">
      <c r="A426" s="36"/>
      <c r="B426" s="37"/>
      <c r="C426" s="38"/>
      <c r="D426" s="188" t="s">
        <v>161</v>
      </c>
      <c r="E426" s="38"/>
      <c r="F426" s="189" t="s">
        <v>891</v>
      </c>
      <c r="G426" s="38"/>
      <c r="H426" s="38"/>
      <c r="I426" s="190"/>
      <c r="J426" s="38"/>
      <c r="K426" s="38"/>
      <c r="L426" s="41"/>
      <c r="M426" s="191"/>
      <c r="N426" s="192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161</v>
      </c>
      <c r="AU426" s="19" t="s">
        <v>88</v>
      </c>
    </row>
    <row r="427" spans="1:65" s="13" customFormat="1" ht="11.25">
      <c r="B427" s="193"/>
      <c r="C427" s="194"/>
      <c r="D427" s="195" t="s">
        <v>163</v>
      </c>
      <c r="E427" s="196" t="s">
        <v>19</v>
      </c>
      <c r="F427" s="197" t="s">
        <v>892</v>
      </c>
      <c r="G427" s="194"/>
      <c r="H427" s="198">
        <v>2.625</v>
      </c>
      <c r="I427" s="199"/>
      <c r="J427" s="194"/>
      <c r="K427" s="194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163</v>
      </c>
      <c r="AU427" s="204" t="s">
        <v>88</v>
      </c>
      <c r="AV427" s="13" t="s">
        <v>88</v>
      </c>
      <c r="AW427" s="13" t="s">
        <v>37</v>
      </c>
      <c r="AX427" s="13" t="s">
        <v>78</v>
      </c>
      <c r="AY427" s="204" t="s">
        <v>153</v>
      </c>
    </row>
    <row r="428" spans="1:65" s="13" customFormat="1" ht="11.25">
      <c r="B428" s="193"/>
      <c r="C428" s="194"/>
      <c r="D428" s="195" t="s">
        <v>163</v>
      </c>
      <c r="E428" s="196" t="s">
        <v>19</v>
      </c>
      <c r="F428" s="197" t="s">
        <v>893</v>
      </c>
      <c r="G428" s="194"/>
      <c r="H428" s="198">
        <v>16.03</v>
      </c>
      <c r="I428" s="199"/>
      <c r="J428" s="194"/>
      <c r="K428" s="194"/>
      <c r="L428" s="200"/>
      <c r="M428" s="201"/>
      <c r="N428" s="202"/>
      <c r="O428" s="202"/>
      <c r="P428" s="202"/>
      <c r="Q428" s="202"/>
      <c r="R428" s="202"/>
      <c r="S428" s="202"/>
      <c r="T428" s="203"/>
      <c r="AT428" s="204" t="s">
        <v>163</v>
      </c>
      <c r="AU428" s="204" t="s">
        <v>88</v>
      </c>
      <c r="AV428" s="13" t="s">
        <v>88</v>
      </c>
      <c r="AW428" s="13" t="s">
        <v>37</v>
      </c>
      <c r="AX428" s="13" t="s">
        <v>78</v>
      </c>
      <c r="AY428" s="204" t="s">
        <v>153</v>
      </c>
    </row>
    <row r="429" spans="1:65" s="13" customFormat="1" ht="11.25">
      <c r="B429" s="193"/>
      <c r="C429" s="194"/>
      <c r="D429" s="195" t="s">
        <v>163</v>
      </c>
      <c r="E429" s="196" t="s">
        <v>19</v>
      </c>
      <c r="F429" s="197" t="s">
        <v>894</v>
      </c>
      <c r="G429" s="194"/>
      <c r="H429" s="198">
        <v>-0.2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163</v>
      </c>
      <c r="AU429" s="204" t="s">
        <v>88</v>
      </c>
      <c r="AV429" s="13" t="s">
        <v>88</v>
      </c>
      <c r="AW429" s="13" t="s">
        <v>37</v>
      </c>
      <c r="AX429" s="13" t="s">
        <v>78</v>
      </c>
      <c r="AY429" s="204" t="s">
        <v>153</v>
      </c>
    </row>
    <row r="430" spans="1:65" s="14" customFormat="1" ht="11.25">
      <c r="B430" s="205"/>
      <c r="C430" s="206"/>
      <c r="D430" s="195" t="s">
        <v>163</v>
      </c>
      <c r="E430" s="207" t="s">
        <v>19</v>
      </c>
      <c r="F430" s="208" t="s">
        <v>895</v>
      </c>
      <c r="G430" s="206"/>
      <c r="H430" s="207" t="s">
        <v>19</v>
      </c>
      <c r="I430" s="209"/>
      <c r="J430" s="206"/>
      <c r="K430" s="206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163</v>
      </c>
      <c r="AU430" s="214" t="s">
        <v>88</v>
      </c>
      <c r="AV430" s="14" t="s">
        <v>86</v>
      </c>
      <c r="AW430" s="14" t="s">
        <v>37</v>
      </c>
      <c r="AX430" s="14" t="s">
        <v>78</v>
      </c>
      <c r="AY430" s="214" t="s">
        <v>153</v>
      </c>
    </row>
    <row r="431" spans="1:65" s="15" customFormat="1" ht="11.25">
      <c r="B431" s="215"/>
      <c r="C431" s="216"/>
      <c r="D431" s="195" t="s">
        <v>163</v>
      </c>
      <c r="E431" s="217" t="s">
        <v>19</v>
      </c>
      <c r="F431" s="218" t="s">
        <v>166</v>
      </c>
      <c r="G431" s="216"/>
      <c r="H431" s="219">
        <v>18.455000000000002</v>
      </c>
      <c r="I431" s="220"/>
      <c r="J431" s="216"/>
      <c r="K431" s="216"/>
      <c r="L431" s="221"/>
      <c r="M431" s="222"/>
      <c r="N431" s="223"/>
      <c r="O431" s="223"/>
      <c r="P431" s="223"/>
      <c r="Q431" s="223"/>
      <c r="R431" s="223"/>
      <c r="S431" s="223"/>
      <c r="T431" s="224"/>
      <c r="AT431" s="225" t="s">
        <v>163</v>
      </c>
      <c r="AU431" s="225" t="s">
        <v>88</v>
      </c>
      <c r="AV431" s="15" t="s">
        <v>160</v>
      </c>
      <c r="AW431" s="15" t="s">
        <v>37</v>
      </c>
      <c r="AX431" s="15" t="s">
        <v>86</v>
      </c>
      <c r="AY431" s="225" t="s">
        <v>153</v>
      </c>
    </row>
    <row r="432" spans="1:65" s="2" customFormat="1" ht="21.75" customHeight="1">
      <c r="A432" s="36"/>
      <c r="B432" s="37"/>
      <c r="C432" s="175" t="s">
        <v>397</v>
      </c>
      <c r="D432" s="175" t="s">
        <v>155</v>
      </c>
      <c r="E432" s="176" t="s">
        <v>896</v>
      </c>
      <c r="F432" s="177" t="s">
        <v>897</v>
      </c>
      <c r="G432" s="178" t="s">
        <v>342</v>
      </c>
      <c r="H432" s="179">
        <v>1</v>
      </c>
      <c r="I432" s="180"/>
      <c r="J432" s="181">
        <f>ROUND(I432*H432,2)</f>
        <v>0</v>
      </c>
      <c r="K432" s="177" t="s">
        <v>159</v>
      </c>
      <c r="L432" s="41"/>
      <c r="M432" s="182" t="s">
        <v>19</v>
      </c>
      <c r="N432" s="183" t="s">
        <v>49</v>
      </c>
      <c r="O432" s="66"/>
      <c r="P432" s="184">
        <f>O432*H432</f>
        <v>0</v>
      </c>
      <c r="Q432" s="184">
        <v>0</v>
      </c>
      <c r="R432" s="184">
        <f>Q432*H432</f>
        <v>0</v>
      </c>
      <c r="S432" s="184">
        <v>0</v>
      </c>
      <c r="T432" s="185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6" t="s">
        <v>160</v>
      </c>
      <c r="AT432" s="186" t="s">
        <v>155</v>
      </c>
      <c r="AU432" s="186" t="s">
        <v>88</v>
      </c>
      <c r="AY432" s="19" t="s">
        <v>153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86</v>
      </c>
      <c r="BK432" s="187">
        <f>ROUND(I432*H432,2)</f>
        <v>0</v>
      </c>
      <c r="BL432" s="19" t="s">
        <v>160</v>
      </c>
      <c r="BM432" s="186" t="s">
        <v>566</v>
      </c>
    </row>
    <row r="433" spans="1:65" s="2" customFormat="1" ht="11.25">
      <c r="A433" s="36"/>
      <c r="B433" s="37"/>
      <c r="C433" s="38"/>
      <c r="D433" s="188" t="s">
        <v>161</v>
      </c>
      <c r="E433" s="38"/>
      <c r="F433" s="189" t="s">
        <v>898</v>
      </c>
      <c r="G433" s="38"/>
      <c r="H433" s="38"/>
      <c r="I433" s="190"/>
      <c r="J433" s="38"/>
      <c r="K433" s="38"/>
      <c r="L433" s="41"/>
      <c r="M433" s="191"/>
      <c r="N433" s="192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161</v>
      </c>
      <c r="AU433" s="19" t="s">
        <v>88</v>
      </c>
    </row>
    <row r="434" spans="1:65" s="2" customFormat="1" ht="24.2" customHeight="1">
      <c r="A434" s="36"/>
      <c r="B434" s="37"/>
      <c r="C434" s="175" t="s">
        <v>563</v>
      </c>
      <c r="D434" s="175" t="s">
        <v>155</v>
      </c>
      <c r="E434" s="176" t="s">
        <v>899</v>
      </c>
      <c r="F434" s="177" t="s">
        <v>900</v>
      </c>
      <c r="G434" s="178" t="s">
        <v>342</v>
      </c>
      <c r="H434" s="179">
        <v>5</v>
      </c>
      <c r="I434" s="180"/>
      <c r="J434" s="181">
        <f>ROUND(I434*H434,2)</f>
        <v>0</v>
      </c>
      <c r="K434" s="177" t="s">
        <v>159</v>
      </c>
      <c r="L434" s="41"/>
      <c r="M434" s="182" t="s">
        <v>19</v>
      </c>
      <c r="N434" s="183" t="s">
        <v>49</v>
      </c>
      <c r="O434" s="66"/>
      <c r="P434" s="184">
        <f>O434*H434</f>
        <v>0</v>
      </c>
      <c r="Q434" s="184">
        <v>0</v>
      </c>
      <c r="R434" s="184">
        <f>Q434*H434</f>
        <v>0</v>
      </c>
      <c r="S434" s="184">
        <v>0</v>
      </c>
      <c r="T434" s="18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160</v>
      </c>
      <c r="AT434" s="186" t="s">
        <v>155</v>
      </c>
      <c r="AU434" s="186" t="s">
        <v>88</v>
      </c>
      <c r="AY434" s="19" t="s">
        <v>153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86</v>
      </c>
      <c r="BK434" s="187">
        <f>ROUND(I434*H434,2)</f>
        <v>0</v>
      </c>
      <c r="BL434" s="19" t="s">
        <v>160</v>
      </c>
      <c r="BM434" s="186" t="s">
        <v>571</v>
      </c>
    </row>
    <row r="435" spans="1:65" s="2" customFormat="1" ht="11.25">
      <c r="A435" s="36"/>
      <c r="B435" s="37"/>
      <c r="C435" s="38"/>
      <c r="D435" s="188" t="s">
        <v>161</v>
      </c>
      <c r="E435" s="38"/>
      <c r="F435" s="189" t="s">
        <v>901</v>
      </c>
      <c r="G435" s="38"/>
      <c r="H435" s="38"/>
      <c r="I435" s="190"/>
      <c r="J435" s="38"/>
      <c r="K435" s="38"/>
      <c r="L435" s="41"/>
      <c r="M435" s="191"/>
      <c r="N435" s="192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161</v>
      </c>
      <c r="AU435" s="19" t="s">
        <v>88</v>
      </c>
    </row>
    <row r="436" spans="1:65" s="2" customFormat="1" ht="16.5" customHeight="1">
      <c r="A436" s="36"/>
      <c r="B436" s="37"/>
      <c r="C436" s="175" t="s">
        <v>568</v>
      </c>
      <c r="D436" s="175" t="s">
        <v>155</v>
      </c>
      <c r="E436" s="176" t="s">
        <v>902</v>
      </c>
      <c r="F436" s="177" t="s">
        <v>903</v>
      </c>
      <c r="G436" s="178" t="s">
        <v>342</v>
      </c>
      <c r="H436" s="179">
        <v>6</v>
      </c>
      <c r="I436" s="180"/>
      <c r="J436" s="181">
        <f>ROUND(I436*H436,2)</f>
        <v>0</v>
      </c>
      <c r="K436" s="177" t="s">
        <v>159</v>
      </c>
      <c r="L436" s="41"/>
      <c r="M436" s="182" t="s">
        <v>19</v>
      </c>
      <c r="N436" s="183" t="s">
        <v>49</v>
      </c>
      <c r="O436" s="66"/>
      <c r="P436" s="184">
        <f>O436*H436</f>
        <v>0</v>
      </c>
      <c r="Q436" s="184">
        <v>0</v>
      </c>
      <c r="R436" s="184">
        <f>Q436*H436</f>
        <v>0</v>
      </c>
      <c r="S436" s="184">
        <v>0</v>
      </c>
      <c r="T436" s="185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6" t="s">
        <v>160</v>
      </c>
      <c r="AT436" s="186" t="s">
        <v>155</v>
      </c>
      <c r="AU436" s="186" t="s">
        <v>88</v>
      </c>
      <c r="AY436" s="19" t="s">
        <v>153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19" t="s">
        <v>86</v>
      </c>
      <c r="BK436" s="187">
        <f>ROUND(I436*H436,2)</f>
        <v>0</v>
      </c>
      <c r="BL436" s="19" t="s">
        <v>160</v>
      </c>
      <c r="BM436" s="186" t="s">
        <v>580</v>
      </c>
    </row>
    <row r="437" spans="1:65" s="2" customFormat="1" ht="11.25">
      <c r="A437" s="36"/>
      <c r="B437" s="37"/>
      <c r="C437" s="38"/>
      <c r="D437" s="188" t="s">
        <v>161</v>
      </c>
      <c r="E437" s="38"/>
      <c r="F437" s="189" t="s">
        <v>904</v>
      </c>
      <c r="G437" s="38"/>
      <c r="H437" s="38"/>
      <c r="I437" s="190"/>
      <c r="J437" s="38"/>
      <c r="K437" s="38"/>
      <c r="L437" s="41"/>
      <c r="M437" s="191"/>
      <c r="N437" s="192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161</v>
      </c>
      <c r="AU437" s="19" t="s">
        <v>88</v>
      </c>
    </row>
    <row r="438" spans="1:65" s="2" customFormat="1" ht="16.5" customHeight="1">
      <c r="A438" s="36"/>
      <c r="B438" s="37"/>
      <c r="C438" s="226" t="s">
        <v>233</v>
      </c>
      <c r="D438" s="226" t="s">
        <v>220</v>
      </c>
      <c r="E438" s="227" t="s">
        <v>905</v>
      </c>
      <c r="F438" s="228" t="s">
        <v>906</v>
      </c>
      <c r="G438" s="229" t="s">
        <v>342</v>
      </c>
      <c r="H438" s="230">
        <v>7</v>
      </c>
      <c r="I438" s="231"/>
      <c r="J438" s="232">
        <f t="shared" ref="J438:J446" si="0">ROUND(I438*H438,2)</f>
        <v>0</v>
      </c>
      <c r="K438" s="228" t="s">
        <v>159</v>
      </c>
      <c r="L438" s="233"/>
      <c r="M438" s="234" t="s">
        <v>19</v>
      </c>
      <c r="N438" s="235" t="s">
        <v>49</v>
      </c>
      <c r="O438" s="66"/>
      <c r="P438" s="184">
        <f t="shared" ref="P438:P446" si="1">O438*H438</f>
        <v>0</v>
      </c>
      <c r="Q438" s="184">
        <v>0</v>
      </c>
      <c r="R438" s="184">
        <f t="shared" ref="R438:R446" si="2">Q438*H438</f>
        <v>0</v>
      </c>
      <c r="S438" s="184">
        <v>0</v>
      </c>
      <c r="T438" s="185">
        <f t="shared" ref="T438:T446" si="3"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6" t="s">
        <v>182</v>
      </c>
      <c r="AT438" s="186" t="s">
        <v>220</v>
      </c>
      <c r="AU438" s="186" t="s">
        <v>88</v>
      </c>
      <c r="AY438" s="19" t="s">
        <v>153</v>
      </c>
      <c r="BE438" s="187">
        <f t="shared" ref="BE438:BE446" si="4">IF(N438="základní",J438,0)</f>
        <v>0</v>
      </c>
      <c r="BF438" s="187">
        <f t="shared" ref="BF438:BF446" si="5">IF(N438="snížená",J438,0)</f>
        <v>0</v>
      </c>
      <c r="BG438" s="187">
        <f t="shared" ref="BG438:BG446" si="6">IF(N438="zákl. přenesená",J438,0)</f>
        <v>0</v>
      </c>
      <c r="BH438" s="187">
        <f t="shared" ref="BH438:BH446" si="7">IF(N438="sníž. přenesená",J438,0)</f>
        <v>0</v>
      </c>
      <c r="BI438" s="187">
        <f t="shared" ref="BI438:BI446" si="8">IF(N438="nulová",J438,0)</f>
        <v>0</v>
      </c>
      <c r="BJ438" s="19" t="s">
        <v>86</v>
      </c>
      <c r="BK438" s="187">
        <f t="shared" ref="BK438:BK446" si="9">ROUND(I438*H438,2)</f>
        <v>0</v>
      </c>
      <c r="BL438" s="19" t="s">
        <v>160</v>
      </c>
      <c r="BM438" s="186" t="s">
        <v>907</v>
      </c>
    </row>
    <row r="439" spans="1:65" s="2" customFormat="1" ht="16.5" customHeight="1">
      <c r="A439" s="36"/>
      <c r="B439" s="37"/>
      <c r="C439" s="226" t="s">
        <v>405</v>
      </c>
      <c r="D439" s="226" t="s">
        <v>220</v>
      </c>
      <c r="E439" s="227" t="s">
        <v>908</v>
      </c>
      <c r="F439" s="228" t="s">
        <v>909</v>
      </c>
      <c r="G439" s="229" t="s">
        <v>342</v>
      </c>
      <c r="H439" s="230">
        <v>4</v>
      </c>
      <c r="I439" s="231"/>
      <c r="J439" s="232">
        <f t="shared" si="0"/>
        <v>0</v>
      </c>
      <c r="K439" s="228" t="s">
        <v>159</v>
      </c>
      <c r="L439" s="233"/>
      <c r="M439" s="234" t="s">
        <v>19</v>
      </c>
      <c r="N439" s="235" t="s">
        <v>49</v>
      </c>
      <c r="O439" s="66"/>
      <c r="P439" s="184">
        <f t="shared" si="1"/>
        <v>0</v>
      </c>
      <c r="Q439" s="184">
        <v>0</v>
      </c>
      <c r="R439" s="184">
        <f t="shared" si="2"/>
        <v>0</v>
      </c>
      <c r="S439" s="184">
        <v>0</v>
      </c>
      <c r="T439" s="185">
        <f t="shared" si="3"/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6" t="s">
        <v>182</v>
      </c>
      <c r="AT439" s="186" t="s">
        <v>220</v>
      </c>
      <c r="AU439" s="186" t="s">
        <v>88</v>
      </c>
      <c r="AY439" s="19" t="s">
        <v>153</v>
      </c>
      <c r="BE439" s="187">
        <f t="shared" si="4"/>
        <v>0</v>
      </c>
      <c r="BF439" s="187">
        <f t="shared" si="5"/>
        <v>0</v>
      </c>
      <c r="BG439" s="187">
        <f t="shared" si="6"/>
        <v>0</v>
      </c>
      <c r="BH439" s="187">
        <f t="shared" si="7"/>
        <v>0</v>
      </c>
      <c r="BI439" s="187">
        <f t="shared" si="8"/>
        <v>0</v>
      </c>
      <c r="BJ439" s="19" t="s">
        <v>86</v>
      </c>
      <c r="BK439" s="187">
        <f t="shared" si="9"/>
        <v>0</v>
      </c>
      <c r="BL439" s="19" t="s">
        <v>160</v>
      </c>
      <c r="BM439" s="186" t="s">
        <v>910</v>
      </c>
    </row>
    <row r="440" spans="1:65" s="2" customFormat="1" ht="16.5" customHeight="1">
      <c r="A440" s="36"/>
      <c r="B440" s="37"/>
      <c r="C440" s="226" t="s">
        <v>356</v>
      </c>
      <c r="D440" s="226" t="s">
        <v>220</v>
      </c>
      <c r="E440" s="227" t="s">
        <v>911</v>
      </c>
      <c r="F440" s="228" t="s">
        <v>912</v>
      </c>
      <c r="G440" s="229" t="s">
        <v>342</v>
      </c>
      <c r="H440" s="230">
        <v>1</v>
      </c>
      <c r="I440" s="231"/>
      <c r="J440" s="232">
        <f t="shared" si="0"/>
        <v>0</v>
      </c>
      <c r="K440" s="228" t="s">
        <v>159</v>
      </c>
      <c r="L440" s="233"/>
      <c r="M440" s="234" t="s">
        <v>19</v>
      </c>
      <c r="N440" s="235" t="s">
        <v>49</v>
      </c>
      <c r="O440" s="66"/>
      <c r="P440" s="184">
        <f t="shared" si="1"/>
        <v>0</v>
      </c>
      <c r="Q440" s="184">
        <v>0</v>
      </c>
      <c r="R440" s="184">
        <f t="shared" si="2"/>
        <v>0</v>
      </c>
      <c r="S440" s="184">
        <v>0</v>
      </c>
      <c r="T440" s="185">
        <f t="shared" si="3"/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6" t="s">
        <v>182</v>
      </c>
      <c r="AT440" s="186" t="s">
        <v>220</v>
      </c>
      <c r="AU440" s="186" t="s">
        <v>88</v>
      </c>
      <c r="AY440" s="19" t="s">
        <v>153</v>
      </c>
      <c r="BE440" s="187">
        <f t="shared" si="4"/>
        <v>0</v>
      </c>
      <c r="BF440" s="187">
        <f t="shared" si="5"/>
        <v>0</v>
      </c>
      <c r="BG440" s="187">
        <f t="shared" si="6"/>
        <v>0</v>
      </c>
      <c r="BH440" s="187">
        <f t="shared" si="7"/>
        <v>0</v>
      </c>
      <c r="BI440" s="187">
        <f t="shared" si="8"/>
        <v>0</v>
      </c>
      <c r="BJ440" s="19" t="s">
        <v>86</v>
      </c>
      <c r="BK440" s="187">
        <f t="shared" si="9"/>
        <v>0</v>
      </c>
      <c r="BL440" s="19" t="s">
        <v>160</v>
      </c>
      <c r="BM440" s="186" t="s">
        <v>913</v>
      </c>
    </row>
    <row r="441" spans="1:65" s="2" customFormat="1" ht="16.5" customHeight="1">
      <c r="A441" s="36"/>
      <c r="B441" s="37"/>
      <c r="C441" s="226" t="s">
        <v>362</v>
      </c>
      <c r="D441" s="226" t="s">
        <v>220</v>
      </c>
      <c r="E441" s="227" t="s">
        <v>914</v>
      </c>
      <c r="F441" s="228" t="s">
        <v>915</v>
      </c>
      <c r="G441" s="229" t="s">
        <v>342</v>
      </c>
      <c r="H441" s="230">
        <v>26</v>
      </c>
      <c r="I441" s="231"/>
      <c r="J441" s="232">
        <f t="shared" si="0"/>
        <v>0</v>
      </c>
      <c r="K441" s="228" t="s">
        <v>159</v>
      </c>
      <c r="L441" s="233"/>
      <c r="M441" s="234" t="s">
        <v>19</v>
      </c>
      <c r="N441" s="235" t="s">
        <v>49</v>
      </c>
      <c r="O441" s="66"/>
      <c r="P441" s="184">
        <f t="shared" si="1"/>
        <v>0</v>
      </c>
      <c r="Q441" s="184">
        <v>0</v>
      </c>
      <c r="R441" s="184">
        <f t="shared" si="2"/>
        <v>0</v>
      </c>
      <c r="S441" s="184">
        <v>0</v>
      </c>
      <c r="T441" s="185">
        <f t="shared" si="3"/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6" t="s">
        <v>182</v>
      </c>
      <c r="AT441" s="186" t="s">
        <v>220</v>
      </c>
      <c r="AU441" s="186" t="s">
        <v>88</v>
      </c>
      <c r="AY441" s="19" t="s">
        <v>153</v>
      </c>
      <c r="BE441" s="187">
        <f t="shared" si="4"/>
        <v>0</v>
      </c>
      <c r="BF441" s="187">
        <f t="shared" si="5"/>
        <v>0</v>
      </c>
      <c r="BG441" s="187">
        <f t="shared" si="6"/>
        <v>0</v>
      </c>
      <c r="BH441" s="187">
        <f t="shared" si="7"/>
        <v>0</v>
      </c>
      <c r="BI441" s="187">
        <f t="shared" si="8"/>
        <v>0</v>
      </c>
      <c r="BJ441" s="19" t="s">
        <v>86</v>
      </c>
      <c r="BK441" s="187">
        <f t="shared" si="9"/>
        <v>0</v>
      </c>
      <c r="BL441" s="19" t="s">
        <v>160</v>
      </c>
      <c r="BM441" s="186" t="s">
        <v>916</v>
      </c>
    </row>
    <row r="442" spans="1:65" s="2" customFormat="1" ht="16.5" customHeight="1">
      <c r="A442" s="36"/>
      <c r="B442" s="37"/>
      <c r="C442" s="226" t="s">
        <v>366</v>
      </c>
      <c r="D442" s="226" t="s">
        <v>220</v>
      </c>
      <c r="E442" s="227" t="s">
        <v>917</v>
      </c>
      <c r="F442" s="228" t="s">
        <v>918</v>
      </c>
      <c r="G442" s="229" t="s">
        <v>342</v>
      </c>
      <c r="H442" s="230">
        <v>1</v>
      </c>
      <c r="I442" s="231"/>
      <c r="J442" s="232">
        <f t="shared" si="0"/>
        <v>0</v>
      </c>
      <c r="K442" s="228" t="s">
        <v>159</v>
      </c>
      <c r="L442" s="233"/>
      <c r="M442" s="234" t="s">
        <v>19</v>
      </c>
      <c r="N442" s="235" t="s">
        <v>49</v>
      </c>
      <c r="O442" s="66"/>
      <c r="P442" s="184">
        <f t="shared" si="1"/>
        <v>0</v>
      </c>
      <c r="Q442" s="184">
        <v>0</v>
      </c>
      <c r="R442" s="184">
        <f t="shared" si="2"/>
        <v>0</v>
      </c>
      <c r="S442" s="184">
        <v>0</v>
      </c>
      <c r="T442" s="185">
        <f t="shared" si="3"/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6" t="s">
        <v>182</v>
      </c>
      <c r="AT442" s="186" t="s">
        <v>220</v>
      </c>
      <c r="AU442" s="186" t="s">
        <v>88</v>
      </c>
      <c r="AY442" s="19" t="s">
        <v>153</v>
      </c>
      <c r="BE442" s="187">
        <f t="shared" si="4"/>
        <v>0</v>
      </c>
      <c r="BF442" s="187">
        <f t="shared" si="5"/>
        <v>0</v>
      </c>
      <c r="BG442" s="187">
        <f t="shared" si="6"/>
        <v>0</v>
      </c>
      <c r="BH442" s="187">
        <f t="shared" si="7"/>
        <v>0</v>
      </c>
      <c r="BI442" s="187">
        <f t="shared" si="8"/>
        <v>0</v>
      </c>
      <c r="BJ442" s="19" t="s">
        <v>86</v>
      </c>
      <c r="BK442" s="187">
        <f t="shared" si="9"/>
        <v>0</v>
      </c>
      <c r="BL442" s="19" t="s">
        <v>160</v>
      </c>
      <c r="BM442" s="186" t="s">
        <v>919</v>
      </c>
    </row>
    <row r="443" spans="1:65" s="2" customFormat="1" ht="16.5" customHeight="1">
      <c r="A443" s="36"/>
      <c r="B443" s="37"/>
      <c r="C443" s="226" t="s">
        <v>371</v>
      </c>
      <c r="D443" s="226" t="s">
        <v>220</v>
      </c>
      <c r="E443" s="227" t="s">
        <v>920</v>
      </c>
      <c r="F443" s="228" t="s">
        <v>921</v>
      </c>
      <c r="G443" s="229" t="s">
        <v>342</v>
      </c>
      <c r="H443" s="230">
        <v>9</v>
      </c>
      <c r="I443" s="231"/>
      <c r="J443" s="232">
        <f t="shared" si="0"/>
        <v>0</v>
      </c>
      <c r="K443" s="228" t="s">
        <v>159</v>
      </c>
      <c r="L443" s="233"/>
      <c r="M443" s="234" t="s">
        <v>19</v>
      </c>
      <c r="N443" s="235" t="s">
        <v>49</v>
      </c>
      <c r="O443" s="66"/>
      <c r="P443" s="184">
        <f t="shared" si="1"/>
        <v>0</v>
      </c>
      <c r="Q443" s="184">
        <v>0</v>
      </c>
      <c r="R443" s="184">
        <f t="shared" si="2"/>
        <v>0</v>
      </c>
      <c r="S443" s="184">
        <v>0</v>
      </c>
      <c r="T443" s="185">
        <f t="shared" si="3"/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182</v>
      </c>
      <c r="AT443" s="186" t="s">
        <v>220</v>
      </c>
      <c r="AU443" s="186" t="s">
        <v>88</v>
      </c>
      <c r="AY443" s="19" t="s">
        <v>153</v>
      </c>
      <c r="BE443" s="187">
        <f t="shared" si="4"/>
        <v>0</v>
      </c>
      <c r="BF443" s="187">
        <f t="shared" si="5"/>
        <v>0</v>
      </c>
      <c r="BG443" s="187">
        <f t="shared" si="6"/>
        <v>0</v>
      </c>
      <c r="BH443" s="187">
        <f t="shared" si="7"/>
        <v>0</v>
      </c>
      <c r="BI443" s="187">
        <f t="shared" si="8"/>
        <v>0</v>
      </c>
      <c r="BJ443" s="19" t="s">
        <v>86</v>
      </c>
      <c r="BK443" s="187">
        <f t="shared" si="9"/>
        <v>0</v>
      </c>
      <c r="BL443" s="19" t="s">
        <v>160</v>
      </c>
      <c r="BM443" s="186" t="s">
        <v>922</v>
      </c>
    </row>
    <row r="444" spans="1:65" s="2" customFormat="1" ht="16.5" customHeight="1">
      <c r="A444" s="36"/>
      <c r="B444" s="37"/>
      <c r="C444" s="226" t="s">
        <v>375</v>
      </c>
      <c r="D444" s="226" t="s">
        <v>220</v>
      </c>
      <c r="E444" s="227" t="s">
        <v>923</v>
      </c>
      <c r="F444" s="228" t="s">
        <v>924</v>
      </c>
      <c r="G444" s="229" t="s">
        <v>342</v>
      </c>
      <c r="H444" s="230">
        <v>4</v>
      </c>
      <c r="I444" s="231"/>
      <c r="J444" s="232">
        <f t="shared" si="0"/>
        <v>0</v>
      </c>
      <c r="K444" s="228" t="s">
        <v>159</v>
      </c>
      <c r="L444" s="233"/>
      <c r="M444" s="234" t="s">
        <v>19</v>
      </c>
      <c r="N444" s="235" t="s">
        <v>49</v>
      </c>
      <c r="O444" s="66"/>
      <c r="P444" s="184">
        <f t="shared" si="1"/>
        <v>0</v>
      </c>
      <c r="Q444" s="184">
        <v>0</v>
      </c>
      <c r="R444" s="184">
        <f t="shared" si="2"/>
        <v>0</v>
      </c>
      <c r="S444" s="184">
        <v>0</v>
      </c>
      <c r="T444" s="185">
        <f t="shared" si="3"/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182</v>
      </c>
      <c r="AT444" s="186" t="s">
        <v>220</v>
      </c>
      <c r="AU444" s="186" t="s">
        <v>88</v>
      </c>
      <c r="AY444" s="19" t="s">
        <v>153</v>
      </c>
      <c r="BE444" s="187">
        <f t="shared" si="4"/>
        <v>0</v>
      </c>
      <c r="BF444" s="187">
        <f t="shared" si="5"/>
        <v>0</v>
      </c>
      <c r="BG444" s="187">
        <f t="shared" si="6"/>
        <v>0</v>
      </c>
      <c r="BH444" s="187">
        <f t="shared" si="7"/>
        <v>0</v>
      </c>
      <c r="BI444" s="187">
        <f t="shared" si="8"/>
        <v>0</v>
      </c>
      <c r="BJ444" s="19" t="s">
        <v>86</v>
      </c>
      <c r="BK444" s="187">
        <f t="shared" si="9"/>
        <v>0</v>
      </c>
      <c r="BL444" s="19" t="s">
        <v>160</v>
      </c>
      <c r="BM444" s="186" t="s">
        <v>925</v>
      </c>
    </row>
    <row r="445" spans="1:65" s="2" customFormat="1" ht="16.5" customHeight="1">
      <c r="A445" s="36"/>
      <c r="B445" s="37"/>
      <c r="C445" s="226" t="s">
        <v>380</v>
      </c>
      <c r="D445" s="226" t="s">
        <v>220</v>
      </c>
      <c r="E445" s="227" t="s">
        <v>926</v>
      </c>
      <c r="F445" s="228" t="s">
        <v>927</v>
      </c>
      <c r="G445" s="229" t="s">
        <v>342</v>
      </c>
      <c r="H445" s="230">
        <v>12</v>
      </c>
      <c r="I445" s="231"/>
      <c r="J445" s="232">
        <f t="shared" si="0"/>
        <v>0</v>
      </c>
      <c r="K445" s="228" t="s">
        <v>159</v>
      </c>
      <c r="L445" s="233"/>
      <c r="M445" s="234" t="s">
        <v>19</v>
      </c>
      <c r="N445" s="235" t="s">
        <v>49</v>
      </c>
      <c r="O445" s="66"/>
      <c r="P445" s="184">
        <f t="shared" si="1"/>
        <v>0</v>
      </c>
      <c r="Q445" s="184">
        <v>0</v>
      </c>
      <c r="R445" s="184">
        <f t="shared" si="2"/>
        <v>0</v>
      </c>
      <c r="S445" s="184">
        <v>0</v>
      </c>
      <c r="T445" s="185">
        <f t="shared" si="3"/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6" t="s">
        <v>182</v>
      </c>
      <c r="AT445" s="186" t="s">
        <v>220</v>
      </c>
      <c r="AU445" s="186" t="s">
        <v>88</v>
      </c>
      <c r="AY445" s="19" t="s">
        <v>153</v>
      </c>
      <c r="BE445" s="187">
        <f t="shared" si="4"/>
        <v>0</v>
      </c>
      <c r="BF445" s="187">
        <f t="shared" si="5"/>
        <v>0</v>
      </c>
      <c r="BG445" s="187">
        <f t="shared" si="6"/>
        <v>0</v>
      </c>
      <c r="BH445" s="187">
        <f t="shared" si="7"/>
        <v>0</v>
      </c>
      <c r="BI445" s="187">
        <f t="shared" si="8"/>
        <v>0</v>
      </c>
      <c r="BJ445" s="19" t="s">
        <v>86</v>
      </c>
      <c r="BK445" s="187">
        <f t="shared" si="9"/>
        <v>0</v>
      </c>
      <c r="BL445" s="19" t="s">
        <v>160</v>
      </c>
      <c r="BM445" s="186" t="s">
        <v>928</v>
      </c>
    </row>
    <row r="446" spans="1:65" s="2" customFormat="1" ht="24.2" customHeight="1">
      <c r="A446" s="36"/>
      <c r="B446" s="37"/>
      <c r="C446" s="175" t="s">
        <v>444</v>
      </c>
      <c r="D446" s="175" t="s">
        <v>155</v>
      </c>
      <c r="E446" s="176" t="s">
        <v>929</v>
      </c>
      <c r="F446" s="177" t="s">
        <v>930</v>
      </c>
      <c r="G446" s="178" t="s">
        <v>158</v>
      </c>
      <c r="H446" s="179">
        <v>128.25</v>
      </c>
      <c r="I446" s="180"/>
      <c r="J446" s="181">
        <f t="shared" si="0"/>
        <v>0</v>
      </c>
      <c r="K446" s="177" t="s">
        <v>359</v>
      </c>
      <c r="L446" s="41"/>
      <c r="M446" s="182" t="s">
        <v>19</v>
      </c>
      <c r="N446" s="183" t="s">
        <v>49</v>
      </c>
      <c r="O446" s="66"/>
      <c r="P446" s="184">
        <f t="shared" si="1"/>
        <v>0</v>
      </c>
      <c r="Q446" s="184">
        <v>0</v>
      </c>
      <c r="R446" s="184">
        <f t="shared" si="2"/>
        <v>0</v>
      </c>
      <c r="S446" s="184">
        <v>0</v>
      </c>
      <c r="T446" s="185">
        <f t="shared" si="3"/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6" t="s">
        <v>160</v>
      </c>
      <c r="AT446" s="186" t="s">
        <v>155</v>
      </c>
      <c r="AU446" s="186" t="s">
        <v>88</v>
      </c>
      <c r="AY446" s="19" t="s">
        <v>153</v>
      </c>
      <c r="BE446" s="187">
        <f t="shared" si="4"/>
        <v>0</v>
      </c>
      <c r="BF446" s="187">
        <f t="shared" si="5"/>
        <v>0</v>
      </c>
      <c r="BG446" s="187">
        <f t="shared" si="6"/>
        <v>0</v>
      </c>
      <c r="BH446" s="187">
        <f t="shared" si="7"/>
        <v>0</v>
      </c>
      <c r="BI446" s="187">
        <f t="shared" si="8"/>
        <v>0</v>
      </c>
      <c r="BJ446" s="19" t="s">
        <v>86</v>
      </c>
      <c r="BK446" s="187">
        <f t="shared" si="9"/>
        <v>0</v>
      </c>
      <c r="BL446" s="19" t="s">
        <v>160</v>
      </c>
      <c r="BM446" s="186" t="s">
        <v>931</v>
      </c>
    </row>
    <row r="447" spans="1:65" s="2" customFormat="1" ht="11.25">
      <c r="A447" s="36"/>
      <c r="B447" s="37"/>
      <c r="C447" s="38"/>
      <c r="D447" s="188" t="s">
        <v>161</v>
      </c>
      <c r="E447" s="38"/>
      <c r="F447" s="189" t="s">
        <v>932</v>
      </c>
      <c r="G447" s="38"/>
      <c r="H447" s="38"/>
      <c r="I447" s="190"/>
      <c r="J447" s="38"/>
      <c r="K447" s="38"/>
      <c r="L447" s="41"/>
      <c r="M447" s="191"/>
      <c r="N447" s="192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161</v>
      </c>
      <c r="AU447" s="19" t="s">
        <v>88</v>
      </c>
    </row>
    <row r="448" spans="1:65" s="2" customFormat="1" ht="21.75" customHeight="1">
      <c r="A448" s="36"/>
      <c r="B448" s="37"/>
      <c r="C448" s="175" t="s">
        <v>933</v>
      </c>
      <c r="D448" s="175" t="s">
        <v>155</v>
      </c>
      <c r="E448" s="176" t="s">
        <v>934</v>
      </c>
      <c r="F448" s="177" t="s">
        <v>935</v>
      </c>
      <c r="G448" s="178" t="s">
        <v>158</v>
      </c>
      <c r="H448" s="179">
        <v>128.25</v>
      </c>
      <c r="I448" s="180"/>
      <c r="J448" s="181">
        <f>ROUND(I448*H448,2)</f>
        <v>0</v>
      </c>
      <c r="K448" s="177" t="s">
        <v>159</v>
      </c>
      <c r="L448" s="41"/>
      <c r="M448" s="182" t="s">
        <v>19</v>
      </c>
      <c r="N448" s="183" t="s">
        <v>49</v>
      </c>
      <c r="O448" s="66"/>
      <c r="P448" s="184">
        <f>O448*H448</f>
        <v>0</v>
      </c>
      <c r="Q448" s="184">
        <v>0</v>
      </c>
      <c r="R448" s="184">
        <f>Q448*H448</f>
        <v>0</v>
      </c>
      <c r="S448" s="184">
        <v>0</v>
      </c>
      <c r="T448" s="185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6" t="s">
        <v>160</v>
      </c>
      <c r="AT448" s="186" t="s">
        <v>155</v>
      </c>
      <c r="AU448" s="186" t="s">
        <v>88</v>
      </c>
      <c r="AY448" s="19" t="s">
        <v>153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9" t="s">
        <v>86</v>
      </c>
      <c r="BK448" s="187">
        <f>ROUND(I448*H448,2)</f>
        <v>0</v>
      </c>
      <c r="BL448" s="19" t="s">
        <v>160</v>
      </c>
      <c r="BM448" s="186" t="s">
        <v>936</v>
      </c>
    </row>
    <row r="449" spans="1:65" s="2" customFormat="1" ht="11.25">
      <c r="A449" s="36"/>
      <c r="B449" s="37"/>
      <c r="C449" s="38"/>
      <c r="D449" s="188" t="s">
        <v>161</v>
      </c>
      <c r="E449" s="38"/>
      <c r="F449" s="189" t="s">
        <v>937</v>
      </c>
      <c r="G449" s="38"/>
      <c r="H449" s="38"/>
      <c r="I449" s="190"/>
      <c r="J449" s="38"/>
      <c r="K449" s="38"/>
      <c r="L449" s="41"/>
      <c r="M449" s="191"/>
      <c r="N449" s="192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161</v>
      </c>
      <c r="AU449" s="19" t="s">
        <v>88</v>
      </c>
    </row>
    <row r="450" spans="1:65" s="13" customFormat="1" ht="11.25">
      <c r="B450" s="193"/>
      <c r="C450" s="194"/>
      <c r="D450" s="195" t="s">
        <v>163</v>
      </c>
      <c r="E450" s="196" t="s">
        <v>19</v>
      </c>
      <c r="F450" s="197" t="s">
        <v>938</v>
      </c>
      <c r="G450" s="194"/>
      <c r="H450" s="198">
        <v>38.25</v>
      </c>
      <c r="I450" s="199"/>
      <c r="J450" s="194"/>
      <c r="K450" s="194"/>
      <c r="L450" s="200"/>
      <c r="M450" s="201"/>
      <c r="N450" s="202"/>
      <c r="O450" s="202"/>
      <c r="P450" s="202"/>
      <c r="Q450" s="202"/>
      <c r="R450" s="202"/>
      <c r="S450" s="202"/>
      <c r="T450" s="203"/>
      <c r="AT450" s="204" t="s">
        <v>163</v>
      </c>
      <c r="AU450" s="204" t="s">
        <v>88</v>
      </c>
      <c r="AV450" s="13" t="s">
        <v>88</v>
      </c>
      <c r="AW450" s="13" t="s">
        <v>37</v>
      </c>
      <c r="AX450" s="13" t="s">
        <v>78</v>
      </c>
      <c r="AY450" s="204" t="s">
        <v>153</v>
      </c>
    </row>
    <row r="451" spans="1:65" s="13" customFormat="1" ht="11.25">
      <c r="B451" s="193"/>
      <c r="C451" s="194"/>
      <c r="D451" s="195" t="s">
        <v>163</v>
      </c>
      <c r="E451" s="196" t="s">
        <v>19</v>
      </c>
      <c r="F451" s="197" t="s">
        <v>939</v>
      </c>
      <c r="G451" s="194"/>
      <c r="H451" s="198">
        <v>90</v>
      </c>
      <c r="I451" s="199"/>
      <c r="J451" s="194"/>
      <c r="K451" s="194"/>
      <c r="L451" s="200"/>
      <c r="M451" s="201"/>
      <c r="N451" s="202"/>
      <c r="O451" s="202"/>
      <c r="P451" s="202"/>
      <c r="Q451" s="202"/>
      <c r="R451" s="202"/>
      <c r="S451" s="202"/>
      <c r="T451" s="203"/>
      <c r="AT451" s="204" t="s">
        <v>163</v>
      </c>
      <c r="AU451" s="204" t="s">
        <v>88</v>
      </c>
      <c r="AV451" s="13" t="s">
        <v>88</v>
      </c>
      <c r="AW451" s="13" t="s">
        <v>37</v>
      </c>
      <c r="AX451" s="13" t="s">
        <v>78</v>
      </c>
      <c r="AY451" s="204" t="s">
        <v>153</v>
      </c>
    </row>
    <row r="452" spans="1:65" s="15" customFormat="1" ht="11.25">
      <c r="B452" s="215"/>
      <c r="C452" s="216"/>
      <c r="D452" s="195" t="s">
        <v>163</v>
      </c>
      <c r="E452" s="217" t="s">
        <v>19</v>
      </c>
      <c r="F452" s="218" t="s">
        <v>166</v>
      </c>
      <c r="G452" s="216"/>
      <c r="H452" s="219">
        <v>128.25</v>
      </c>
      <c r="I452" s="220"/>
      <c r="J452" s="216"/>
      <c r="K452" s="216"/>
      <c r="L452" s="221"/>
      <c r="M452" s="222"/>
      <c r="N452" s="223"/>
      <c r="O452" s="223"/>
      <c r="P452" s="223"/>
      <c r="Q452" s="223"/>
      <c r="R452" s="223"/>
      <c r="S452" s="223"/>
      <c r="T452" s="224"/>
      <c r="AT452" s="225" t="s">
        <v>163</v>
      </c>
      <c r="AU452" s="225" t="s">
        <v>88</v>
      </c>
      <c r="AV452" s="15" t="s">
        <v>160</v>
      </c>
      <c r="AW452" s="15" t="s">
        <v>37</v>
      </c>
      <c r="AX452" s="15" t="s">
        <v>86</v>
      </c>
      <c r="AY452" s="225" t="s">
        <v>153</v>
      </c>
    </row>
    <row r="453" spans="1:65" s="2" customFormat="1" ht="21.75" customHeight="1">
      <c r="A453" s="36"/>
      <c r="B453" s="37"/>
      <c r="C453" s="175" t="s">
        <v>404</v>
      </c>
      <c r="D453" s="175" t="s">
        <v>155</v>
      </c>
      <c r="E453" s="176" t="s">
        <v>940</v>
      </c>
      <c r="F453" s="177" t="s">
        <v>941</v>
      </c>
      <c r="G453" s="178" t="s">
        <v>342</v>
      </c>
      <c r="H453" s="179">
        <v>12</v>
      </c>
      <c r="I453" s="180"/>
      <c r="J453" s="181">
        <f>ROUND(I453*H453,2)</f>
        <v>0</v>
      </c>
      <c r="K453" s="177" t="s">
        <v>159</v>
      </c>
      <c r="L453" s="41"/>
      <c r="M453" s="182" t="s">
        <v>19</v>
      </c>
      <c r="N453" s="183" t="s">
        <v>49</v>
      </c>
      <c r="O453" s="66"/>
      <c r="P453" s="184">
        <f>O453*H453</f>
        <v>0</v>
      </c>
      <c r="Q453" s="184">
        <v>0</v>
      </c>
      <c r="R453" s="184">
        <f>Q453*H453</f>
        <v>0</v>
      </c>
      <c r="S453" s="184">
        <v>0</v>
      </c>
      <c r="T453" s="185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6" t="s">
        <v>160</v>
      </c>
      <c r="AT453" s="186" t="s">
        <v>155</v>
      </c>
      <c r="AU453" s="186" t="s">
        <v>88</v>
      </c>
      <c r="AY453" s="19" t="s">
        <v>153</v>
      </c>
      <c r="BE453" s="187">
        <f>IF(N453="základní",J453,0)</f>
        <v>0</v>
      </c>
      <c r="BF453" s="187">
        <f>IF(N453="snížená",J453,0)</f>
        <v>0</v>
      </c>
      <c r="BG453" s="187">
        <f>IF(N453="zákl. přenesená",J453,0)</f>
        <v>0</v>
      </c>
      <c r="BH453" s="187">
        <f>IF(N453="sníž. přenesená",J453,0)</f>
        <v>0</v>
      </c>
      <c r="BI453" s="187">
        <f>IF(N453="nulová",J453,0)</f>
        <v>0</v>
      </c>
      <c r="BJ453" s="19" t="s">
        <v>86</v>
      </c>
      <c r="BK453" s="187">
        <f>ROUND(I453*H453,2)</f>
        <v>0</v>
      </c>
      <c r="BL453" s="19" t="s">
        <v>160</v>
      </c>
      <c r="BM453" s="186" t="s">
        <v>942</v>
      </c>
    </row>
    <row r="454" spans="1:65" s="2" customFormat="1" ht="11.25">
      <c r="A454" s="36"/>
      <c r="B454" s="37"/>
      <c r="C454" s="38"/>
      <c r="D454" s="188" t="s">
        <v>161</v>
      </c>
      <c r="E454" s="38"/>
      <c r="F454" s="189" t="s">
        <v>943</v>
      </c>
      <c r="G454" s="38"/>
      <c r="H454" s="38"/>
      <c r="I454" s="190"/>
      <c r="J454" s="38"/>
      <c r="K454" s="38"/>
      <c r="L454" s="41"/>
      <c r="M454" s="191"/>
      <c r="N454" s="192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161</v>
      </c>
      <c r="AU454" s="19" t="s">
        <v>88</v>
      </c>
    </row>
    <row r="455" spans="1:65" s="2" customFormat="1" ht="16.5" customHeight="1">
      <c r="A455" s="36"/>
      <c r="B455" s="37"/>
      <c r="C455" s="226" t="s">
        <v>944</v>
      </c>
      <c r="D455" s="226" t="s">
        <v>220</v>
      </c>
      <c r="E455" s="227" t="s">
        <v>945</v>
      </c>
      <c r="F455" s="228" t="s">
        <v>946</v>
      </c>
      <c r="G455" s="229" t="s">
        <v>342</v>
      </c>
      <c r="H455" s="230">
        <v>3</v>
      </c>
      <c r="I455" s="231"/>
      <c r="J455" s="232">
        <f>ROUND(I455*H455,2)</f>
        <v>0</v>
      </c>
      <c r="K455" s="228" t="s">
        <v>159</v>
      </c>
      <c r="L455" s="233"/>
      <c r="M455" s="234" t="s">
        <v>19</v>
      </c>
      <c r="N455" s="235" t="s">
        <v>49</v>
      </c>
      <c r="O455" s="66"/>
      <c r="P455" s="184">
        <f>O455*H455</f>
        <v>0</v>
      </c>
      <c r="Q455" s="184">
        <v>0</v>
      </c>
      <c r="R455" s="184">
        <f>Q455*H455</f>
        <v>0</v>
      </c>
      <c r="S455" s="184">
        <v>0</v>
      </c>
      <c r="T455" s="185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86" t="s">
        <v>182</v>
      </c>
      <c r="AT455" s="186" t="s">
        <v>220</v>
      </c>
      <c r="AU455" s="186" t="s">
        <v>88</v>
      </c>
      <c r="AY455" s="19" t="s">
        <v>153</v>
      </c>
      <c r="BE455" s="187">
        <f>IF(N455="základní",J455,0)</f>
        <v>0</v>
      </c>
      <c r="BF455" s="187">
        <f>IF(N455="snížená",J455,0)</f>
        <v>0</v>
      </c>
      <c r="BG455" s="187">
        <f>IF(N455="zákl. přenesená",J455,0)</f>
        <v>0</v>
      </c>
      <c r="BH455" s="187">
        <f>IF(N455="sníž. přenesená",J455,0)</f>
        <v>0</v>
      </c>
      <c r="BI455" s="187">
        <f>IF(N455="nulová",J455,0)</f>
        <v>0</v>
      </c>
      <c r="BJ455" s="19" t="s">
        <v>86</v>
      </c>
      <c r="BK455" s="187">
        <f>ROUND(I455*H455,2)</f>
        <v>0</v>
      </c>
      <c r="BL455" s="19" t="s">
        <v>160</v>
      </c>
      <c r="BM455" s="186" t="s">
        <v>947</v>
      </c>
    </row>
    <row r="456" spans="1:65" s="2" customFormat="1" ht="16.5" customHeight="1">
      <c r="A456" s="36"/>
      <c r="B456" s="37"/>
      <c r="C456" s="226" t="s">
        <v>779</v>
      </c>
      <c r="D456" s="226" t="s">
        <v>220</v>
      </c>
      <c r="E456" s="227" t="s">
        <v>948</v>
      </c>
      <c r="F456" s="228" t="s">
        <v>949</v>
      </c>
      <c r="G456" s="229" t="s">
        <v>342</v>
      </c>
      <c r="H456" s="230">
        <v>7</v>
      </c>
      <c r="I456" s="231"/>
      <c r="J456" s="232">
        <f>ROUND(I456*H456,2)</f>
        <v>0</v>
      </c>
      <c r="K456" s="228" t="s">
        <v>159</v>
      </c>
      <c r="L456" s="233"/>
      <c r="M456" s="234" t="s">
        <v>19</v>
      </c>
      <c r="N456" s="235" t="s">
        <v>49</v>
      </c>
      <c r="O456" s="66"/>
      <c r="P456" s="184">
        <f>O456*H456</f>
        <v>0</v>
      </c>
      <c r="Q456" s="184">
        <v>0</v>
      </c>
      <c r="R456" s="184">
        <f>Q456*H456</f>
        <v>0</v>
      </c>
      <c r="S456" s="184">
        <v>0</v>
      </c>
      <c r="T456" s="185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6" t="s">
        <v>182</v>
      </c>
      <c r="AT456" s="186" t="s">
        <v>220</v>
      </c>
      <c r="AU456" s="186" t="s">
        <v>88</v>
      </c>
      <c r="AY456" s="19" t="s">
        <v>153</v>
      </c>
      <c r="BE456" s="187">
        <f>IF(N456="základní",J456,0)</f>
        <v>0</v>
      </c>
      <c r="BF456" s="187">
        <f>IF(N456="snížená",J456,0)</f>
        <v>0</v>
      </c>
      <c r="BG456" s="187">
        <f>IF(N456="zákl. přenesená",J456,0)</f>
        <v>0</v>
      </c>
      <c r="BH456" s="187">
        <f>IF(N456="sníž. přenesená",J456,0)</f>
        <v>0</v>
      </c>
      <c r="BI456" s="187">
        <f>IF(N456="nulová",J456,0)</f>
        <v>0</v>
      </c>
      <c r="BJ456" s="19" t="s">
        <v>86</v>
      </c>
      <c r="BK456" s="187">
        <f>ROUND(I456*H456,2)</f>
        <v>0</v>
      </c>
      <c r="BL456" s="19" t="s">
        <v>160</v>
      </c>
      <c r="BM456" s="186" t="s">
        <v>950</v>
      </c>
    </row>
    <row r="457" spans="1:65" s="2" customFormat="1" ht="24.2" customHeight="1">
      <c r="A457" s="36"/>
      <c r="B457" s="37"/>
      <c r="C457" s="226" t="s">
        <v>951</v>
      </c>
      <c r="D457" s="226" t="s">
        <v>220</v>
      </c>
      <c r="E457" s="227" t="s">
        <v>952</v>
      </c>
      <c r="F457" s="228" t="s">
        <v>953</v>
      </c>
      <c r="G457" s="229" t="s">
        <v>342</v>
      </c>
      <c r="H457" s="230">
        <v>2</v>
      </c>
      <c r="I457" s="231"/>
      <c r="J457" s="232">
        <f>ROUND(I457*H457,2)</f>
        <v>0</v>
      </c>
      <c r="K457" s="228" t="s">
        <v>159</v>
      </c>
      <c r="L457" s="233"/>
      <c r="M457" s="234" t="s">
        <v>19</v>
      </c>
      <c r="N457" s="235" t="s">
        <v>49</v>
      </c>
      <c r="O457" s="66"/>
      <c r="P457" s="184">
        <f>O457*H457</f>
        <v>0</v>
      </c>
      <c r="Q457" s="184">
        <v>0</v>
      </c>
      <c r="R457" s="184">
        <f>Q457*H457</f>
        <v>0</v>
      </c>
      <c r="S457" s="184">
        <v>0</v>
      </c>
      <c r="T457" s="185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6" t="s">
        <v>182</v>
      </c>
      <c r="AT457" s="186" t="s">
        <v>220</v>
      </c>
      <c r="AU457" s="186" t="s">
        <v>88</v>
      </c>
      <c r="AY457" s="19" t="s">
        <v>153</v>
      </c>
      <c r="BE457" s="187">
        <f>IF(N457="základní",J457,0)</f>
        <v>0</v>
      </c>
      <c r="BF457" s="187">
        <f>IF(N457="snížená",J457,0)</f>
        <v>0</v>
      </c>
      <c r="BG457" s="187">
        <f>IF(N457="zákl. přenesená",J457,0)</f>
        <v>0</v>
      </c>
      <c r="BH457" s="187">
        <f>IF(N457="sníž. přenesená",J457,0)</f>
        <v>0</v>
      </c>
      <c r="BI457" s="187">
        <f>IF(N457="nulová",J457,0)</f>
        <v>0</v>
      </c>
      <c r="BJ457" s="19" t="s">
        <v>86</v>
      </c>
      <c r="BK457" s="187">
        <f>ROUND(I457*H457,2)</f>
        <v>0</v>
      </c>
      <c r="BL457" s="19" t="s">
        <v>160</v>
      </c>
      <c r="BM457" s="186" t="s">
        <v>954</v>
      </c>
    </row>
    <row r="458" spans="1:65" s="2" customFormat="1" ht="16.5" customHeight="1">
      <c r="A458" s="36"/>
      <c r="B458" s="37"/>
      <c r="C458" s="175" t="s">
        <v>411</v>
      </c>
      <c r="D458" s="175" t="s">
        <v>155</v>
      </c>
      <c r="E458" s="176" t="s">
        <v>955</v>
      </c>
      <c r="F458" s="177" t="s">
        <v>956</v>
      </c>
      <c r="G458" s="178" t="s">
        <v>275</v>
      </c>
      <c r="H458" s="179">
        <v>485.5</v>
      </c>
      <c r="I458" s="180"/>
      <c r="J458" s="181">
        <f>ROUND(I458*H458,2)</f>
        <v>0</v>
      </c>
      <c r="K458" s="177" t="s">
        <v>159</v>
      </c>
      <c r="L458" s="41"/>
      <c r="M458" s="182" t="s">
        <v>19</v>
      </c>
      <c r="N458" s="183" t="s">
        <v>49</v>
      </c>
      <c r="O458" s="66"/>
      <c r="P458" s="184">
        <f>O458*H458</f>
        <v>0</v>
      </c>
      <c r="Q458" s="184">
        <v>0</v>
      </c>
      <c r="R458" s="184">
        <f>Q458*H458</f>
        <v>0</v>
      </c>
      <c r="S458" s="184">
        <v>0</v>
      </c>
      <c r="T458" s="185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6" t="s">
        <v>160</v>
      </c>
      <c r="AT458" s="186" t="s">
        <v>155</v>
      </c>
      <c r="AU458" s="186" t="s">
        <v>88</v>
      </c>
      <c r="AY458" s="19" t="s">
        <v>153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9" t="s">
        <v>86</v>
      </c>
      <c r="BK458" s="187">
        <f>ROUND(I458*H458,2)</f>
        <v>0</v>
      </c>
      <c r="BL458" s="19" t="s">
        <v>160</v>
      </c>
      <c r="BM458" s="186" t="s">
        <v>957</v>
      </c>
    </row>
    <row r="459" spans="1:65" s="2" customFormat="1" ht="11.25">
      <c r="A459" s="36"/>
      <c r="B459" s="37"/>
      <c r="C459" s="38"/>
      <c r="D459" s="188" t="s">
        <v>161</v>
      </c>
      <c r="E459" s="38"/>
      <c r="F459" s="189" t="s">
        <v>958</v>
      </c>
      <c r="G459" s="38"/>
      <c r="H459" s="38"/>
      <c r="I459" s="190"/>
      <c r="J459" s="38"/>
      <c r="K459" s="38"/>
      <c r="L459" s="41"/>
      <c r="M459" s="191"/>
      <c r="N459" s="192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161</v>
      </c>
      <c r="AU459" s="19" t="s">
        <v>88</v>
      </c>
    </row>
    <row r="460" spans="1:65" s="13" customFormat="1" ht="11.25">
      <c r="B460" s="193"/>
      <c r="C460" s="194"/>
      <c r="D460" s="195" t="s">
        <v>163</v>
      </c>
      <c r="E460" s="196" t="s">
        <v>19</v>
      </c>
      <c r="F460" s="197" t="s">
        <v>959</v>
      </c>
      <c r="G460" s="194"/>
      <c r="H460" s="198">
        <v>485.5</v>
      </c>
      <c r="I460" s="199"/>
      <c r="J460" s="194"/>
      <c r="K460" s="194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163</v>
      </c>
      <c r="AU460" s="204" t="s">
        <v>88</v>
      </c>
      <c r="AV460" s="13" t="s">
        <v>88</v>
      </c>
      <c r="AW460" s="13" t="s">
        <v>37</v>
      </c>
      <c r="AX460" s="13" t="s">
        <v>78</v>
      </c>
      <c r="AY460" s="204" t="s">
        <v>153</v>
      </c>
    </row>
    <row r="461" spans="1:65" s="15" customFormat="1" ht="11.25">
      <c r="B461" s="215"/>
      <c r="C461" s="216"/>
      <c r="D461" s="195" t="s">
        <v>163</v>
      </c>
      <c r="E461" s="217" t="s">
        <v>19</v>
      </c>
      <c r="F461" s="218" t="s">
        <v>166</v>
      </c>
      <c r="G461" s="216"/>
      <c r="H461" s="219">
        <v>485.5</v>
      </c>
      <c r="I461" s="220"/>
      <c r="J461" s="216"/>
      <c r="K461" s="216"/>
      <c r="L461" s="221"/>
      <c r="M461" s="222"/>
      <c r="N461" s="223"/>
      <c r="O461" s="223"/>
      <c r="P461" s="223"/>
      <c r="Q461" s="223"/>
      <c r="R461" s="223"/>
      <c r="S461" s="223"/>
      <c r="T461" s="224"/>
      <c r="AT461" s="225" t="s">
        <v>163</v>
      </c>
      <c r="AU461" s="225" t="s">
        <v>88</v>
      </c>
      <c r="AV461" s="15" t="s">
        <v>160</v>
      </c>
      <c r="AW461" s="15" t="s">
        <v>37</v>
      </c>
      <c r="AX461" s="15" t="s">
        <v>86</v>
      </c>
      <c r="AY461" s="225" t="s">
        <v>153</v>
      </c>
    </row>
    <row r="462" spans="1:65" s="12" customFormat="1" ht="22.9" customHeight="1">
      <c r="B462" s="159"/>
      <c r="C462" s="160"/>
      <c r="D462" s="161" t="s">
        <v>77</v>
      </c>
      <c r="E462" s="173" t="s">
        <v>213</v>
      </c>
      <c r="F462" s="173" t="s">
        <v>412</v>
      </c>
      <c r="G462" s="160"/>
      <c r="H462" s="160"/>
      <c r="I462" s="163"/>
      <c r="J462" s="174">
        <f>BK462</f>
        <v>0</v>
      </c>
      <c r="K462" s="160"/>
      <c r="L462" s="165"/>
      <c r="M462" s="166"/>
      <c r="N462" s="167"/>
      <c r="O462" s="167"/>
      <c r="P462" s="168">
        <f>SUM(P463:P480)</f>
        <v>0</v>
      </c>
      <c r="Q462" s="167"/>
      <c r="R462" s="168">
        <f>SUM(R463:R480)</f>
        <v>0</v>
      </c>
      <c r="S462" s="167"/>
      <c r="T462" s="169">
        <f>SUM(T463:T480)</f>
        <v>0</v>
      </c>
      <c r="AR462" s="170" t="s">
        <v>86</v>
      </c>
      <c r="AT462" s="171" t="s">
        <v>77</v>
      </c>
      <c r="AU462" s="171" t="s">
        <v>86</v>
      </c>
      <c r="AY462" s="170" t="s">
        <v>153</v>
      </c>
      <c r="BK462" s="172">
        <f>SUM(BK463:BK480)</f>
        <v>0</v>
      </c>
    </row>
    <row r="463" spans="1:65" s="2" customFormat="1" ht="33" customHeight="1">
      <c r="A463" s="36"/>
      <c r="B463" s="37"/>
      <c r="C463" s="175" t="s">
        <v>960</v>
      </c>
      <c r="D463" s="175" t="s">
        <v>155</v>
      </c>
      <c r="E463" s="176" t="s">
        <v>528</v>
      </c>
      <c r="F463" s="177" t="s">
        <v>529</v>
      </c>
      <c r="G463" s="178" t="s">
        <v>275</v>
      </c>
      <c r="H463" s="179">
        <v>40.4</v>
      </c>
      <c r="I463" s="180"/>
      <c r="J463" s="181">
        <f>ROUND(I463*H463,2)</f>
        <v>0</v>
      </c>
      <c r="K463" s="177" t="s">
        <v>159</v>
      </c>
      <c r="L463" s="41"/>
      <c r="M463" s="182" t="s">
        <v>19</v>
      </c>
      <c r="N463" s="183" t="s">
        <v>49</v>
      </c>
      <c r="O463" s="66"/>
      <c r="P463" s="184">
        <f>O463*H463</f>
        <v>0</v>
      </c>
      <c r="Q463" s="184">
        <v>0</v>
      </c>
      <c r="R463" s="184">
        <f>Q463*H463</f>
        <v>0</v>
      </c>
      <c r="S463" s="184">
        <v>0</v>
      </c>
      <c r="T463" s="185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6" t="s">
        <v>160</v>
      </c>
      <c r="AT463" s="186" t="s">
        <v>155</v>
      </c>
      <c r="AU463" s="186" t="s">
        <v>88</v>
      </c>
      <c r="AY463" s="19" t="s">
        <v>153</v>
      </c>
      <c r="BE463" s="187">
        <f>IF(N463="základní",J463,0)</f>
        <v>0</v>
      </c>
      <c r="BF463" s="187">
        <f>IF(N463="snížená",J463,0)</f>
        <v>0</v>
      </c>
      <c r="BG463" s="187">
        <f>IF(N463="zákl. přenesená",J463,0)</f>
        <v>0</v>
      </c>
      <c r="BH463" s="187">
        <f>IF(N463="sníž. přenesená",J463,0)</f>
        <v>0</v>
      </c>
      <c r="BI463" s="187">
        <f>IF(N463="nulová",J463,0)</f>
        <v>0</v>
      </c>
      <c r="BJ463" s="19" t="s">
        <v>86</v>
      </c>
      <c r="BK463" s="187">
        <f>ROUND(I463*H463,2)</f>
        <v>0</v>
      </c>
      <c r="BL463" s="19" t="s">
        <v>160</v>
      </c>
      <c r="BM463" s="186" t="s">
        <v>961</v>
      </c>
    </row>
    <row r="464" spans="1:65" s="2" customFormat="1" ht="11.25">
      <c r="A464" s="36"/>
      <c r="B464" s="37"/>
      <c r="C464" s="38"/>
      <c r="D464" s="188" t="s">
        <v>161</v>
      </c>
      <c r="E464" s="38"/>
      <c r="F464" s="189" t="s">
        <v>531</v>
      </c>
      <c r="G464" s="38"/>
      <c r="H464" s="38"/>
      <c r="I464" s="190"/>
      <c r="J464" s="38"/>
      <c r="K464" s="38"/>
      <c r="L464" s="41"/>
      <c r="M464" s="191"/>
      <c r="N464" s="192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161</v>
      </c>
      <c r="AU464" s="19" t="s">
        <v>88</v>
      </c>
    </row>
    <row r="465" spans="1:65" s="13" customFormat="1" ht="11.25">
      <c r="B465" s="193"/>
      <c r="C465" s="194"/>
      <c r="D465" s="195" t="s">
        <v>163</v>
      </c>
      <c r="E465" s="196" t="s">
        <v>19</v>
      </c>
      <c r="F465" s="197" t="s">
        <v>962</v>
      </c>
      <c r="G465" s="194"/>
      <c r="H465" s="198">
        <v>40.4</v>
      </c>
      <c r="I465" s="199"/>
      <c r="J465" s="194"/>
      <c r="K465" s="194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163</v>
      </c>
      <c r="AU465" s="204" t="s">
        <v>88</v>
      </c>
      <c r="AV465" s="13" t="s">
        <v>88</v>
      </c>
      <c r="AW465" s="13" t="s">
        <v>37</v>
      </c>
      <c r="AX465" s="13" t="s">
        <v>78</v>
      </c>
      <c r="AY465" s="204" t="s">
        <v>153</v>
      </c>
    </row>
    <row r="466" spans="1:65" s="15" customFormat="1" ht="11.25">
      <c r="B466" s="215"/>
      <c r="C466" s="216"/>
      <c r="D466" s="195" t="s">
        <v>163</v>
      </c>
      <c r="E466" s="217" t="s">
        <v>19</v>
      </c>
      <c r="F466" s="218" t="s">
        <v>166</v>
      </c>
      <c r="G466" s="216"/>
      <c r="H466" s="219">
        <v>40.4</v>
      </c>
      <c r="I466" s="220"/>
      <c r="J466" s="216"/>
      <c r="K466" s="216"/>
      <c r="L466" s="221"/>
      <c r="M466" s="222"/>
      <c r="N466" s="223"/>
      <c r="O466" s="223"/>
      <c r="P466" s="223"/>
      <c r="Q466" s="223"/>
      <c r="R466" s="223"/>
      <c r="S466" s="223"/>
      <c r="T466" s="224"/>
      <c r="AT466" s="225" t="s">
        <v>163</v>
      </c>
      <c r="AU466" s="225" t="s">
        <v>88</v>
      </c>
      <c r="AV466" s="15" t="s">
        <v>160</v>
      </c>
      <c r="AW466" s="15" t="s">
        <v>37</v>
      </c>
      <c r="AX466" s="15" t="s">
        <v>86</v>
      </c>
      <c r="AY466" s="225" t="s">
        <v>153</v>
      </c>
    </row>
    <row r="467" spans="1:65" s="2" customFormat="1" ht="16.5" customHeight="1">
      <c r="A467" s="36"/>
      <c r="B467" s="37"/>
      <c r="C467" s="175" t="s">
        <v>415</v>
      </c>
      <c r="D467" s="175" t="s">
        <v>155</v>
      </c>
      <c r="E467" s="176" t="s">
        <v>963</v>
      </c>
      <c r="F467" s="177" t="s">
        <v>964</v>
      </c>
      <c r="G467" s="178" t="s">
        <v>275</v>
      </c>
      <c r="H467" s="179">
        <v>40.4</v>
      </c>
      <c r="I467" s="180"/>
      <c r="J467" s="181">
        <f>ROUND(I467*H467,2)</f>
        <v>0</v>
      </c>
      <c r="K467" s="177" t="s">
        <v>159</v>
      </c>
      <c r="L467" s="41"/>
      <c r="M467" s="182" t="s">
        <v>19</v>
      </c>
      <c r="N467" s="183" t="s">
        <v>49</v>
      </c>
      <c r="O467" s="66"/>
      <c r="P467" s="184">
        <f>O467*H467</f>
        <v>0</v>
      </c>
      <c r="Q467" s="184">
        <v>0</v>
      </c>
      <c r="R467" s="184">
        <f>Q467*H467</f>
        <v>0</v>
      </c>
      <c r="S467" s="184">
        <v>0</v>
      </c>
      <c r="T467" s="185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6" t="s">
        <v>160</v>
      </c>
      <c r="AT467" s="186" t="s">
        <v>155</v>
      </c>
      <c r="AU467" s="186" t="s">
        <v>88</v>
      </c>
      <c r="AY467" s="19" t="s">
        <v>153</v>
      </c>
      <c r="BE467" s="187">
        <f>IF(N467="základní",J467,0)</f>
        <v>0</v>
      </c>
      <c r="BF467" s="187">
        <f>IF(N467="snížená",J467,0)</f>
        <v>0</v>
      </c>
      <c r="BG467" s="187">
        <f>IF(N467="zákl. přenesená",J467,0)</f>
        <v>0</v>
      </c>
      <c r="BH467" s="187">
        <f>IF(N467="sníž. přenesená",J467,0)</f>
        <v>0</v>
      </c>
      <c r="BI467" s="187">
        <f>IF(N467="nulová",J467,0)</f>
        <v>0</v>
      </c>
      <c r="BJ467" s="19" t="s">
        <v>86</v>
      </c>
      <c r="BK467" s="187">
        <f>ROUND(I467*H467,2)</f>
        <v>0</v>
      </c>
      <c r="BL467" s="19" t="s">
        <v>160</v>
      </c>
      <c r="BM467" s="186" t="s">
        <v>965</v>
      </c>
    </row>
    <row r="468" spans="1:65" s="2" customFormat="1" ht="11.25">
      <c r="A468" s="36"/>
      <c r="B468" s="37"/>
      <c r="C468" s="38"/>
      <c r="D468" s="188" t="s">
        <v>161</v>
      </c>
      <c r="E468" s="38"/>
      <c r="F468" s="189" t="s">
        <v>966</v>
      </c>
      <c r="G468" s="38"/>
      <c r="H468" s="38"/>
      <c r="I468" s="190"/>
      <c r="J468" s="38"/>
      <c r="K468" s="38"/>
      <c r="L468" s="41"/>
      <c r="M468" s="191"/>
      <c r="N468" s="192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161</v>
      </c>
      <c r="AU468" s="19" t="s">
        <v>88</v>
      </c>
    </row>
    <row r="469" spans="1:65" s="2" customFormat="1" ht="33" customHeight="1">
      <c r="A469" s="36"/>
      <c r="B469" s="37"/>
      <c r="C469" s="175" t="s">
        <v>967</v>
      </c>
      <c r="D469" s="175" t="s">
        <v>155</v>
      </c>
      <c r="E469" s="176" t="s">
        <v>968</v>
      </c>
      <c r="F469" s="177" t="s">
        <v>969</v>
      </c>
      <c r="G469" s="178" t="s">
        <v>275</v>
      </c>
      <c r="H469" s="179">
        <v>8</v>
      </c>
      <c r="I469" s="180"/>
      <c r="J469" s="181">
        <f>ROUND(I469*H469,2)</f>
        <v>0</v>
      </c>
      <c r="K469" s="177" t="s">
        <v>159</v>
      </c>
      <c r="L469" s="41"/>
      <c r="M469" s="182" t="s">
        <v>19</v>
      </c>
      <c r="N469" s="183" t="s">
        <v>49</v>
      </c>
      <c r="O469" s="66"/>
      <c r="P469" s="184">
        <f>O469*H469</f>
        <v>0</v>
      </c>
      <c r="Q469" s="184">
        <v>0</v>
      </c>
      <c r="R469" s="184">
        <f>Q469*H469</f>
        <v>0</v>
      </c>
      <c r="S469" s="184">
        <v>0</v>
      </c>
      <c r="T469" s="185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6" t="s">
        <v>160</v>
      </c>
      <c r="AT469" s="186" t="s">
        <v>155</v>
      </c>
      <c r="AU469" s="186" t="s">
        <v>88</v>
      </c>
      <c r="AY469" s="19" t="s">
        <v>153</v>
      </c>
      <c r="BE469" s="187">
        <f>IF(N469="základní",J469,0)</f>
        <v>0</v>
      </c>
      <c r="BF469" s="187">
        <f>IF(N469="snížená",J469,0)</f>
        <v>0</v>
      </c>
      <c r="BG469" s="187">
        <f>IF(N469="zákl. přenesená",J469,0)</f>
        <v>0</v>
      </c>
      <c r="BH469" s="187">
        <f>IF(N469="sníž. přenesená",J469,0)</f>
        <v>0</v>
      </c>
      <c r="BI469" s="187">
        <f>IF(N469="nulová",J469,0)</f>
        <v>0</v>
      </c>
      <c r="BJ469" s="19" t="s">
        <v>86</v>
      </c>
      <c r="BK469" s="187">
        <f>ROUND(I469*H469,2)</f>
        <v>0</v>
      </c>
      <c r="BL469" s="19" t="s">
        <v>160</v>
      </c>
      <c r="BM469" s="186" t="s">
        <v>970</v>
      </c>
    </row>
    <row r="470" spans="1:65" s="2" customFormat="1" ht="11.25">
      <c r="A470" s="36"/>
      <c r="B470" s="37"/>
      <c r="C470" s="38"/>
      <c r="D470" s="188" t="s">
        <v>161</v>
      </c>
      <c r="E470" s="38"/>
      <c r="F470" s="189" t="s">
        <v>971</v>
      </c>
      <c r="G470" s="38"/>
      <c r="H470" s="38"/>
      <c r="I470" s="190"/>
      <c r="J470" s="38"/>
      <c r="K470" s="38"/>
      <c r="L470" s="41"/>
      <c r="M470" s="191"/>
      <c r="N470" s="192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161</v>
      </c>
      <c r="AU470" s="19" t="s">
        <v>88</v>
      </c>
    </row>
    <row r="471" spans="1:65" s="13" customFormat="1" ht="11.25">
      <c r="B471" s="193"/>
      <c r="C471" s="194"/>
      <c r="D471" s="195" t="s">
        <v>163</v>
      </c>
      <c r="E471" s="196" t="s">
        <v>19</v>
      </c>
      <c r="F471" s="197" t="s">
        <v>972</v>
      </c>
      <c r="G471" s="194"/>
      <c r="H471" s="198">
        <v>8</v>
      </c>
      <c r="I471" s="199"/>
      <c r="J471" s="194"/>
      <c r="K471" s="194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163</v>
      </c>
      <c r="AU471" s="204" t="s">
        <v>88</v>
      </c>
      <c r="AV471" s="13" t="s">
        <v>88</v>
      </c>
      <c r="AW471" s="13" t="s">
        <v>37</v>
      </c>
      <c r="AX471" s="13" t="s">
        <v>78</v>
      </c>
      <c r="AY471" s="204" t="s">
        <v>153</v>
      </c>
    </row>
    <row r="472" spans="1:65" s="15" customFormat="1" ht="11.25">
      <c r="B472" s="215"/>
      <c r="C472" s="216"/>
      <c r="D472" s="195" t="s">
        <v>163</v>
      </c>
      <c r="E472" s="217" t="s">
        <v>19</v>
      </c>
      <c r="F472" s="218" t="s">
        <v>166</v>
      </c>
      <c r="G472" s="216"/>
      <c r="H472" s="219">
        <v>8</v>
      </c>
      <c r="I472" s="220"/>
      <c r="J472" s="216"/>
      <c r="K472" s="216"/>
      <c r="L472" s="221"/>
      <c r="M472" s="222"/>
      <c r="N472" s="223"/>
      <c r="O472" s="223"/>
      <c r="P472" s="223"/>
      <c r="Q472" s="223"/>
      <c r="R472" s="223"/>
      <c r="S472" s="223"/>
      <c r="T472" s="224"/>
      <c r="AT472" s="225" t="s">
        <v>163</v>
      </c>
      <c r="AU472" s="225" t="s">
        <v>88</v>
      </c>
      <c r="AV472" s="15" t="s">
        <v>160</v>
      </c>
      <c r="AW472" s="15" t="s">
        <v>37</v>
      </c>
      <c r="AX472" s="15" t="s">
        <v>86</v>
      </c>
      <c r="AY472" s="225" t="s">
        <v>153</v>
      </c>
    </row>
    <row r="473" spans="1:65" s="2" customFormat="1" ht="16.5" customHeight="1">
      <c r="A473" s="36"/>
      <c r="B473" s="37"/>
      <c r="C473" s="226" t="s">
        <v>421</v>
      </c>
      <c r="D473" s="226" t="s">
        <v>220</v>
      </c>
      <c r="E473" s="227" t="s">
        <v>973</v>
      </c>
      <c r="F473" s="228" t="s">
        <v>974</v>
      </c>
      <c r="G473" s="229" t="s">
        <v>275</v>
      </c>
      <c r="H473" s="230">
        <v>8.08</v>
      </c>
      <c r="I473" s="231"/>
      <c r="J473" s="232">
        <f>ROUND(I473*H473,2)</f>
        <v>0</v>
      </c>
      <c r="K473" s="228" t="s">
        <v>19</v>
      </c>
      <c r="L473" s="233"/>
      <c r="M473" s="234" t="s">
        <v>19</v>
      </c>
      <c r="N473" s="235" t="s">
        <v>49</v>
      </c>
      <c r="O473" s="66"/>
      <c r="P473" s="184">
        <f>O473*H473</f>
        <v>0</v>
      </c>
      <c r="Q473" s="184">
        <v>0</v>
      </c>
      <c r="R473" s="184">
        <f>Q473*H473</f>
        <v>0</v>
      </c>
      <c r="S473" s="184">
        <v>0</v>
      </c>
      <c r="T473" s="185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6" t="s">
        <v>182</v>
      </c>
      <c r="AT473" s="186" t="s">
        <v>220</v>
      </c>
      <c r="AU473" s="186" t="s">
        <v>88</v>
      </c>
      <c r="AY473" s="19" t="s">
        <v>153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19" t="s">
        <v>86</v>
      </c>
      <c r="BK473" s="187">
        <f>ROUND(I473*H473,2)</f>
        <v>0</v>
      </c>
      <c r="BL473" s="19" t="s">
        <v>160</v>
      </c>
      <c r="BM473" s="186" t="s">
        <v>975</v>
      </c>
    </row>
    <row r="474" spans="1:65" s="13" customFormat="1" ht="11.25">
      <c r="B474" s="193"/>
      <c r="C474" s="194"/>
      <c r="D474" s="195" t="s">
        <v>163</v>
      </c>
      <c r="E474" s="196" t="s">
        <v>19</v>
      </c>
      <c r="F474" s="197" t="s">
        <v>976</v>
      </c>
      <c r="G474" s="194"/>
      <c r="H474" s="198">
        <v>8.08</v>
      </c>
      <c r="I474" s="199"/>
      <c r="J474" s="194"/>
      <c r="K474" s="194"/>
      <c r="L474" s="200"/>
      <c r="M474" s="201"/>
      <c r="N474" s="202"/>
      <c r="O474" s="202"/>
      <c r="P474" s="202"/>
      <c r="Q474" s="202"/>
      <c r="R474" s="202"/>
      <c r="S474" s="202"/>
      <c r="T474" s="203"/>
      <c r="AT474" s="204" t="s">
        <v>163</v>
      </c>
      <c r="AU474" s="204" t="s">
        <v>88</v>
      </c>
      <c r="AV474" s="13" t="s">
        <v>88</v>
      </c>
      <c r="AW474" s="13" t="s">
        <v>37</v>
      </c>
      <c r="AX474" s="13" t="s">
        <v>78</v>
      </c>
      <c r="AY474" s="204" t="s">
        <v>153</v>
      </c>
    </row>
    <row r="475" spans="1:65" s="15" customFormat="1" ht="11.25">
      <c r="B475" s="215"/>
      <c r="C475" s="216"/>
      <c r="D475" s="195" t="s">
        <v>163</v>
      </c>
      <c r="E475" s="217" t="s">
        <v>19</v>
      </c>
      <c r="F475" s="218" t="s">
        <v>166</v>
      </c>
      <c r="G475" s="216"/>
      <c r="H475" s="219">
        <v>8.08</v>
      </c>
      <c r="I475" s="220"/>
      <c r="J475" s="216"/>
      <c r="K475" s="216"/>
      <c r="L475" s="221"/>
      <c r="M475" s="222"/>
      <c r="N475" s="223"/>
      <c r="O475" s="223"/>
      <c r="P475" s="223"/>
      <c r="Q475" s="223"/>
      <c r="R475" s="223"/>
      <c r="S475" s="223"/>
      <c r="T475" s="224"/>
      <c r="AT475" s="225" t="s">
        <v>163</v>
      </c>
      <c r="AU475" s="225" t="s">
        <v>88</v>
      </c>
      <c r="AV475" s="15" t="s">
        <v>160</v>
      </c>
      <c r="AW475" s="15" t="s">
        <v>37</v>
      </c>
      <c r="AX475" s="15" t="s">
        <v>86</v>
      </c>
      <c r="AY475" s="225" t="s">
        <v>153</v>
      </c>
    </row>
    <row r="476" spans="1:65" s="2" customFormat="1" ht="44.25" customHeight="1">
      <c r="A476" s="36"/>
      <c r="B476" s="37"/>
      <c r="C476" s="175" t="s">
        <v>977</v>
      </c>
      <c r="D476" s="175" t="s">
        <v>155</v>
      </c>
      <c r="E476" s="176" t="s">
        <v>978</v>
      </c>
      <c r="F476" s="177" t="s">
        <v>979</v>
      </c>
      <c r="G476" s="178" t="s">
        <v>275</v>
      </c>
      <c r="H476" s="179">
        <v>23.7</v>
      </c>
      <c r="I476" s="180"/>
      <c r="J476" s="181">
        <f>ROUND(I476*H476,2)</f>
        <v>0</v>
      </c>
      <c r="K476" s="177" t="s">
        <v>159</v>
      </c>
      <c r="L476" s="41"/>
      <c r="M476" s="182" t="s">
        <v>19</v>
      </c>
      <c r="N476" s="183" t="s">
        <v>49</v>
      </c>
      <c r="O476" s="66"/>
      <c r="P476" s="184">
        <f>O476*H476</f>
        <v>0</v>
      </c>
      <c r="Q476" s="184">
        <v>0</v>
      </c>
      <c r="R476" s="184">
        <f>Q476*H476</f>
        <v>0</v>
      </c>
      <c r="S476" s="184">
        <v>0</v>
      </c>
      <c r="T476" s="185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6" t="s">
        <v>160</v>
      </c>
      <c r="AT476" s="186" t="s">
        <v>155</v>
      </c>
      <c r="AU476" s="186" t="s">
        <v>88</v>
      </c>
      <c r="AY476" s="19" t="s">
        <v>153</v>
      </c>
      <c r="BE476" s="187">
        <f>IF(N476="základní",J476,0)</f>
        <v>0</v>
      </c>
      <c r="BF476" s="187">
        <f>IF(N476="snížená",J476,0)</f>
        <v>0</v>
      </c>
      <c r="BG476" s="187">
        <f>IF(N476="zákl. přenesená",J476,0)</f>
        <v>0</v>
      </c>
      <c r="BH476" s="187">
        <f>IF(N476="sníž. přenesená",J476,0)</f>
        <v>0</v>
      </c>
      <c r="BI476" s="187">
        <f>IF(N476="nulová",J476,0)</f>
        <v>0</v>
      </c>
      <c r="BJ476" s="19" t="s">
        <v>86</v>
      </c>
      <c r="BK476" s="187">
        <f>ROUND(I476*H476,2)</f>
        <v>0</v>
      </c>
      <c r="BL476" s="19" t="s">
        <v>160</v>
      </c>
      <c r="BM476" s="186" t="s">
        <v>980</v>
      </c>
    </row>
    <row r="477" spans="1:65" s="2" customFormat="1" ht="11.25">
      <c r="A477" s="36"/>
      <c r="B477" s="37"/>
      <c r="C477" s="38"/>
      <c r="D477" s="188" t="s">
        <v>161</v>
      </c>
      <c r="E477" s="38"/>
      <c r="F477" s="189" t="s">
        <v>981</v>
      </c>
      <c r="G477" s="38"/>
      <c r="H477" s="38"/>
      <c r="I477" s="190"/>
      <c r="J477" s="38"/>
      <c r="K477" s="38"/>
      <c r="L477" s="41"/>
      <c r="M477" s="191"/>
      <c r="N477" s="192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161</v>
      </c>
      <c r="AU477" s="19" t="s">
        <v>88</v>
      </c>
    </row>
    <row r="478" spans="1:65" s="13" customFormat="1" ht="11.25">
      <c r="B478" s="193"/>
      <c r="C478" s="194"/>
      <c r="D478" s="195" t="s">
        <v>163</v>
      </c>
      <c r="E478" s="196" t="s">
        <v>19</v>
      </c>
      <c r="F478" s="197" t="s">
        <v>982</v>
      </c>
      <c r="G478" s="194"/>
      <c r="H478" s="198">
        <v>23.7</v>
      </c>
      <c r="I478" s="199"/>
      <c r="J478" s="194"/>
      <c r="K478" s="194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163</v>
      </c>
      <c r="AU478" s="204" t="s">
        <v>88</v>
      </c>
      <c r="AV478" s="13" t="s">
        <v>88</v>
      </c>
      <c r="AW478" s="13" t="s">
        <v>37</v>
      </c>
      <c r="AX478" s="13" t="s">
        <v>78</v>
      </c>
      <c r="AY478" s="204" t="s">
        <v>153</v>
      </c>
    </row>
    <row r="479" spans="1:65" s="14" customFormat="1" ht="11.25">
      <c r="B479" s="205"/>
      <c r="C479" s="206"/>
      <c r="D479" s="195" t="s">
        <v>163</v>
      </c>
      <c r="E479" s="207" t="s">
        <v>19</v>
      </c>
      <c r="F479" s="208" t="s">
        <v>983</v>
      </c>
      <c r="G479" s="206"/>
      <c r="H479" s="207" t="s">
        <v>19</v>
      </c>
      <c r="I479" s="209"/>
      <c r="J479" s="206"/>
      <c r="K479" s="206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163</v>
      </c>
      <c r="AU479" s="214" t="s">
        <v>88</v>
      </c>
      <c r="AV479" s="14" t="s">
        <v>86</v>
      </c>
      <c r="AW479" s="14" t="s">
        <v>37</v>
      </c>
      <c r="AX479" s="14" t="s">
        <v>78</v>
      </c>
      <c r="AY479" s="214" t="s">
        <v>153</v>
      </c>
    </row>
    <row r="480" spans="1:65" s="15" customFormat="1" ht="11.25">
      <c r="B480" s="215"/>
      <c r="C480" s="216"/>
      <c r="D480" s="195" t="s">
        <v>163</v>
      </c>
      <c r="E480" s="217" t="s">
        <v>19</v>
      </c>
      <c r="F480" s="218" t="s">
        <v>166</v>
      </c>
      <c r="G480" s="216"/>
      <c r="H480" s="219">
        <v>23.7</v>
      </c>
      <c r="I480" s="220"/>
      <c r="J480" s="216"/>
      <c r="K480" s="216"/>
      <c r="L480" s="221"/>
      <c r="M480" s="222"/>
      <c r="N480" s="223"/>
      <c r="O480" s="223"/>
      <c r="P480" s="223"/>
      <c r="Q480" s="223"/>
      <c r="R480" s="223"/>
      <c r="S480" s="223"/>
      <c r="T480" s="224"/>
      <c r="AT480" s="225" t="s">
        <v>163</v>
      </c>
      <c r="AU480" s="225" t="s">
        <v>88</v>
      </c>
      <c r="AV480" s="15" t="s">
        <v>160</v>
      </c>
      <c r="AW480" s="15" t="s">
        <v>37</v>
      </c>
      <c r="AX480" s="15" t="s">
        <v>86</v>
      </c>
      <c r="AY480" s="225" t="s">
        <v>153</v>
      </c>
    </row>
    <row r="481" spans="1:65" s="12" customFormat="1" ht="22.9" customHeight="1">
      <c r="B481" s="159"/>
      <c r="C481" s="160"/>
      <c r="D481" s="161" t="s">
        <v>77</v>
      </c>
      <c r="E481" s="173" t="s">
        <v>551</v>
      </c>
      <c r="F481" s="173" t="s">
        <v>552</v>
      </c>
      <c r="G481" s="160"/>
      <c r="H481" s="160"/>
      <c r="I481" s="163"/>
      <c r="J481" s="174">
        <f>BK481</f>
        <v>0</v>
      </c>
      <c r="K481" s="160"/>
      <c r="L481" s="165"/>
      <c r="M481" s="166"/>
      <c r="N481" s="167"/>
      <c r="O481" s="167"/>
      <c r="P481" s="168">
        <f>SUM(P482:P504)</f>
        <v>0</v>
      </c>
      <c r="Q481" s="167"/>
      <c r="R481" s="168">
        <f>SUM(R482:R504)</f>
        <v>0</v>
      </c>
      <c r="S481" s="167"/>
      <c r="T481" s="169">
        <f>SUM(T482:T504)</f>
        <v>0</v>
      </c>
      <c r="AR481" s="170" t="s">
        <v>86</v>
      </c>
      <c r="AT481" s="171" t="s">
        <v>77</v>
      </c>
      <c r="AU481" s="171" t="s">
        <v>86</v>
      </c>
      <c r="AY481" s="170" t="s">
        <v>153</v>
      </c>
      <c r="BK481" s="172">
        <f>SUM(BK482:BK504)</f>
        <v>0</v>
      </c>
    </row>
    <row r="482" spans="1:65" s="2" customFormat="1" ht="21.75" customHeight="1">
      <c r="A482" s="36"/>
      <c r="B482" s="37"/>
      <c r="C482" s="175" t="s">
        <v>984</v>
      </c>
      <c r="D482" s="175" t="s">
        <v>155</v>
      </c>
      <c r="E482" s="176" t="s">
        <v>985</v>
      </c>
      <c r="F482" s="177" t="s">
        <v>986</v>
      </c>
      <c r="G482" s="178" t="s">
        <v>223</v>
      </c>
      <c r="H482" s="179">
        <v>70.56</v>
      </c>
      <c r="I482" s="180"/>
      <c r="J482" s="181">
        <f>ROUND(I482*H482,2)</f>
        <v>0</v>
      </c>
      <c r="K482" s="177" t="s">
        <v>359</v>
      </c>
      <c r="L482" s="41"/>
      <c r="M482" s="182" t="s">
        <v>19</v>
      </c>
      <c r="N482" s="183" t="s">
        <v>49</v>
      </c>
      <c r="O482" s="66"/>
      <c r="P482" s="184">
        <f>O482*H482</f>
        <v>0</v>
      </c>
      <c r="Q482" s="184">
        <v>0</v>
      </c>
      <c r="R482" s="184">
        <f>Q482*H482</f>
        <v>0</v>
      </c>
      <c r="S482" s="184">
        <v>0</v>
      </c>
      <c r="T482" s="185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6" t="s">
        <v>160</v>
      </c>
      <c r="AT482" s="186" t="s">
        <v>155</v>
      </c>
      <c r="AU482" s="186" t="s">
        <v>88</v>
      </c>
      <c r="AY482" s="19" t="s">
        <v>153</v>
      </c>
      <c r="BE482" s="187">
        <f>IF(N482="základní",J482,0)</f>
        <v>0</v>
      </c>
      <c r="BF482" s="187">
        <f>IF(N482="snížená",J482,0)</f>
        <v>0</v>
      </c>
      <c r="BG482" s="187">
        <f>IF(N482="zákl. přenesená",J482,0)</f>
        <v>0</v>
      </c>
      <c r="BH482" s="187">
        <f>IF(N482="sníž. přenesená",J482,0)</f>
        <v>0</v>
      </c>
      <c r="BI482" s="187">
        <f>IF(N482="nulová",J482,0)</f>
        <v>0</v>
      </c>
      <c r="BJ482" s="19" t="s">
        <v>86</v>
      </c>
      <c r="BK482" s="187">
        <f>ROUND(I482*H482,2)</f>
        <v>0</v>
      </c>
      <c r="BL482" s="19" t="s">
        <v>160</v>
      </c>
      <c r="BM482" s="186" t="s">
        <v>987</v>
      </c>
    </row>
    <row r="483" spans="1:65" s="2" customFormat="1" ht="11.25">
      <c r="A483" s="36"/>
      <c r="B483" s="37"/>
      <c r="C483" s="38"/>
      <c r="D483" s="188" t="s">
        <v>161</v>
      </c>
      <c r="E483" s="38"/>
      <c r="F483" s="189" t="s">
        <v>988</v>
      </c>
      <c r="G483" s="38"/>
      <c r="H483" s="38"/>
      <c r="I483" s="190"/>
      <c r="J483" s="38"/>
      <c r="K483" s="38"/>
      <c r="L483" s="41"/>
      <c r="M483" s="191"/>
      <c r="N483" s="192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161</v>
      </c>
      <c r="AU483" s="19" t="s">
        <v>88</v>
      </c>
    </row>
    <row r="484" spans="1:65" s="13" customFormat="1" ht="11.25">
      <c r="B484" s="193"/>
      <c r="C484" s="194"/>
      <c r="D484" s="195" t="s">
        <v>163</v>
      </c>
      <c r="E484" s="196" t="s">
        <v>19</v>
      </c>
      <c r="F484" s="197" t="s">
        <v>989</v>
      </c>
      <c r="G484" s="194"/>
      <c r="H484" s="198">
        <v>70.56</v>
      </c>
      <c r="I484" s="199"/>
      <c r="J484" s="194"/>
      <c r="K484" s="194"/>
      <c r="L484" s="200"/>
      <c r="M484" s="201"/>
      <c r="N484" s="202"/>
      <c r="O484" s="202"/>
      <c r="P484" s="202"/>
      <c r="Q484" s="202"/>
      <c r="R484" s="202"/>
      <c r="S484" s="202"/>
      <c r="T484" s="203"/>
      <c r="AT484" s="204" t="s">
        <v>163</v>
      </c>
      <c r="AU484" s="204" t="s">
        <v>88</v>
      </c>
      <c r="AV484" s="13" t="s">
        <v>88</v>
      </c>
      <c r="AW484" s="13" t="s">
        <v>37</v>
      </c>
      <c r="AX484" s="13" t="s">
        <v>86</v>
      </c>
      <c r="AY484" s="204" t="s">
        <v>153</v>
      </c>
    </row>
    <row r="485" spans="1:65" s="14" customFormat="1" ht="11.25">
      <c r="B485" s="205"/>
      <c r="C485" s="206"/>
      <c r="D485" s="195" t="s">
        <v>163</v>
      </c>
      <c r="E485" s="207" t="s">
        <v>19</v>
      </c>
      <c r="F485" s="208" t="s">
        <v>990</v>
      </c>
      <c r="G485" s="206"/>
      <c r="H485" s="207" t="s">
        <v>19</v>
      </c>
      <c r="I485" s="209"/>
      <c r="J485" s="206"/>
      <c r="K485" s="206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163</v>
      </c>
      <c r="AU485" s="214" t="s">
        <v>88</v>
      </c>
      <c r="AV485" s="14" t="s">
        <v>86</v>
      </c>
      <c r="AW485" s="14" t="s">
        <v>37</v>
      </c>
      <c r="AX485" s="14" t="s">
        <v>78</v>
      </c>
      <c r="AY485" s="214" t="s">
        <v>153</v>
      </c>
    </row>
    <row r="486" spans="1:65" s="2" customFormat="1" ht="24.2" customHeight="1">
      <c r="A486" s="36"/>
      <c r="B486" s="37"/>
      <c r="C486" s="175" t="s">
        <v>451</v>
      </c>
      <c r="D486" s="175" t="s">
        <v>155</v>
      </c>
      <c r="E486" s="176" t="s">
        <v>991</v>
      </c>
      <c r="F486" s="177" t="s">
        <v>992</v>
      </c>
      <c r="G486" s="178" t="s">
        <v>223</v>
      </c>
      <c r="H486" s="179">
        <v>1411.2</v>
      </c>
      <c r="I486" s="180"/>
      <c r="J486" s="181">
        <f>ROUND(I486*H486,2)</f>
        <v>0</v>
      </c>
      <c r="K486" s="177" t="s">
        <v>359</v>
      </c>
      <c r="L486" s="41"/>
      <c r="M486" s="182" t="s">
        <v>19</v>
      </c>
      <c r="N486" s="183" t="s">
        <v>49</v>
      </c>
      <c r="O486" s="66"/>
      <c r="P486" s="184">
        <f>O486*H486</f>
        <v>0</v>
      </c>
      <c r="Q486" s="184">
        <v>0</v>
      </c>
      <c r="R486" s="184">
        <f>Q486*H486</f>
        <v>0</v>
      </c>
      <c r="S486" s="184">
        <v>0</v>
      </c>
      <c r="T486" s="185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6" t="s">
        <v>160</v>
      </c>
      <c r="AT486" s="186" t="s">
        <v>155</v>
      </c>
      <c r="AU486" s="186" t="s">
        <v>88</v>
      </c>
      <c r="AY486" s="19" t="s">
        <v>153</v>
      </c>
      <c r="BE486" s="187">
        <f>IF(N486="základní",J486,0)</f>
        <v>0</v>
      </c>
      <c r="BF486" s="187">
        <f>IF(N486="snížená",J486,0)</f>
        <v>0</v>
      </c>
      <c r="BG486" s="187">
        <f>IF(N486="zákl. přenesená",J486,0)</f>
        <v>0</v>
      </c>
      <c r="BH486" s="187">
        <f>IF(N486="sníž. přenesená",J486,0)</f>
        <v>0</v>
      </c>
      <c r="BI486" s="187">
        <f>IF(N486="nulová",J486,0)</f>
        <v>0</v>
      </c>
      <c r="BJ486" s="19" t="s">
        <v>86</v>
      </c>
      <c r="BK486" s="187">
        <f>ROUND(I486*H486,2)</f>
        <v>0</v>
      </c>
      <c r="BL486" s="19" t="s">
        <v>160</v>
      </c>
      <c r="BM486" s="186" t="s">
        <v>993</v>
      </c>
    </row>
    <row r="487" spans="1:65" s="2" customFormat="1" ht="11.25">
      <c r="A487" s="36"/>
      <c r="B487" s="37"/>
      <c r="C487" s="38"/>
      <c r="D487" s="188" t="s">
        <v>161</v>
      </c>
      <c r="E487" s="38"/>
      <c r="F487" s="189" t="s">
        <v>994</v>
      </c>
      <c r="G487" s="38"/>
      <c r="H487" s="38"/>
      <c r="I487" s="190"/>
      <c r="J487" s="38"/>
      <c r="K487" s="38"/>
      <c r="L487" s="41"/>
      <c r="M487" s="191"/>
      <c r="N487" s="192"/>
      <c r="O487" s="66"/>
      <c r="P487" s="66"/>
      <c r="Q487" s="66"/>
      <c r="R487" s="66"/>
      <c r="S487" s="66"/>
      <c r="T487" s="67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9" t="s">
        <v>161</v>
      </c>
      <c r="AU487" s="19" t="s">
        <v>88</v>
      </c>
    </row>
    <row r="488" spans="1:65" s="13" customFormat="1" ht="11.25">
      <c r="B488" s="193"/>
      <c r="C488" s="194"/>
      <c r="D488" s="195" t="s">
        <v>163</v>
      </c>
      <c r="E488" s="196" t="s">
        <v>19</v>
      </c>
      <c r="F488" s="197" t="s">
        <v>995</v>
      </c>
      <c r="G488" s="194"/>
      <c r="H488" s="198">
        <v>1411.2</v>
      </c>
      <c r="I488" s="199"/>
      <c r="J488" s="194"/>
      <c r="K488" s="194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163</v>
      </c>
      <c r="AU488" s="204" t="s">
        <v>88</v>
      </c>
      <c r="AV488" s="13" t="s">
        <v>88</v>
      </c>
      <c r="AW488" s="13" t="s">
        <v>37</v>
      </c>
      <c r="AX488" s="13" t="s">
        <v>86</v>
      </c>
      <c r="AY488" s="204" t="s">
        <v>153</v>
      </c>
    </row>
    <row r="489" spans="1:65" s="2" customFormat="1" ht="24.2" customHeight="1">
      <c r="A489" s="36"/>
      <c r="B489" s="37"/>
      <c r="C489" s="175" t="s">
        <v>424</v>
      </c>
      <c r="D489" s="175" t="s">
        <v>155</v>
      </c>
      <c r="E489" s="176" t="s">
        <v>554</v>
      </c>
      <c r="F489" s="177" t="s">
        <v>555</v>
      </c>
      <c r="G489" s="178" t="s">
        <v>223</v>
      </c>
      <c r="H489" s="179">
        <v>44.732999999999997</v>
      </c>
      <c r="I489" s="180"/>
      <c r="J489" s="181">
        <f>ROUND(I489*H489,2)</f>
        <v>0</v>
      </c>
      <c r="K489" s="177" t="s">
        <v>159</v>
      </c>
      <c r="L489" s="41"/>
      <c r="M489" s="182" t="s">
        <v>19</v>
      </c>
      <c r="N489" s="183" t="s">
        <v>49</v>
      </c>
      <c r="O489" s="66"/>
      <c r="P489" s="184">
        <f>O489*H489</f>
        <v>0</v>
      </c>
      <c r="Q489" s="184">
        <v>0</v>
      </c>
      <c r="R489" s="184">
        <f>Q489*H489</f>
        <v>0</v>
      </c>
      <c r="S489" s="184">
        <v>0</v>
      </c>
      <c r="T489" s="18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6" t="s">
        <v>160</v>
      </c>
      <c r="AT489" s="186" t="s">
        <v>155</v>
      </c>
      <c r="AU489" s="186" t="s">
        <v>88</v>
      </c>
      <c r="AY489" s="19" t="s">
        <v>153</v>
      </c>
      <c r="BE489" s="187">
        <f>IF(N489="základní",J489,0)</f>
        <v>0</v>
      </c>
      <c r="BF489" s="187">
        <f>IF(N489="snížená",J489,0)</f>
        <v>0</v>
      </c>
      <c r="BG489" s="187">
        <f>IF(N489="zákl. přenesená",J489,0)</f>
        <v>0</v>
      </c>
      <c r="BH489" s="187">
        <f>IF(N489="sníž. přenesená",J489,0)</f>
        <v>0</v>
      </c>
      <c r="BI489" s="187">
        <f>IF(N489="nulová",J489,0)</f>
        <v>0</v>
      </c>
      <c r="BJ489" s="19" t="s">
        <v>86</v>
      </c>
      <c r="BK489" s="187">
        <f>ROUND(I489*H489,2)</f>
        <v>0</v>
      </c>
      <c r="BL489" s="19" t="s">
        <v>160</v>
      </c>
      <c r="BM489" s="186" t="s">
        <v>996</v>
      </c>
    </row>
    <row r="490" spans="1:65" s="2" customFormat="1" ht="11.25">
      <c r="A490" s="36"/>
      <c r="B490" s="37"/>
      <c r="C490" s="38"/>
      <c r="D490" s="188" t="s">
        <v>161</v>
      </c>
      <c r="E490" s="38"/>
      <c r="F490" s="189" t="s">
        <v>557</v>
      </c>
      <c r="G490" s="38"/>
      <c r="H490" s="38"/>
      <c r="I490" s="190"/>
      <c r="J490" s="38"/>
      <c r="K490" s="38"/>
      <c r="L490" s="41"/>
      <c r="M490" s="191"/>
      <c r="N490" s="192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161</v>
      </c>
      <c r="AU490" s="19" t="s">
        <v>88</v>
      </c>
    </row>
    <row r="491" spans="1:65" s="2" customFormat="1" ht="24.2" customHeight="1">
      <c r="A491" s="36"/>
      <c r="B491" s="37"/>
      <c r="C491" s="175" t="s">
        <v>997</v>
      </c>
      <c r="D491" s="175" t="s">
        <v>155</v>
      </c>
      <c r="E491" s="176" t="s">
        <v>558</v>
      </c>
      <c r="F491" s="177" t="s">
        <v>559</v>
      </c>
      <c r="G491" s="178" t="s">
        <v>223</v>
      </c>
      <c r="H491" s="179">
        <v>626.26199999999994</v>
      </c>
      <c r="I491" s="180"/>
      <c r="J491" s="181">
        <f>ROUND(I491*H491,2)</f>
        <v>0</v>
      </c>
      <c r="K491" s="177" t="s">
        <v>159</v>
      </c>
      <c r="L491" s="41"/>
      <c r="M491" s="182" t="s">
        <v>19</v>
      </c>
      <c r="N491" s="183" t="s">
        <v>49</v>
      </c>
      <c r="O491" s="66"/>
      <c r="P491" s="184">
        <f>O491*H491</f>
        <v>0</v>
      </c>
      <c r="Q491" s="184">
        <v>0</v>
      </c>
      <c r="R491" s="184">
        <f>Q491*H491</f>
        <v>0</v>
      </c>
      <c r="S491" s="184">
        <v>0</v>
      </c>
      <c r="T491" s="18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6" t="s">
        <v>160</v>
      </c>
      <c r="AT491" s="186" t="s">
        <v>155</v>
      </c>
      <c r="AU491" s="186" t="s">
        <v>88</v>
      </c>
      <c r="AY491" s="19" t="s">
        <v>153</v>
      </c>
      <c r="BE491" s="187">
        <f>IF(N491="základní",J491,0)</f>
        <v>0</v>
      </c>
      <c r="BF491" s="187">
        <f>IF(N491="snížená",J491,0)</f>
        <v>0</v>
      </c>
      <c r="BG491" s="187">
        <f>IF(N491="zákl. přenesená",J491,0)</f>
        <v>0</v>
      </c>
      <c r="BH491" s="187">
        <f>IF(N491="sníž. přenesená",J491,0)</f>
        <v>0</v>
      </c>
      <c r="BI491" s="187">
        <f>IF(N491="nulová",J491,0)</f>
        <v>0</v>
      </c>
      <c r="BJ491" s="19" t="s">
        <v>86</v>
      </c>
      <c r="BK491" s="187">
        <f>ROUND(I491*H491,2)</f>
        <v>0</v>
      </c>
      <c r="BL491" s="19" t="s">
        <v>160</v>
      </c>
      <c r="BM491" s="186" t="s">
        <v>998</v>
      </c>
    </row>
    <row r="492" spans="1:65" s="2" customFormat="1" ht="11.25">
      <c r="A492" s="36"/>
      <c r="B492" s="37"/>
      <c r="C492" s="38"/>
      <c r="D492" s="188" t="s">
        <v>161</v>
      </c>
      <c r="E492" s="38"/>
      <c r="F492" s="189" t="s">
        <v>561</v>
      </c>
      <c r="G492" s="38"/>
      <c r="H492" s="38"/>
      <c r="I492" s="190"/>
      <c r="J492" s="38"/>
      <c r="K492" s="38"/>
      <c r="L492" s="41"/>
      <c r="M492" s="191"/>
      <c r="N492" s="192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161</v>
      </c>
      <c r="AU492" s="19" t="s">
        <v>88</v>
      </c>
    </row>
    <row r="493" spans="1:65" s="13" customFormat="1" ht="11.25">
      <c r="B493" s="193"/>
      <c r="C493" s="194"/>
      <c r="D493" s="195" t="s">
        <v>163</v>
      </c>
      <c r="E493" s="196" t="s">
        <v>19</v>
      </c>
      <c r="F493" s="197" t="s">
        <v>999</v>
      </c>
      <c r="G493" s="194"/>
      <c r="H493" s="198">
        <v>626.26199999999994</v>
      </c>
      <c r="I493" s="199"/>
      <c r="J493" s="194"/>
      <c r="K493" s="194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163</v>
      </c>
      <c r="AU493" s="204" t="s">
        <v>88</v>
      </c>
      <c r="AV493" s="13" t="s">
        <v>88</v>
      </c>
      <c r="AW493" s="13" t="s">
        <v>37</v>
      </c>
      <c r="AX493" s="13" t="s">
        <v>78</v>
      </c>
      <c r="AY493" s="204" t="s">
        <v>153</v>
      </c>
    </row>
    <row r="494" spans="1:65" s="15" customFormat="1" ht="11.25">
      <c r="B494" s="215"/>
      <c r="C494" s="216"/>
      <c r="D494" s="195" t="s">
        <v>163</v>
      </c>
      <c r="E494" s="217" t="s">
        <v>19</v>
      </c>
      <c r="F494" s="218" t="s">
        <v>166</v>
      </c>
      <c r="G494" s="216"/>
      <c r="H494" s="219">
        <v>626.26199999999994</v>
      </c>
      <c r="I494" s="220"/>
      <c r="J494" s="216"/>
      <c r="K494" s="216"/>
      <c r="L494" s="221"/>
      <c r="M494" s="222"/>
      <c r="N494" s="223"/>
      <c r="O494" s="223"/>
      <c r="P494" s="223"/>
      <c r="Q494" s="223"/>
      <c r="R494" s="223"/>
      <c r="S494" s="223"/>
      <c r="T494" s="224"/>
      <c r="AT494" s="225" t="s">
        <v>163</v>
      </c>
      <c r="AU494" s="225" t="s">
        <v>88</v>
      </c>
      <c r="AV494" s="15" t="s">
        <v>160</v>
      </c>
      <c r="AW494" s="15" t="s">
        <v>37</v>
      </c>
      <c r="AX494" s="15" t="s">
        <v>86</v>
      </c>
      <c r="AY494" s="225" t="s">
        <v>153</v>
      </c>
    </row>
    <row r="495" spans="1:65" s="2" customFormat="1" ht="16.5" customHeight="1">
      <c r="A495" s="36"/>
      <c r="B495" s="37"/>
      <c r="C495" s="175" t="s">
        <v>428</v>
      </c>
      <c r="D495" s="175" t="s">
        <v>155</v>
      </c>
      <c r="E495" s="176" t="s">
        <v>564</v>
      </c>
      <c r="F495" s="177" t="s">
        <v>565</v>
      </c>
      <c r="G495" s="178" t="s">
        <v>223</v>
      </c>
      <c r="H495" s="179">
        <v>44.732999999999997</v>
      </c>
      <c r="I495" s="180"/>
      <c r="J495" s="181">
        <f>ROUND(I495*H495,2)</f>
        <v>0</v>
      </c>
      <c r="K495" s="177" t="s">
        <v>159</v>
      </c>
      <c r="L495" s="41"/>
      <c r="M495" s="182" t="s">
        <v>19</v>
      </c>
      <c r="N495" s="183" t="s">
        <v>49</v>
      </c>
      <c r="O495" s="66"/>
      <c r="P495" s="184">
        <f>O495*H495</f>
        <v>0</v>
      </c>
      <c r="Q495" s="184">
        <v>0</v>
      </c>
      <c r="R495" s="184">
        <f>Q495*H495</f>
        <v>0</v>
      </c>
      <c r="S495" s="184">
        <v>0</v>
      </c>
      <c r="T495" s="185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6" t="s">
        <v>160</v>
      </c>
      <c r="AT495" s="186" t="s">
        <v>155</v>
      </c>
      <c r="AU495" s="186" t="s">
        <v>88</v>
      </c>
      <c r="AY495" s="19" t="s">
        <v>153</v>
      </c>
      <c r="BE495" s="187">
        <f>IF(N495="základní",J495,0)</f>
        <v>0</v>
      </c>
      <c r="BF495" s="187">
        <f>IF(N495="snížená",J495,0)</f>
        <v>0</v>
      </c>
      <c r="BG495" s="187">
        <f>IF(N495="zákl. přenesená",J495,0)</f>
        <v>0</v>
      </c>
      <c r="BH495" s="187">
        <f>IF(N495="sníž. přenesená",J495,0)</f>
        <v>0</v>
      </c>
      <c r="BI495" s="187">
        <f>IF(N495="nulová",J495,0)</f>
        <v>0</v>
      </c>
      <c r="BJ495" s="19" t="s">
        <v>86</v>
      </c>
      <c r="BK495" s="187">
        <f>ROUND(I495*H495,2)</f>
        <v>0</v>
      </c>
      <c r="BL495" s="19" t="s">
        <v>160</v>
      </c>
      <c r="BM495" s="186" t="s">
        <v>1000</v>
      </c>
    </row>
    <row r="496" spans="1:65" s="2" customFormat="1" ht="11.25">
      <c r="A496" s="36"/>
      <c r="B496" s="37"/>
      <c r="C496" s="38"/>
      <c r="D496" s="188" t="s">
        <v>161</v>
      </c>
      <c r="E496" s="38"/>
      <c r="F496" s="189" t="s">
        <v>567</v>
      </c>
      <c r="G496" s="38"/>
      <c r="H496" s="38"/>
      <c r="I496" s="190"/>
      <c r="J496" s="38"/>
      <c r="K496" s="38"/>
      <c r="L496" s="41"/>
      <c r="M496" s="191"/>
      <c r="N496" s="192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161</v>
      </c>
      <c r="AU496" s="19" t="s">
        <v>88</v>
      </c>
    </row>
    <row r="497" spans="1:65" s="2" customFormat="1" ht="24.2" customHeight="1">
      <c r="A497" s="36"/>
      <c r="B497" s="37"/>
      <c r="C497" s="175" t="s">
        <v>1001</v>
      </c>
      <c r="D497" s="175" t="s">
        <v>155</v>
      </c>
      <c r="E497" s="176" t="s">
        <v>1002</v>
      </c>
      <c r="F497" s="177" t="s">
        <v>1003</v>
      </c>
      <c r="G497" s="178" t="s">
        <v>223</v>
      </c>
      <c r="H497" s="179">
        <v>10.666</v>
      </c>
      <c r="I497" s="180"/>
      <c r="J497" s="181">
        <f>ROUND(I497*H497,2)</f>
        <v>0</v>
      </c>
      <c r="K497" s="177" t="s">
        <v>159</v>
      </c>
      <c r="L497" s="41"/>
      <c r="M497" s="182" t="s">
        <v>19</v>
      </c>
      <c r="N497" s="183" t="s">
        <v>49</v>
      </c>
      <c r="O497" s="66"/>
      <c r="P497" s="184">
        <f>O497*H497</f>
        <v>0</v>
      </c>
      <c r="Q497" s="184">
        <v>0</v>
      </c>
      <c r="R497" s="184">
        <f>Q497*H497</f>
        <v>0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160</v>
      </c>
      <c r="AT497" s="186" t="s">
        <v>155</v>
      </c>
      <c r="AU497" s="186" t="s">
        <v>88</v>
      </c>
      <c r="AY497" s="19" t="s">
        <v>153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86</v>
      </c>
      <c r="BK497" s="187">
        <f>ROUND(I497*H497,2)</f>
        <v>0</v>
      </c>
      <c r="BL497" s="19" t="s">
        <v>160</v>
      </c>
      <c r="BM497" s="186" t="s">
        <v>1004</v>
      </c>
    </row>
    <row r="498" spans="1:65" s="2" customFormat="1" ht="11.25">
      <c r="A498" s="36"/>
      <c r="B498" s="37"/>
      <c r="C498" s="38"/>
      <c r="D498" s="188" t="s">
        <v>161</v>
      </c>
      <c r="E498" s="38"/>
      <c r="F498" s="189" t="s">
        <v>1005</v>
      </c>
      <c r="G498" s="38"/>
      <c r="H498" s="38"/>
      <c r="I498" s="190"/>
      <c r="J498" s="38"/>
      <c r="K498" s="38"/>
      <c r="L498" s="41"/>
      <c r="M498" s="191"/>
      <c r="N498" s="192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161</v>
      </c>
      <c r="AU498" s="19" t="s">
        <v>88</v>
      </c>
    </row>
    <row r="499" spans="1:65" s="13" customFormat="1" ht="11.25">
      <c r="B499" s="193"/>
      <c r="C499" s="194"/>
      <c r="D499" s="195" t="s">
        <v>163</v>
      </c>
      <c r="E499" s="196" t="s">
        <v>19</v>
      </c>
      <c r="F499" s="197" t="s">
        <v>1006</v>
      </c>
      <c r="G499" s="194"/>
      <c r="H499" s="198">
        <v>10.666</v>
      </c>
      <c r="I499" s="199"/>
      <c r="J499" s="194"/>
      <c r="K499" s="194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163</v>
      </c>
      <c r="AU499" s="204" t="s">
        <v>88</v>
      </c>
      <c r="AV499" s="13" t="s">
        <v>88</v>
      </c>
      <c r="AW499" s="13" t="s">
        <v>37</v>
      </c>
      <c r="AX499" s="13" t="s">
        <v>78</v>
      </c>
      <c r="AY499" s="204" t="s">
        <v>153</v>
      </c>
    </row>
    <row r="500" spans="1:65" s="15" customFormat="1" ht="11.25">
      <c r="B500" s="215"/>
      <c r="C500" s="216"/>
      <c r="D500" s="195" t="s">
        <v>163</v>
      </c>
      <c r="E500" s="217" t="s">
        <v>19</v>
      </c>
      <c r="F500" s="218" t="s">
        <v>166</v>
      </c>
      <c r="G500" s="216"/>
      <c r="H500" s="219">
        <v>10.666</v>
      </c>
      <c r="I500" s="220"/>
      <c r="J500" s="216"/>
      <c r="K500" s="216"/>
      <c r="L500" s="221"/>
      <c r="M500" s="222"/>
      <c r="N500" s="223"/>
      <c r="O500" s="223"/>
      <c r="P500" s="223"/>
      <c r="Q500" s="223"/>
      <c r="R500" s="223"/>
      <c r="S500" s="223"/>
      <c r="T500" s="224"/>
      <c r="AT500" s="225" t="s">
        <v>163</v>
      </c>
      <c r="AU500" s="225" t="s">
        <v>88</v>
      </c>
      <c r="AV500" s="15" t="s">
        <v>160</v>
      </c>
      <c r="AW500" s="15" t="s">
        <v>37</v>
      </c>
      <c r="AX500" s="15" t="s">
        <v>86</v>
      </c>
      <c r="AY500" s="225" t="s">
        <v>153</v>
      </c>
    </row>
    <row r="501" spans="1:65" s="2" customFormat="1" ht="24.2" customHeight="1">
      <c r="A501" s="36"/>
      <c r="B501" s="37"/>
      <c r="C501" s="175" t="s">
        <v>431</v>
      </c>
      <c r="D501" s="175" t="s">
        <v>155</v>
      </c>
      <c r="E501" s="176" t="s">
        <v>1007</v>
      </c>
      <c r="F501" s="177" t="s">
        <v>235</v>
      </c>
      <c r="G501" s="178" t="s">
        <v>223</v>
      </c>
      <c r="H501" s="179">
        <v>34.067</v>
      </c>
      <c r="I501" s="180"/>
      <c r="J501" s="181">
        <f>ROUND(I501*H501,2)</f>
        <v>0</v>
      </c>
      <c r="K501" s="177" t="s">
        <v>159</v>
      </c>
      <c r="L501" s="41"/>
      <c r="M501" s="182" t="s">
        <v>19</v>
      </c>
      <c r="N501" s="183" t="s">
        <v>49</v>
      </c>
      <c r="O501" s="66"/>
      <c r="P501" s="184">
        <f>O501*H501</f>
        <v>0</v>
      </c>
      <c r="Q501" s="184">
        <v>0</v>
      </c>
      <c r="R501" s="184">
        <f>Q501*H501</f>
        <v>0</v>
      </c>
      <c r="S501" s="184">
        <v>0</v>
      </c>
      <c r="T501" s="185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6" t="s">
        <v>160</v>
      </c>
      <c r="AT501" s="186" t="s">
        <v>155</v>
      </c>
      <c r="AU501" s="186" t="s">
        <v>88</v>
      </c>
      <c r="AY501" s="19" t="s">
        <v>153</v>
      </c>
      <c r="BE501" s="187">
        <f>IF(N501="základní",J501,0)</f>
        <v>0</v>
      </c>
      <c r="BF501" s="187">
        <f>IF(N501="snížená",J501,0)</f>
        <v>0</v>
      </c>
      <c r="BG501" s="187">
        <f>IF(N501="zákl. přenesená",J501,0)</f>
        <v>0</v>
      </c>
      <c r="BH501" s="187">
        <f>IF(N501="sníž. přenesená",J501,0)</f>
        <v>0</v>
      </c>
      <c r="BI501" s="187">
        <f>IF(N501="nulová",J501,0)</f>
        <v>0</v>
      </c>
      <c r="BJ501" s="19" t="s">
        <v>86</v>
      </c>
      <c r="BK501" s="187">
        <f>ROUND(I501*H501,2)</f>
        <v>0</v>
      </c>
      <c r="BL501" s="19" t="s">
        <v>160</v>
      </c>
      <c r="BM501" s="186" t="s">
        <v>1008</v>
      </c>
    </row>
    <row r="502" spans="1:65" s="2" customFormat="1" ht="11.25">
      <c r="A502" s="36"/>
      <c r="B502" s="37"/>
      <c r="C502" s="38"/>
      <c r="D502" s="188" t="s">
        <v>161</v>
      </c>
      <c r="E502" s="38"/>
      <c r="F502" s="189" t="s">
        <v>1009</v>
      </c>
      <c r="G502" s="38"/>
      <c r="H502" s="38"/>
      <c r="I502" s="190"/>
      <c r="J502" s="38"/>
      <c r="K502" s="38"/>
      <c r="L502" s="41"/>
      <c r="M502" s="191"/>
      <c r="N502" s="192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161</v>
      </c>
      <c r="AU502" s="19" t="s">
        <v>88</v>
      </c>
    </row>
    <row r="503" spans="1:65" s="13" customFormat="1" ht="11.25">
      <c r="B503" s="193"/>
      <c r="C503" s="194"/>
      <c r="D503" s="195" t="s">
        <v>163</v>
      </c>
      <c r="E503" s="196" t="s">
        <v>19</v>
      </c>
      <c r="F503" s="197" t="s">
        <v>1010</v>
      </c>
      <c r="G503" s="194"/>
      <c r="H503" s="198">
        <v>34.067</v>
      </c>
      <c r="I503" s="199"/>
      <c r="J503" s="194"/>
      <c r="K503" s="194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163</v>
      </c>
      <c r="AU503" s="204" t="s">
        <v>88</v>
      </c>
      <c r="AV503" s="13" t="s">
        <v>88</v>
      </c>
      <c r="AW503" s="13" t="s">
        <v>37</v>
      </c>
      <c r="AX503" s="13" t="s">
        <v>78</v>
      </c>
      <c r="AY503" s="204" t="s">
        <v>153</v>
      </c>
    </row>
    <row r="504" spans="1:65" s="15" customFormat="1" ht="11.25">
      <c r="B504" s="215"/>
      <c r="C504" s="216"/>
      <c r="D504" s="195" t="s">
        <v>163</v>
      </c>
      <c r="E504" s="217" t="s">
        <v>19</v>
      </c>
      <c r="F504" s="218" t="s">
        <v>166</v>
      </c>
      <c r="G504" s="216"/>
      <c r="H504" s="219">
        <v>34.067</v>
      </c>
      <c r="I504" s="220"/>
      <c r="J504" s="216"/>
      <c r="K504" s="216"/>
      <c r="L504" s="221"/>
      <c r="M504" s="222"/>
      <c r="N504" s="223"/>
      <c r="O504" s="223"/>
      <c r="P504" s="223"/>
      <c r="Q504" s="223"/>
      <c r="R504" s="223"/>
      <c r="S504" s="223"/>
      <c r="T504" s="224"/>
      <c r="AT504" s="225" t="s">
        <v>163</v>
      </c>
      <c r="AU504" s="225" t="s">
        <v>88</v>
      </c>
      <c r="AV504" s="15" t="s">
        <v>160</v>
      </c>
      <c r="AW504" s="15" t="s">
        <v>37</v>
      </c>
      <c r="AX504" s="15" t="s">
        <v>86</v>
      </c>
      <c r="AY504" s="225" t="s">
        <v>153</v>
      </c>
    </row>
    <row r="505" spans="1:65" s="12" customFormat="1" ht="22.9" customHeight="1">
      <c r="B505" s="159"/>
      <c r="C505" s="160"/>
      <c r="D505" s="161" t="s">
        <v>77</v>
      </c>
      <c r="E505" s="173" t="s">
        <v>576</v>
      </c>
      <c r="F505" s="173" t="s">
        <v>577</v>
      </c>
      <c r="G505" s="160"/>
      <c r="H505" s="160"/>
      <c r="I505" s="163"/>
      <c r="J505" s="174">
        <f>BK505</f>
        <v>0</v>
      </c>
      <c r="K505" s="160"/>
      <c r="L505" s="165"/>
      <c r="M505" s="166"/>
      <c r="N505" s="167"/>
      <c r="O505" s="167"/>
      <c r="P505" s="168">
        <f>SUM(P506:P509)</f>
        <v>0</v>
      </c>
      <c r="Q505" s="167"/>
      <c r="R505" s="168">
        <f>SUM(R506:R509)</f>
        <v>0</v>
      </c>
      <c r="S505" s="167"/>
      <c r="T505" s="169">
        <f>SUM(T506:T509)</f>
        <v>0</v>
      </c>
      <c r="AR505" s="170" t="s">
        <v>86</v>
      </c>
      <c r="AT505" s="171" t="s">
        <v>77</v>
      </c>
      <c r="AU505" s="171" t="s">
        <v>86</v>
      </c>
      <c r="AY505" s="170" t="s">
        <v>153</v>
      </c>
      <c r="BK505" s="172">
        <f>SUM(BK506:BK509)</f>
        <v>0</v>
      </c>
    </row>
    <row r="506" spans="1:65" s="2" customFormat="1" ht="24.2" customHeight="1">
      <c r="A506" s="36"/>
      <c r="B506" s="37"/>
      <c r="C506" s="175" t="s">
        <v>1011</v>
      </c>
      <c r="D506" s="175" t="s">
        <v>155</v>
      </c>
      <c r="E506" s="176" t="s">
        <v>1012</v>
      </c>
      <c r="F506" s="177" t="s">
        <v>1013</v>
      </c>
      <c r="G506" s="178" t="s">
        <v>223</v>
      </c>
      <c r="H506" s="179">
        <v>1096.57</v>
      </c>
      <c r="I506" s="180"/>
      <c r="J506" s="181">
        <f>ROUND(I506*H506,2)</f>
        <v>0</v>
      </c>
      <c r="K506" s="177" t="s">
        <v>159</v>
      </c>
      <c r="L506" s="41"/>
      <c r="M506" s="182" t="s">
        <v>19</v>
      </c>
      <c r="N506" s="183" t="s">
        <v>49</v>
      </c>
      <c r="O506" s="66"/>
      <c r="P506" s="184">
        <f>O506*H506</f>
        <v>0</v>
      </c>
      <c r="Q506" s="184">
        <v>0</v>
      </c>
      <c r="R506" s="184">
        <f>Q506*H506</f>
        <v>0</v>
      </c>
      <c r="S506" s="184">
        <v>0</v>
      </c>
      <c r="T506" s="185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160</v>
      </c>
      <c r="AT506" s="186" t="s">
        <v>155</v>
      </c>
      <c r="AU506" s="186" t="s">
        <v>88</v>
      </c>
      <c r="AY506" s="19" t="s">
        <v>153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86</v>
      </c>
      <c r="BK506" s="187">
        <f>ROUND(I506*H506,2)</f>
        <v>0</v>
      </c>
      <c r="BL506" s="19" t="s">
        <v>160</v>
      </c>
      <c r="BM506" s="186" t="s">
        <v>1014</v>
      </c>
    </row>
    <row r="507" spans="1:65" s="2" customFormat="1" ht="11.25">
      <c r="A507" s="36"/>
      <c r="B507" s="37"/>
      <c r="C507" s="38"/>
      <c r="D507" s="188" t="s">
        <v>161</v>
      </c>
      <c r="E507" s="38"/>
      <c r="F507" s="189" t="s">
        <v>1015</v>
      </c>
      <c r="G507" s="38"/>
      <c r="H507" s="38"/>
      <c r="I507" s="190"/>
      <c r="J507" s="38"/>
      <c r="K507" s="38"/>
      <c r="L507" s="41"/>
      <c r="M507" s="191"/>
      <c r="N507" s="192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161</v>
      </c>
      <c r="AU507" s="19" t="s">
        <v>88</v>
      </c>
    </row>
    <row r="508" spans="1:65" s="2" customFormat="1" ht="24.2" customHeight="1">
      <c r="A508" s="36"/>
      <c r="B508" s="37"/>
      <c r="C508" s="175" t="s">
        <v>435</v>
      </c>
      <c r="D508" s="175" t="s">
        <v>155</v>
      </c>
      <c r="E508" s="176" t="s">
        <v>1016</v>
      </c>
      <c r="F508" s="177" t="s">
        <v>1017</v>
      </c>
      <c r="G508" s="178" t="s">
        <v>223</v>
      </c>
      <c r="H508" s="179">
        <v>1096.57</v>
      </c>
      <c r="I508" s="180"/>
      <c r="J508" s="181">
        <f>ROUND(I508*H508,2)</f>
        <v>0</v>
      </c>
      <c r="K508" s="177" t="s">
        <v>159</v>
      </c>
      <c r="L508" s="41"/>
      <c r="M508" s="182" t="s">
        <v>19</v>
      </c>
      <c r="N508" s="183" t="s">
        <v>49</v>
      </c>
      <c r="O508" s="66"/>
      <c r="P508" s="184">
        <f>O508*H508</f>
        <v>0</v>
      </c>
      <c r="Q508" s="184">
        <v>0</v>
      </c>
      <c r="R508" s="184">
        <f>Q508*H508</f>
        <v>0</v>
      </c>
      <c r="S508" s="184">
        <v>0</v>
      </c>
      <c r="T508" s="185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6" t="s">
        <v>160</v>
      </c>
      <c r="AT508" s="186" t="s">
        <v>155</v>
      </c>
      <c r="AU508" s="186" t="s">
        <v>88</v>
      </c>
      <c r="AY508" s="19" t="s">
        <v>153</v>
      </c>
      <c r="BE508" s="187">
        <f>IF(N508="základní",J508,0)</f>
        <v>0</v>
      </c>
      <c r="BF508" s="187">
        <f>IF(N508="snížená",J508,0)</f>
        <v>0</v>
      </c>
      <c r="BG508" s="187">
        <f>IF(N508="zákl. přenesená",J508,0)</f>
        <v>0</v>
      </c>
      <c r="BH508" s="187">
        <f>IF(N508="sníž. přenesená",J508,0)</f>
        <v>0</v>
      </c>
      <c r="BI508" s="187">
        <f>IF(N508="nulová",J508,0)</f>
        <v>0</v>
      </c>
      <c r="BJ508" s="19" t="s">
        <v>86</v>
      </c>
      <c r="BK508" s="187">
        <f>ROUND(I508*H508,2)</f>
        <v>0</v>
      </c>
      <c r="BL508" s="19" t="s">
        <v>160</v>
      </c>
      <c r="BM508" s="186" t="s">
        <v>1018</v>
      </c>
    </row>
    <row r="509" spans="1:65" s="2" customFormat="1" ht="11.25">
      <c r="A509" s="36"/>
      <c r="B509" s="37"/>
      <c r="C509" s="38"/>
      <c r="D509" s="188" t="s">
        <v>161</v>
      </c>
      <c r="E509" s="38"/>
      <c r="F509" s="189" t="s">
        <v>1019</v>
      </c>
      <c r="G509" s="38"/>
      <c r="H509" s="38"/>
      <c r="I509" s="190"/>
      <c r="J509" s="38"/>
      <c r="K509" s="38"/>
      <c r="L509" s="41"/>
      <c r="M509" s="191"/>
      <c r="N509" s="192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161</v>
      </c>
      <c r="AU509" s="19" t="s">
        <v>88</v>
      </c>
    </row>
    <row r="510" spans="1:65" s="12" customFormat="1" ht="25.9" customHeight="1">
      <c r="B510" s="159"/>
      <c r="C510" s="160"/>
      <c r="D510" s="161" t="s">
        <v>77</v>
      </c>
      <c r="E510" s="162" t="s">
        <v>1020</v>
      </c>
      <c r="F510" s="162" t="s">
        <v>1021</v>
      </c>
      <c r="G510" s="160"/>
      <c r="H510" s="160"/>
      <c r="I510" s="163"/>
      <c r="J510" s="164">
        <f>BK510</f>
        <v>0</v>
      </c>
      <c r="K510" s="160"/>
      <c r="L510" s="165"/>
      <c r="M510" s="166"/>
      <c r="N510" s="167"/>
      <c r="O510" s="167"/>
      <c r="P510" s="168">
        <f>P511</f>
        <v>0</v>
      </c>
      <c r="Q510" s="167"/>
      <c r="R510" s="168">
        <f>R511</f>
        <v>0</v>
      </c>
      <c r="S510" s="167"/>
      <c r="T510" s="169">
        <f>T511</f>
        <v>0</v>
      </c>
      <c r="AR510" s="170" t="s">
        <v>88</v>
      </c>
      <c r="AT510" s="171" t="s">
        <v>77</v>
      </c>
      <c r="AU510" s="171" t="s">
        <v>78</v>
      </c>
      <c r="AY510" s="170" t="s">
        <v>153</v>
      </c>
      <c r="BK510" s="172">
        <f>BK511</f>
        <v>0</v>
      </c>
    </row>
    <row r="511" spans="1:65" s="12" customFormat="1" ht="22.9" customHeight="1">
      <c r="B511" s="159"/>
      <c r="C511" s="160"/>
      <c r="D511" s="161" t="s">
        <v>77</v>
      </c>
      <c r="E511" s="173" t="s">
        <v>1022</v>
      </c>
      <c r="F511" s="173" t="s">
        <v>1023</v>
      </c>
      <c r="G511" s="160"/>
      <c r="H511" s="160"/>
      <c r="I511" s="163"/>
      <c r="J511" s="174">
        <f>BK511</f>
        <v>0</v>
      </c>
      <c r="K511" s="160"/>
      <c r="L511" s="165"/>
      <c r="M511" s="166"/>
      <c r="N511" s="167"/>
      <c r="O511" s="167"/>
      <c r="P511" s="168">
        <f>SUM(P512:P518)</f>
        <v>0</v>
      </c>
      <c r="Q511" s="167"/>
      <c r="R511" s="168">
        <f>SUM(R512:R518)</f>
        <v>0</v>
      </c>
      <c r="S511" s="167"/>
      <c r="T511" s="169">
        <f>SUM(T512:T518)</f>
        <v>0</v>
      </c>
      <c r="AR511" s="170" t="s">
        <v>88</v>
      </c>
      <c r="AT511" s="171" t="s">
        <v>77</v>
      </c>
      <c r="AU511" s="171" t="s">
        <v>86</v>
      </c>
      <c r="AY511" s="170" t="s">
        <v>153</v>
      </c>
      <c r="BK511" s="172">
        <f>SUM(BK512:BK518)</f>
        <v>0</v>
      </c>
    </row>
    <row r="512" spans="1:65" s="2" customFormat="1" ht="16.5" customHeight="1">
      <c r="A512" s="36"/>
      <c r="B512" s="37"/>
      <c r="C512" s="175" t="s">
        <v>1024</v>
      </c>
      <c r="D512" s="175" t="s">
        <v>155</v>
      </c>
      <c r="E512" s="176" t="s">
        <v>1025</v>
      </c>
      <c r="F512" s="177" t="s">
        <v>1026</v>
      </c>
      <c r="G512" s="178" t="s">
        <v>158</v>
      </c>
      <c r="H512" s="179">
        <v>5.85</v>
      </c>
      <c r="I512" s="180"/>
      <c r="J512" s="181">
        <f>ROUND(I512*H512,2)</f>
        <v>0</v>
      </c>
      <c r="K512" s="177" t="s">
        <v>159</v>
      </c>
      <c r="L512" s="41"/>
      <c r="M512" s="182" t="s">
        <v>19</v>
      </c>
      <c r="N512" s="183" t="s">
        <v>49</v>
      </c>
      <c r="O512" s="66"/>
      <c r="P512" s="184">
        <f>O512*H512</f>
        <v>0</v>
      </c>
      <c r="Q512" s="184">
        <v>0</v>
      </c>
      <c r="R512" s="184">
        <f>Q512*H512</f>
        <v>0</v>
      </c>
      <c r="S512" s="184">
        <v>0</v>
      </c>
      <c r="T512" s="185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6" t="s">
        <v>211</v>
      </c>
      <c r="AT512" s="186" t="s">
        <v>155</v>
      </c>
      <c r="AU512" s="186" t="s">
        <v>88</v>
      </c>
      <c r="AY512" s="19" t="s">
        <v>153</v>
      </c>
      <c r="BE512" s="187">
        <f>IF(N512="základní",J512,0)</f>
        <v>0</v>
      </c>
      <c r="BF512" s="187">
        <f>IF(N512="snížená",J512,0)</f>
        <v>0</v>
      </c>
      <c r="BG512" s="187">
        <f>IF(N512="zákl. přenesená",J512,0)</f>
        <v>0</v>
      </c>
      <c r="BH512" s="187">
        <f>IF(N512="sníž. přenesená",J512,0)</f>
        <v>0</v>
      </c>
      <c r="BI512" s="187">
        <f>IF(N512="nulová",J512,0)</f>
        <v>0</v>
      </c>
      <c r="BJ512" s="19" t="s">
        <v>86</v>
      </c>
      <c r="BK512" s="187">
        <f>ROUND(I512*H512,2)</f>
        <v>0</v>
      </c>
      <c r="BL512" s="19" t="s">
        <v>211</v>
      </c>
      <c r="BM512" s="186" t="s">
        <v>1027</v>
      </c>
    </row>
    <row r="513" spans="1:65" s="2" customFormat="1" ht="11.25">
      <c r="A513" s="36"/>
      <c r="B513" s="37"/>
      <c r="C513" s="38"/>
      <c r="D513" s="188" t="s">
        <v>161</v>
      </c>
      <c r="E513" s="38"/>
      <c r="F513" s="189" t="s">
        <v>1028</v>
      </c>
      <c r="G513" s="38"/>
      <c r="H513" s="38"/>
      <c r="I513" s="190"/>
      <c r="J513" s="38"/>
      <c r="K513" s="38"/>
      <c r="L513" s="41"/>
      <c r="M513" s="191"/>
      <c r="N513" s="192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161</v>
      </c>
      <c r="AU513" s="19" t="s">
        <v>88</v>
      </c>
    </row>
    <row r="514" spans="1:65" s="13" customFormat="1" ht="11.25">
      <c r="B514" s="193"/>
      <c r="C514" s="194"/>
      <c r="D514" s="195" t="s">
        <v>163</v>
      </c>
      <c r="E514" s="196" t="s">
        <v>19</v>
      </c>
      <c r="F514" s="197" t="s">
        <v>1029</v>
      </c>
      <c r="G514" s="194"/>
      <c r="H514" s="198">
        <v>5.85</v>
      </c>
      <c r="I514" s="199"/>
      <c r="J514" s="194"/>
      <c r="K514" s="194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163</v>
      </c>
      <c r="AU514" s="204" t="s">
        <v>88</v>
      </c>
      <c r="AV514" s="13" t="s">
        <v>88</v>
      </c>
      <c r="AW514" s="13" t="s">
        <v>37</v>
      </c>
      <c r="AX514" s="13" t="s">
        <v>78</v>
      </c>
      <c r="AY514" s="204" t="s">
        <v>153</v>
      </c>
    </row>
    <row r="515" spans="1:65" s="15" customFormat="1" ht="11.25">
      <c r="B515" s="215"/>
      <c r="C515" s="216"/>
      <c r="D515" s="195" t="s">
        <v>163</v>
      </c>
      <c r="E515" s="217" t="s">
        <v>19</v>
      </c>
      <c r="F515" s="218" t="s">
        <v>166</v>
      </c>
      <c r="G515" s="216"/>
      <c r="H515" s="219">
        <v>5.85</v>
      </c>
      <c r="I515" s="220"/>
      <c r="J515" s="216"/>
      <c r="K515" s="216"/>
      <c r="L515" s="221"/>
      <c r="M515" s="222"/>
      <c r="N515" s="223"/>
      <c r="O515" s="223"/>
      <c r="P515" s="223"/>
      <c r="Q515" s="223"/>
      <c r="R515" s="223"/>
      <c r="S515" s="223"/>
      <c r="T515" s="224"/>
      <c r="AT515" s="225" t="s">
        <v>163</v>
      </c>
      <c r="AU515" s="225" t="s">
        <v>88</v>
      </c>
      <c r="AV515" s="15" t="s">
        <v>160</v>
      </c>
      <c r="AW515" s="15" t="s">
        <v>37</v>
      </c>
      <c r="AX515" s="15" t="s">
        <v>86</v>
      </c>
      <c r="AY515" s="225" t="s">
        <v>153</v>
      </c>
    </row>
    <row r="516" spans="1:65" s="2" customFormat="1" ht="16.5" customHeight="1">
      <c r="A516" s="36"/>
      <c r="B516" s="37"/>
      <c r="C516" s="226" t="s">
        <v>438</v>
      </c>
      <c r="D516" s="226" t="s">
        <v>220</v>
      </c>
      <c r="E516" s="227" t="s">
        <v>1030</v>
      </c>
      <c r="F516" s="228" t="s">
        <v>1031</v>
      </c>
      <c r="G516" s="229" t="s">
        <v>342</v>
      </c>
      <c r="H516" s="230">
        <v>5</v>
      </c>
      <c r="I516" s="231"/>
      <c r="J516" s="232">
        <f>ROUND(I516*H516,2)</f>
        <v>0</v>
      </c>
      <c r="K516" s="228" t="s">
        <v>19</v>
      </c>
      <c r="L516" s="233"/>
      <c r="M516" s="234" t="s">
        <v>19</v>
      </c>
      <c r="N516" s="235" t="s">
        <v>49</v>
      </c>
      <c r="O516" s="66"/>
      <c r="P516" s="184">
        <f>O516*H516</f>
        <v>0</v>
      </c>
      <c r="Q516" s="184">
        <v>0</v>
      </c>
      <c r="R516" s="184">
        <f>Q516*H516</f>
        <v>0</v>
      </c>
      <c r="S516" s="184">
        <v>0</v>
      </c>
      <c r="T516" s="185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6" t="s">
        <v>258</v>
      </c>
      <c r="AT516" s="186" t="s">
        <v>220</v>
      </c>
      <c r="AU516" s="186" t="s">
        <v>88</v>
      </c>
      <c r="AY516" s="19" t="s">
        <v>153</v>
      </c>
      <c r="BE516" s="187">
        <f>IF(N516="základní",J516,0)</f>
        <v>0</v>
      </c>
      <c r="BF516" s="187">
        <f>IF(N516="snížená",J516,0)</f>
        <v>0</v>
      </c>
      <c r="BG516" s="187">
        <f>IF(N516="zákl. přenesená",J516,0)</f>
        <v>0</v>
      </c>
      <c r="BH516" s="187">
        <f>IF(N516="sníž. přenesená",J516,0)</f>
        <v>0</v>
      </c>
      <c r="BI516" s="187">
        <f>IF(N516="nulová",J516,0)</f>
        <v>0</v>
      </c>
      <c r="BJ516" s="19" t="s">
        <v>86</v>
      </c>
      <c r="BK516" s="187">
        <f>ROUND(I516*H516,2)</f>
        <v>0</v>
      </c>
      <c r="BL516" s="19" t="s">
        <v>211</v>
      </c>
      <c r="BM516" s="186" t="s">
        <v>1032</v>
      </c>
    </row>
    <row r="517" spans="1:65" s="2" customFormat="1" ht="24.2" customHeight="1">
      <c r="A517" s="36"/>
      <c r="B517" s="37"/>
      <c r="C517" s="175" t="s">
        <v>1033</v>
      </c>
      <c r="D517" s="175" t="s">
        <v>155</v>
      </c>
      <c r="E517" s="176" t="s">
        <v>1034</v>
      </c>
      <c r="F517" s="177" t="s">
        <v>1035</v>
      </c>
      <c r="G517" s="178" t="s">
        <v>223</v>
      </c>
      <c r="H517" s="179">
        <v>8.2000000000000003E-2</v>
      </c>
      <c r="I517" s="180"/>
      <c r="J517" s="181">
        <f>ROUND(I517*H517,2)</f>
        <v>0</v>
      </c>
      <c r="K517" s="177" t="s">
        <v>159</v>
      </c>
      <c r="L517" s="41"/>
      <c r="M517" s="182" t="s">
        <v>19</v>
      </c>
      <c r="N517" s="183" t="s">
        <v>49</v>
      </c>
      <c r="O517" s="66"/>
      <c r="P517" s="184">
        <f>O517*H517</f>
        <v>0</v>
      </c>
      <c r="Q517" s="184">
        <v>0</v>
      </c>
      <c r="R517" s="184">
        <f>Q517*H517</f>
        <v>0</v>
      </c>
      <c r="S517" s="184">
        <v>0</v>
      </c>
      <c r="T517" s="185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86" t="s">
        <v>211</v>
      </c>
      <c r="AT517" s="186" t="s">
        <v>155</v>
      </c>
      <c r="AU517" s="186" t="s">
        <v>88</v>
      </c>
      <c r="AY517" s="19" t="s">
        <v>153</v>
      </c>
      <c r="BE517" s="187">
        <f>IF(N517="základní",J517,0)</f>
        <v>0</v>
      </c>
      <c r="BF517" s="187">
        <f>IF(N517="snížená",J517,0)</f>
        <v>0</v>
      </c>
      <c r="BG517" s="187">
        <f>IF(N517="zákl. přenesená",J517,0)</f>
        <v>0</v>
      </c>
      <c r="BH517" s="187">
        <f>IF(N517="sníž. přenesená",J517,0)</f>
        <v>0</v>
      </c>
      <c r="BI517" s="187">
        <f>IF(N517="nulová",J517,0)</f>
        <v>0</v>
      </c>
      <c r="BJ517" s="19" t="s">
        <v>86</v>
      </c>
      <c r="BK517" s="187">
        <f>ROUND(I517*H517,2)</f>
        <v>0</v>
      </c>
      <c r="BL517" s="19" t="s">
        <v>211</v>
      </c>
      <c r="BM517" s="186" t="s">
        <v>1036</v>
      </c>
    </row>
    <row r="518" spans="1:65" s="2" customFormat="1" ht="11.25">
      <c r="A518" s="36"/>
      <c r="B518" s="37"/>
      <c r="C518" s="38"/>
      <c r="D518" s="188" t="s">
        <v>161</v>
      </c>
      <c r="E518" s="38"/>
      <c r="F518" s="189" t="s">
        <v>1037</v>
      </c>
      <c r="G518" s="38"/>
      <c r="H518" s="38"/>
      <c r="I518" s="190"/>
      <c r="J518" s="38"/>
      <c r="K518" s="38"/>
      <c r="L518" s="41"/>
      <c r="M518" s="191"/>
      <c r="N518" s="192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161</v>
      </c>
      <c r="AU518" s="19" t="s">
        <v>88</v>
      </c>
    </row>
    <row r="519" spans="1:65" s="12" customFormat="1" ht="25.9" customHeight="1">
      <c r="B519" s="159"/>
      <c r="C519" s="160"/>
      <c r="D519" s="161" t="s">
        <v>77</v>
      </c>
      <c r="E519" s="162" t="s">
        <v>1038</v>
      </c>
      <c r="F519" s="162" t="s">
        <v>1039</v>
      </c>
      <c r="G519" s="160"/>
      <c r="H519" s="160"/>
      <c r="I519" s="163"/>
      <c r="J519" s="164">
        <f>BK519</f>
        <v>0</v>
      </c>
      <c r="K519" s="160"/>
      <c r="L519" s="165"/>
      <c r="M519" s="166"/>
      <c r="N519" s="167"/>
      <c r="O519" s="167"/>
      <c r="P519" s="168">
        <f>P520</f>
        <v>0</v>
      </c>
      <c r="Q519" s="167"/>
      <c r="R519" s="168">
        <f>R520</f>
        <v>0</v>
      </c>
      <c r="S519" s="167"/>
      <c r="T519" s="169">
        <f>T520</f>
        <v>0</v>
      </c>
      <c r="AR519" s="170" t="s">
        <v>191</v>
      </c>
      <c r="AT519" s="171" t="s">
        <v>77</v>
      </c>
      <c r="AU519" s="171" t="s">
        <v>78</v>
      </c>
      <c r="AY519" s="170" t="s">
        <v>153</v>
      </c>
      <c r="BK519" s="172">
        <f>BK520</f>
        <v>0</v>
      </c>
    </row>
    <row r="520" spans="1:65" s="12" customFormat="1" ht="22.9" customHeight="1">
      <c r="B520" s="159"/>
      <c r="C520" s="160"/>
      <c r="D520" s="161" t="s">
        <v>77</v>
      </c>
      <c r="E520" s="173" t="s">
        <v>1040</v>
      </c>
      <c r="F520" s="173" t="s">
        <v>1041</v>
      </c>
      <c r="G520" s="160"/>
      <c r="H520" s="160"/>
      <c r="I520" s="163"/>
      <c r="J520" s="174">
        <f>BK520</f>
        <v>0</v>
      </c>
      <c r="K520" s="160"/>
      <c r="L520" s="165"/>
      <c r="M520" s="166"/>
      <c r="N520" s="167"/>
      <c r="O520" s="167"/>
      <c r="P520" s="168">
        <f>SUM(P521:P522)</f>
        <v>0</v>
      </c>
      <c r="Q520" s="167"/>
      <c r="R520" s="168">
        <f>SUM(R521:R522)</f>
        <v>0</v>
      </c>
      <c r="S520" s="167"/>
      <c r="T520" s="169">
        <f>SUM(T521:T522)</f>
        <v>0</v>
      </c>
      <c r="AR520" s="170" t="s">
        <v>191</v>
      </c>
      <c r="AT520" s="171" t="s">
        <v>77</v>
      </c>
      <c r="AU520" s="171" t="s">
        <v>86</v>
      </c>
      <c r="AY520" s="170" t="s">
        <v>153</v>
      </c>
      <c r="BK520" s="172">
        <f>SUM(BK521:BK522)</f>
        <v>0</v>
      </c>
    </row>
    <row r="521" spans="1:65" s="2" customFormat="1" ht="16.5" customHeight="1">
      <c r="A521" s="36"/>
      <c r="B521" s="37"/>
      <c r="C521" s="175" t="s">
        <v>440</v>
      </c>
      <c r="D521" s="175" t="s">
        <v>155</v>
      </c>
      <c r="E521" s="176" t="s">
        <v>1042</v>
      </c>
      <c r="F521" s="177" t="s">
        <v>1043</v>
      </c>
      <c r="G521" s="178" t="s">
        <v>1044</v>
      </c>
      <c r="H521" s="179">
        <v>8</v>
      </c>
      <c r="I521" s="180"/>
      <c r="J521" s="181">
        <f>ROUND(I521*H521,2)</f>
        <v>0</v>
      </c>
      <c r="K521" s="177" t="s">
        <v>19</v>
      </c>
      <c r="L521" s="41"/>
      <c r="M521" s="182" t="s">
        <v>19</v>
      </c>
      <c r="N521" s="183" t="s">
        <v>49</v>
      </c>
      <c r="O521" s="66"/>
      <c r="P521" s="184">
        <f>O521*H521</f>
        <v>0</v>
      </c>
      <c r="Q521" s="184">
        <v>0</v>
      </c>
      <c r="R521" s="184">
        <f>Q521*H521</f>
        <v>0</v>
      </c>
      <c r="S521" s="184">
        <v>0</v>
      </c>
      <c r="T521" s="185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86" t="s">
        <v>160</v>
      </c>
      <c r="AT521" s="186" t="s">
        <v>155</v>
      </c>
      <c r="AU521" s="186" t="s">
        <v>88</v>
      </c>
      <c r="AY521" s="19" t="s">
        <v>153</v>
      </c>
      <c r="BE521" s="187">
        <f>IF(N521="základní",J521,0)</f>
        <v>0</v>
      </c>
      <c r="BF521" s="187">
        <f>IF(N521="snížená",J521,0)</f>
        <v>0</v>
      </c>
      <c r="BG521" s="187">
        <f>IF(N521="zákl. přenesená",J521,0)</f>
        <v>0</v>
      </c>
      <c r="BH521" s="187">
        <f>IF(N521="sníž. přenesená",J521,0)</f>
        <v>0</v>
      </c>
      <c r="BI521" s="187">
        <f>IF(N521="nulová",J521,0)</f>
        <v>0</v>
      </c>
      <c r="BJ521" s="19" t="s">
        <v>86</v>
      </c>
      <c r="BK521" s="187">
        <f>ROUND(I521*H521,2)</f>
        <v>0</v>
      </c>
      <c r="BL521" s="19" t="s">
        <v>160</v>
      </c>
      <c r="BM521" s="186" t="s">
        <v>1045</v>
      </c>
    </row>
    <row r="522" spans="1:65" s="2" customFormat="1" ht="16.5" customHeight="1">
      <c r="A522" s="36"/>
      <c r="B522" s="37"/>
      <c r="C522" s="175" t="s">
        <v>1046</v>
      </c>
      <c r="D522" s="175" t="s">
        <v>155</v>
      </c>
      <c r="E522" s="176" t="s">
        <v>1047</v>
      </c>
      <c r="F522" s="177" t="s">
        <v>1048</v>
      </c>
      <c r="G522" s="178" t="s">
        <v>1044</v>
      </c>
      <c r="H522" s="179">
        <v>8</v>
      </c>
      <c r="I522" s="180"/>
      <c r="J522" s="181">
        <f>ROUND(I522*H522,2)</f>
        <v>0</v>
      </c>
      <c r="K522" s="177" t="s">
        <v>19</v>
      </c>
      <c r="L522" s="41"/>
      <c r="M522" s="240" t="s">
        <v>19</v>
      </c>
      <c r="N522" s="241" t="s">
        <v>49</v>
      </c>
      <c r="O522" s="238"/>
      <c r="P522" s="242">
        <f>O522*H522</f>
        <v>0</v>
      </c>
      <c r="Q522" s="242">
        <v>0</v>
      </c>
      <c r="R522" s="242">
        <f>Q522*H522</f>
        <v>0</v>
      </c>
      <c r="S522" s="242">
        <v>0</v>
      </c>
      <c r="T522" s="243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6" t="s">
        <v>160</v>
      </c>
      <c r="AT522" s="186" t="s">
        <v>155</v>
      </c>
      <c r="AU522" s="186" t="s">
        <v>88</v>
      </c>
      <c r="AY522" s="19" t="s">
        <v>153</v>
      </c>
      <c r="BE522" s="187">
        <f>IF(N522="základní",J522,0)</f>
        <v>0</v>
      </c>
      <c r="BF522" s="187">
        <f>IF(N522="snížená",J522,0)</f>
        <v>0</v>
      </c>
      <c r="BG522" s="187">
        <f>IF(N522="zákl. přenesená",J522,0)</f>
        <v>0</v>
      </c>
      <c r="BH522" s="187">
        <f>IF(N522="sníž. přenesená",J522,0)</f>
        <v>0</v>
      </c>
      <c r="BI522" s="187">
        <f>IF(N522="nulová",J522,0)</f>
        <v>0</v>
      </c>
      <c r="BJ522" s="19" t="s">
        <v>86</v>
      </c>
      <c r="BK522" s="187">
        <f>ROUND(I522*H522,2)</f>
        <v>0</v>
      </c>
      <c r="BL522" s="19" t="s">
        <v>160</v>
      </c>
      <c r="BM522" s="186" t="s">
        <v>1049</v>
      </c>
    </row>
    <row r="523" spans="1:65" s="2" customFormat="1" ht="6.95" customHeight="1">
      <c r="A523" s="36"/>
      <c r="B523" s="49"/>
      <c r="C523" s="50"/>
      <c r="D523" s="50"/>
      <c r="E523" s="50"/>
      <c r="F523" s="50"/>
      <c r="G523" s="50"/>
      <c r="H523" s="50"/>
      <c r="I523" s="50"/>
      <c r="J523" s="50"/>
      <c r="K523" s="50"/>
      <c r="L523" s="41"/>
      <c r="M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</row>
  </sheetData>
  <sheetProtection algorithmName="SHA-512" hashValue="7GrHyqm6IDLg8XBgGce1gPhMI5HbdKQR2fqAcAQIsWhW8+2xgLOESa3qy0R0iZTAfqygH/TDdV3+7UVeLWfreA==" saltValue="WUMcv4egDO8EHCcBNPGDso2AGBkVqZu72tcOBsziQmFe8kGcl6Yz2CI6SIp2UmsQZgrjskhJnOsHP4/rZ6YKdQ==" spinCount="100000" sheet="1" objects="1" scenarios="1" formatColumns="0" formatRows="0" autoFilter="0"/>
  <autoFilter ref="C92:K52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/>
    <hyperlink ref="F102" r:id="rId2"/>
    <hyperlink ref="F107" r:id="rId3"/>
    <hyperlink ref="F111" r:id="rId4"/>
    <hyperlink ref="F115" r:id="rId5"/>
    <hyperlink ref="F119" r:id="rId6"/>
    <hyperlink ref="F124" r:id="rId7"/>
    <hyperlink ref="F129" r:id="rId8"/>
    <hyperlink ref="F134" r:id="rId9"/>
    <hyperlink ref="F139" r:id="rId10"/>
    <hyperlink ref="F144" r:id="rId11"/>
    <hyperlink ref="F149" r:id="rId12"/>
    <hyperlink ref="F156" r:id="rId13"/>
    <hyperlink ref="F165" r:id="rId14"/>
    <hyperlink ref="F175" r:id="rId15"/>
    <hyperlink ref="F180" r:id="rId16"/>
    <hyperlink ref="F193" r:id="rId17"/>
    <hyperlink ref="F199" r:id="rId18"/>
    <hyperlink ref="F205" r:id="rId19"/>
    <hyperlink ref="F207" r:id="rId20"/>
    <hyperlink ref="F209" r:id="rId21"/>
    <hyperlink ref="F214" r:id="rId22"/>
    <hyperlink ref="F218" r:id="rId23"/>
    <hyperlink ref="F222" r:id="rId24"/>
    <hyperlink ref="F224" r:id="rId25"/>
    <hyperlink ref="F229" r:id="rId26"/>
    <hyperlink ref="F237" r:id="rId27"/>
    <hyperlink ref="F246" r:id="rId28"/>
    <hyperlink ref="F251" r:id="rId29"/>
    <hyperlink ref="F258" r:id="rId30"/>
    <hyperlink ref="F260" r:id="rId31"/>
    <hyperlink ref="F263" r:id="rId32"/>
    <hyperlink ref="F268" r:id="rId33"/>
    <hyperlink ref="F273" r:id="rId34"/>
    <hyperlink ref="F280" r:id="rId35"/>
    <hyperlink ref="F284" r:id="rId36"/>
    <hyperlink ref="F289" r:id="rId37"/>
    <hyperlink ref="F294" r:id="rId38"/>
    <hyperlink ref="F306" r:id="rId39"/>
    <hyperlink ref="F312" r:id="rId40"/>
    <hyperlink ref="F320" r:id="rId41"/>
    <hyperlink ref="F325" r:id="rId42"/>
    <hyperlink ref="F332" r:id="rId43"/>
    <hyperlink ref="F337" r:id="rId44"/>
    <hyperlink ref="F342" r:id="rId45"/>
    <hyperlink ref="F347" r:id="rId46"/>
    <hyperlink ref="F355" r:id="rId47"/>
    <hyperlink ref="F362" r:id="rId48"/>
    <hyperlink ref="F367" r:id="rId49"/>
    <hyperlink ref="F375" r:id="rId50"/>
    <hyperlink ref="F385" r:id="rId51"/>
    <hyperlink ref="F395" r:id="rId52"/>
    <hyperlink ref="F403" r:id="rId53"/>
    <hyperlink ref="F406" r:id="rId54"/>
    <hyperlink ref="F409" r:id="rId55"/>
    <hyperlink ref="F412" r:id="rId56"/>
    <hyperlink ref="F418" r:id="rId57"/>
    <hyperlink ref="F420" r:id="rId58"/>
    <hyperlink ref="F422" r:id="rId59"/>
    <hyperlink ref="F424" r:id="rId60"/>
    <hyperlink ref="F426" r:id="rId61"/>
    <hyperlink ref="F433" r:id="rId62"/>
    <hyperlink ref="F435" r:id="rId63"/>
    <hyperlink ref="F437" r:id="rId64"/>
    <hyperlink ref="F447" r:id="rId65"/>
    <hyperlink ref="F449" r:id="rId66"/>
    <hyperlink ref="F454" r:id="rId67"/>
    <hyperlink ref="F459" r:id="rId68"/>
    <hyperlink ref="F464" r:id="rId69"/>
    <hyperlink ref="F468" r:id="rId70"/>
    <hyperlink ref="F470" r:id="rId71"/>
    <hyperlink ref="F477" r:id="rId72"/>
    <hyperlink ref="F483" r:id="rId73"/>
    <hyperlink ref="F487" r:id="rId74"/>
    <hyperlink ref="F490" r:id="rId75"/>
    <hyperlink ref="F492" r:id="rId76"/>
    <hyperlink ref="F496" r:id="rId77"/>
    <hyperlink ref="F498" r:id="rId78"/>
    <hyperlink ref="F502" r:id="rId79"/>
    <hyperlink ref="F507" r:id="rId80"/>
    <hyperlink ref="F509" r:id="rId81"/>
    <hyperlink ref="F513" r:id="rId82"/>
    <hyperlink ref="F518" r:id="rId8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94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88</v>
      </c>
    </row>
    <row r="4" spans="1:46" s="1" customFormat="1" ht="24.95" customHeight="1">
      <c r="B4" s="22"/>
      <c r="D4" s="105" t="s">
        <v>122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II-117 Lipnice - Spálené Poříčí , ( úsek IV , úsek V )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123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1050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13. 5. 2024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40</v>
      </c>
      <c r="F24" s="36"/>
      <c r="G24" s="36"/>
      <c r="H24" s="36"/>
      <c r="I24" s="107" t="s">
        <v>29</v>
      </c>
      <c r="J24" s="109" t="s">
        <v>41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44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46</v>
      </c>
      <c r="G32" s="36"/>
      <c r="H32" s="36"/>
      <c r="I32" s="117" t="s">
        <v>45</v>
      </c>
      <c r="J32" s="117" t="s">
        <v>47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48</v>
      </c>
      <c r="E33" s="107" t="s">
        <v>49</v>
      </c>
      <c r="F33" s="119">
        <f>ROUND((SUM(BE84:BE106)),  2)</f>
        <v>0</v>
      </c>
      <c r="G33" s="36"/>
      <c r="H33" s="36"/>
      <c r="I33" s="120">
        <v>0.21</v>
      </c>
      <c r="J33" s="119">
        <f>ROUND(((SUM(BE84:BE106))*I33),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50</v>
      </c>
      <c r="F34" s="119">
        <f>ROUND((SUM(BF84:BF106)),  2)</f>
        <v>0</v>
      </c>
      <c r="G34" s="36"/>
      <c r="H34" s="36"/>
      <c r="I34" s="120">
        <v>0.12</v>
      </c>
      <c r="J34" s="119">
        <f>ROUND(((SUM(BF84:BF106))*I34),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51</v>
      </c>
      <c r="F35" s="119">
        <f>ROUND((SUM(BG84:BG106)),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52</v>
      </c>
      <c r="F36" s="119">
        <f>ROUND((SUM(BH84:BH106)),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53</v>
      </c>
      <c r="F37" s="119">
        <f>ROUND((SUM(BI84:BI106)),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II-117 Lipnice - Spálené Poříčí , ( úsek IV , úsek V )</v>
      </c>
      <c r="F48" s="382"/>
      <c r="G48" s="382"/>
      <c r="H48" s="382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8" t="str">
        <f>E9</f>
        <v>SKA7203 - Vedlejší a ostatní náklady SO 102</v>
      </c>
      <c r="F50" s="383"/>
      <c r="G50" s="383"/>
      <c r="H50" s="38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13. 5. 2024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SÚS PK, příspěvková organizace</v>
      </c>
      <c r="G54" s="38"/>
      <c r="H54" s="38"/>
      <c r="I54" s="31" t="s">
        <v>33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126</v>
      </c>
      <c r="D57" s="133"/>
      <c r="E57" s="133"/>
      <c r="F57" s="133"/>
      <c r="G57" s="133"/>
      <c r="H57" s="133"/>
      <c r="I57" s="133"/>
      <c r="J57" s="134" t="s">
        <v>127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76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128</v>
      </c>
    </row>
    <row r="60" spans="1:47" s="9" customFormat="1" ht="24.95" customHeight="1">
      <c r="B60" s="136"/>
      <c r="C60" s="137"/>
      <c r="D60" s="138" t="s">
        <v>586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1051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1052</v>
      </c>
      <c r="E62" s="145"/>
      <c r="F62" s="145"/>
      <c r="G62" s="145"/>
      <c r="H62" s="145"/>
      <c r="I62" s="145"/>
      <c r="J62" s="146">
        <f>J98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587</v>
      </c>
      <c r="E63" s="145"/>
      <c r="F63" s="145"/>
      <c r="G63" s="145"/>
      <c r="H63" s="145"/>
      <c r="I63" s="145"/>
      <c r="J63" s="146">
        <f>J101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1053</v>
      </c>
      <c r="E64" s="145"/>
      <c r="F64" s="145"/>
      <c r="G64" s="145"/>
      <c r="H64" s="145"/>
      <c r="I64" s="145"/>
      <c r="J64" s="146">
        <f>J104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138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1" t="str">
        <f>E7</f>
        <v>II-117 Lipnice - Spálené Poříčí , ( úsek IV , úsek V )</v>
      </c>
      <c r="F74" s="382"/>
      <c r="G74" s="382"/>
      <c r="H74" s="382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123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8" t="str">
        <f>E9</f>
        <v>SKA7203 - Vedlejší a ostatní náklady SO 102</v>
      </c>
      <c r="F76" s="383"/>
      <c r="G76" s="383"/>
      <c r="H76" s="383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 xml:space="preserve"> </v>
      </c>
      <c r="G78" s="38"/>
      <c r="H78" s="38"/>
      <c r="I78" s="31" t="s">
        <v>23</v>
      </c>
      <c r="J78" s="61" t="str">
        <f>IF(J12="","",J12)</f>
        <v>13. 5. 2024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SÚS PK, příspěvková organizace</v>
      </c>
      <c r="G80" s="38"/>
      <c r="H80" s="38"/>
      <c r="I80" s="31" t="s">
        <v>33</v>
      </c>
      <c r="J80" s="34" t="str">
        <f>E21</f>
        <v>Projekční kancelář Ing.Škubalová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38</v>
      </c>
      <c r="J81" s="34" t="str">
        <f>E24</f>
        <v>Straka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139</v>
      </c>
      <c r="D83" s="151" t="s">
        <v>63</v>
      </c>
      <c r="E83" s="151" t="s">
        <v>59</v>
      </c>
      <c r="F83" s="151" t="s">
        <v>60</v>
      </c>
      <c r="G83" s="151" t="s">
        <v>140</v>
      </c>
      <c r="H83" s="151" t="s">
        <v>141</v>
      </c>
      <c r="I83" s="151" t="s">
        <v>142</v>
      </c>
      <c r="J83" s="151" t="s">
        <v>127</v>
      </c>
      <c r="K83" s="152" t="s">
        <v>143</v>
      </c>
      <c r="L83" s="153"/>
      <c r="M83" s="70" t="s">
        <v>19</v>
      </c>
      <c r="N83" s="71" t="s">
        <v>48</v>
      </c>
      <c r="O83" s="71" t="s">
        <v>144</v>
      </c>
      <c r="P83" s="71" t="s">
        <v>145</v>
      </c>
      <c r="Q83" s="71" t="s">
        <v>146</v>
      </c>
      <c r="R83" s="71" t="s">
        <v>147</v>
      </c>
      <c r="S83" s="71" t="s">
        <v>148</v>
      </c>
      <c r="T83" s="72" t="s">
        <v>149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150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77</v>
      </c>
      <c r="AU84" s="19" t="s">
        <v>128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77</v>
      </c>
      <c r="E85" s="162" t="s">
        <v>1038</v>
      </c>
      <c r="F85" s="162" t="s">
        <v>1039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P86+P98+P101+P104</f>
        <v>0</v>
      </c>
      <c r="Q85" s="167"/>
      <c r="R85" s="168">
        <f>R86+R98+R101+R104</f>
        <v>0</v>
      </c>
      <c r="S85" s="167"/>
      <c r="T85" s="169">
        <f>T86+T98+T101+T104</f>
        <v>0</v>
      </c>
      <c r="AR85" s="170" t="s">
        <v>191</v>
      </c>
      <c r="AT85" s="171" t="s">
        <v>77</v>
      </c>
      <c r="AU85" s="171" t="s">
        <v>78</v>
      </c>
      <c r="AY85" s="170" t="s">
        <v>153</v>
      </c>
      <c r="BK85" s="172">
        <f>BK86+BK98+BK101+BK104</f>
        <v>0</v>
      </c>
    </row>
    <row r="86" spans="1:65" s="12" customFormat="1" ht="22.9" customHeight="1">
      <c r="B86" s="159"/>
      <c r="C86" s="160"/>
      <c r="D86" s="161" t="s">
        <v>77</v>
      </c>
      <c r="E86" s="173" t="s">
        <v>1054</v>
      </c>
      <c r="F86" s="173" t="s">
        <v>1055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SUM(P87:P97)</f>
        <v>0</v>
      </c>
      <c r="Q86" s="167"/>
      <c r="R86" s="168">
        <f>SUM(R87:R97)</f>
        <v>0</v>
      </c>
      <c r="S86" s="167"/>
      <c r="T86" s="169">
        <f>SUM(T87:T97)</f>
        <v>0</v>
      </c>
      <c r="AR86" s="170" t="s">
        <v>191</v>
      </c>
      <c r="AT86" s="171" t="s">
        <v>77</v>
      </c>
      <c r="AU86" s="171" t="s">
        <v>86</v>
      </c>
      <c r="AY86" s="170" t="s">
        <v>153</v>
      </c>
      <c r="BK86" s="172">
        <f>SUM(BK87:BK97)</f>
        <v>0</v>
      </c>
    </row>
    <row r="87" spans="1:65" s="2" customFormat="1" ht="16.5" customHeight="1">
      <c r="A87" s="36"/>
      <c r="B87" s="37"/>
      <c r="C87" s="175" t="s">
        <v>86</v>
      </c>
      <c r="D87" s="175" t="s">
        <v>155</v>
      </c>
      <c r="E87" s="176" t="s">
        <v>1056</v>
      </c>
      <c r="F87" s="177" t="s">
        <v>1057</v>
      </c>
      <c r="G87" s="178" t="s">
        <v>1044</v>
      </c>
      <c r="H87" s="179">
        <v>1</v>
      </c>
      <c r="I87" s="180"/>
      <c r="J87" s="181">
        <f>ROUND(I87*H87,2)</f>
        <v>0</v>
      </c>
      <c r="K87" s="177" t="s">
        <v>159</v>
      </c>
      <c r="L87" s="41"/>
      <c r="M87" s="182" t="s">
        <v>19</v>
      </c>
      <c r="N87" s="183" t="s">
        <v>49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160</v>
      </c>
      <c r="AT87" s="186" t="s">
        <v>155</v>
      </c>
      <c r="AU87" s="186" t="s">
        <v>88</v>
      </c>
      <c r="AY87" s="19" t="s">
        <v>153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86</v>
      </c>
      <c r="BK87" s="187">
        <f>ROUND(I87*H87,2)</f>
        <v>0</v>
      </c>
      <c r="BL87" s="19" t="s">
        <v>160</v>
      </c>
      <c r="BM87" s="186" t="s">
        <v>88</v>
      </c>
    </row>
    <row r="88" spans="1:65" s="2" customFormat="1" ht="11.25">
      <c r="A88" s="36"/>
      <c r="B88" s="37"/>
      <c r="C88" s="38"/>
      <c r="D88" s="188" t="s">
        <v>161</v>
      </c>
      <c r="E88" s="38"/>
      <c r="F88" s="189" t="s">
        <v>1058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161</v>
      </c>
      <c r="AU88" s="19" t="s">
        <v>88</v>
      </c>
    </row>
    <row r="89" spans="1:65" s="2" customFormat="1" ht="16.5" customHeight="1">
      <c r="A89" s="36"/>
      <c r="B89" s="37"/>
      <c r="C89" s="175" t="s">
        <v>88</v>
      </c>
      <c r="D89" s="175" t="s">
        <v>155</v>
      </c>
      <c r="E89" s="176" t="s">
        <v>1059</v>
      </c>
      <c r="F89" s="177" t="s">
        <v>1060</v>
      </c>
      <c r="G89" s="178" t="s">
        <v>1044</v>
      </c>
      <c r="H89" s="179">
        <v>1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49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160</v>
      </c>
      <c r="AT89" s="186" t="s">
        <v>155</v>
      </c>
      <c r="AU89" s="186" t="s">
        <v>88</v>
      </c>
      <c r="AY89" s="19" t="s">
        <v>153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86</v>
      </c>
      <c r="BK89" s="187">
        <f>ROUND(I89*H89,2)</f>
        <v>0</v>
      </c>
      <c r="BL89" s="19" t="s">
        <v>160</v>
      </c>
      <c r="BM89" s="186" t="s">
        <v>160</v>
      </c>
    </row>
    <row r="90" spans="1:65" s="2" customFormat="1" ht="16.5" customHeight="1">
      <c r="A90" s="36"/>
      <c r="B90" s="37"/>
      <c r="C90" s="175" t="s">
        <v>170</v>
      </c>
      <c r="D90" s="175" t="s">
        <v>155</v>
      </c>
      <c r="E90" s="176" t="s">
        <v>1061</v>
      </c>
      <c r="F90" s="177" t="s">
        <v>1062</v>
      </c>
      <c r="G90" s="178" t="s">
        <v>1044</v>
      </c>
      <c r="H90" s="179">
        <v>1</v>
      </c>
      <c r="I90" s="180"/>
      <c r="J90" s="181">
        <f>ROUND(I90*H90,2)</f>
        <v>0</v>
      </c>
      <c r="K90" s="177" t="s">
        <v>159</v>
      </c>
      <c r="L90" s="41"/>
      <c r="M90" s="182" t="s">
        <v>19</v>
      </c>
      <c r="N90" s="183" t="s">
        <v>49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160</v>
      </c>
      <c r="AT90" s="186" t="s">
        <v>155</v>
      </c>
      <c r="AU90" s="186" t="s">
        <v>88</v>
      </c>
      <c r="AY90" s="19" t="s">
        <v>153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86</v>
      </c>
      <c r="BK90" s="187">
        <f>ROUND(I90*H90,2)</f>
        <v>0</v>
      </c>
      <c r="BL90" s="19" t="s">
        <v>160</v>
      </c>
      <c r="BM90" s="186" t="s">
        <v>174</v>
      </c>
    </row>
    <row r="91" spans="1:65" s="2" customFormat="1" ht="11.25">
      <c r="A91" s="36"/>
      <c r="B91" s="37"/>
      <c r="C91" s="38"/>
      <c r="D91" s="188" t="s">
        <v>161</v>
      </c>
      <c r="E91" s="38"/>
      <c r="F91" s="189" t="s">
        <v>1063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161</v>
      </c>
      <c r="AU91" s="19" t="s">
        <v>88</v>
      </c>
    </row>
    <row r="92" spans="1:65" s="2" customFormat="1" ht="16.5" customHeight="1">
      <c r="A92" s="36"/>
      <c r="B92" s="37"/>
      <c r="C92" s="175" t="s">
        <v>160</v>
      </c>
      <c r="D92" s="175" t="s">
        <v>155</v>
      </c>
      <c r="E92" s="176" t="s">
        <v>1064</v>
      </c>
      <c r="F92" s="177" t="s">
        <v>1065</v>
      </c>
      <c r="G92" s="178" t="s">
        <v>1044</v>
      </c>
      <c r="H92" s="179">
        <v>1</v>
      </c>
      <c r="I92" s="180"/>
      <c r="J92" s="181">
        <f>ROUND(I92*H92,2)</f>
        <v>0</v>
      </c>
      <c r="K92" s="177" t="s">
        <v>159</v>
      </c>
      <c r="L92" s="41"/>
      <c r="M92" s="182" t="s">
        <v>19</v>
      </c>
      <c r="N92" s="183" t="s">
        <v>49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160</v>
      </c>
      <c r="AT92" s="186" t="s">
        <v>155</v>
      </c>
      <c r="AU92" s="186" t="s">
        <v>88</v>
      </c>
      <c r="AY92" s="19" t="s">
        <v>153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86</v>
      </c>
      <c r="BK92" s="187">
        <f>ROUND(I92*H92,2)</f>
        <v>0</v>
      </c>
      <c r="BL92" s="19" t="s">
        <v>160</v>
      </c>
      <c r="BM92" s="186" t="s">
        <v>182</v>
      </c>
    </row>
    <row r="93" spans="1:65" s="2" customFormat="1" ht="11.25">
      <c r="A93" s="36"/>
      <c r="B93" s="37"/>
      <c r="C93" s="38"/>
      <c r="D93" s="188" t="s">
        <v>161</v>
      </c>
      <c r="E93" s="38"/>
      <c r="F93" s="189" t="s">
        <v>1066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161</v>
      </c>
      <c r="AU93" s="19" t="s">
        <v>88</v>
      </c>
    </row>
    <row r="94" spans="1:65" s="2" customFormat="1" ht="16.5" customHeight="1">
      <c r="A94" s="36"/>
      <c r="B94" s="37"/>
      <c r="C94" s="175" t="s">
        <v>191</v>
      </c>
      <c r="D94" s="175" t="s">
        <v>155</v>
      </c>
      <c r="E94" s="176" t="s">
        <v>1067</v>
      </c>
      <c r="F94" s="177" t="s">
        <v>1068</v>
      </c>
      <c r="G94" s="178" t="s">
        <v>1044</v>
      </c>
      <c r="H94" s="179">
        <v>1</v>
      </c>
      <c r="I94" s="180"/>
      <c r="J94" s="181">
        <f>ROUND(I94*H94,2)</f>
        <v>0</v>
      </c>
      <c r="K94" s="177" t="s">
        <v>159</v>
      </c>
      <c r="L94" s="41"/>
      <c r="M94" s="182" t="s">
        <v>19</v>
      </c>
      <c r="N94" s="183" t="s">
        <v>49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160</v>
      </c>
      <c r="AT94" s="186" t="s">
        <v>155</v>
      </c>
      <c r="AU94" s="186" t="s">
        <v>88</v>
      </c>
      <c r="AY94" s="19" t="s">
        <v>153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86</v>
      </c>
      <c r="BK94" s="187">
        <f>ROUND(I94*H94,2)</f>
        <v>0</v>
      </c>
      <c r="BL94" s="19" t="s">
        <v>160</v>
      </c>
      <c r="BM94" s="186" t="s">
        <v>194</v>
      </c>
    </row>
    <row r="95" spans="1:65" s="2" customFormat="1" ht="11.25">
      <c r="A95" s="36"/>
      <c r="B95" s="37"/>
      <c r="C95" s="38"/>
      <c r="D95" s="188" t="s">
        <v>161</v>
      </c>
      <c r="E95" s="38"/>
      <c r="F95" s="189" t="s">
        <v>1069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161</v>
      </c>
      <c r="AU95" s="19" t="s">
        <v>88</v>
      </c>
    </row>
    <row r="96" spans="1:65" s="2" customFormat="1" ht="16.5" customHeight="1">
      <c r="A96" s="36"/>
      <c r="B96" s="37"/>
      <c r="C96" s="175" t="s">
        <v>174</v>
      </c>
      <c r="D96" s="175" t="s">
        <v>155</v>
      </c>
      <c r="E96" s="176" t="s">
        <v>1070</v>
      </c>
      <c r="F96" s="177" t="s">
        <v>1071</v>
      </c>
      <c r="G96" s="178" t="s">
        <v>1044</v>
      </c>
      <c r="H96" s="179">
        <v>1</v>
      </c>
      <c r="I96" s="180"/>
      <c r="J96" s="181">
        <f>ROUND(I96*H96,2)</f>
        <v>0</v>
      </c>
      <c r="K96" s="177" t="s">
        <v>159</v>
      </c>
      <c r="L96" s="41"/>
      <c r="M96" s="182" t="s">
        <v>19</v>
      </c>
      <c r="N96" s="183" t="s">
        <v>49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160</v>
      </c>
      <c r="AT96" s="186" t="s">
        <v>155</v>
      </c>
      <c r="AU96" s="186" t="s">
        <v>88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86</v>
      </c>
      <c r="BK96" s="187">
        <f>ROUND(I96*H96,2)</f>
        <v>0</v>
      </c>
      <c r="BL96" s="19" t="s">
        <v>160</v>
      </c>
      <c r="BM96" s="186" t="s">
        <v>8</v>
      </c>
    </row>
    <row r="97" spans="1:65" s="2" customFormat="1" ht="11.25">
      <c r="A97" s="36"/>
      <c r="B97" s="37"/>
      <c r="C97" s="38"/>
      <c r="D97" s="188" t="s">
        <v>161</v>
      </c>
      <c r="E97" s="38"/>
      <c r="F97" s="189" t="s">
        <v>1072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161</v>
      </c>
      <c r="AU97" s="19" t="s">
        <v>88</v>
      </c>
    </row>
    <row r="98" spans="1:65" s="12" customFormat="1" ht="22.9" customHeight="1">
      <c r="B98" s="159"/>
      <c r="C98" s="160"/>
      <c r="D98" s="161" t="s">
        <v>77</v>
      </c>
      <c r="E98" s="173" t="s">
        <v>1073</v>
      </c>
      <c r="F98" s="173" t="s">
        <v>1074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SUM(P99:P100)</f>
        <v>0</v>
      </c>
      <c r="Q98" s="167"/>
      <c r="R98" s="168">
        <f>SUM(R99:R100)</f>
        <v>0</v>
      </c>
      <c r="S98" s="167"/>
      <c r="T98" s="169">
        <f>SUM(T99:T100)</f>
        <v>0</v>
      </c>
      <c r="AR98" s="170" t="s">
        <v>191</v>
      </c>
      <c r="AT98" s="171" t="s">
        <v>77</v>
      </c>
      <c r="AU98" s="171" t="s">
        <v>86</v>
      </c>
      <c r="AY98" s="170" t="s">
        <v>153</v>
      </c>
      <c r="BK98" s="172">
        <f>SUM(BK99:BK100)</f>
        <v>0</v>
      </c>
    </row>
    <row r="99" spans="1:65" s="2" customFormat="1" ht="24.2" customHeight="1">
      <c r="A99" s="36"/>
      <c r="B99" s="37"/>
      <c r="C99" s="175" t="s">
        <v>203</v>
      </c>
      <c r="D99" s="175" t="s">
        <v>155</v>
      </c>
      <c r="E99" s="176" t="s">
        <v>1075</v>
      </c>
      <c r="F99" s="177" t="s">
        <v>1076</v>
      </c>
      <c r="G99" s="178" t="s">
        <v>1044</v>
      </c>
      <c r="H99" s="179">
        <v>1</v>
      </c>
      <c r="I99" s="180"/>
      <c r="J99" s="181">
        <f>ROUND(I99*H99,2)</f>
        <v>0</v>
      </c>
      <c r="K99" s="177" t="s">
        <v>159</v>
      </c>
      <c r="L99" s="41"/>
      <c r="M99" s="182" t="s">
        <v>19</v>
      </c>
      <c r="N99" s="183" t="s">
        <v>49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160</v>
      </c>
      <c r="AT99" s="186" t="s">
        <v>155</v>
      </c>
      <c r="AU99" s="186" t="s">
        <v>88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86</v>
      </c>
      <c r="BK99" s="187">
        <f>ROUND(I99*H99,2)</f>
        <v>0</v>
      </c>
      <c r="BL99" s="19" t="s">
        <v>160</v>
      </c>
      <c r="BM99" s="186" t="s">
        <v>206</v>
      </c>
    </row>
    <row r="100" spans="1:65" s="2" customFormat="1" ht="11.25">
      <c r="A100" s="36"/>
      <c r="B100" s="37"/>
      <c r="C100" s="38"/>
      <c r="D100" s="188" t="s">
        <v>161</v>
      </c>
      <c r="E100" s="38"/>
      <c r="F100" s="189" t="s">
        <v>1077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161</v>
      </c>
      <c r="AU100" s="19" t="s">
        <v>88</v>
      </c>
    </row>
    <row r="101" spans="1:65" s="12" customFormat="1" ht="22.9" customHeight="1">
      <c r="B101" s="159"/>
      <c r="C101" s="160"/>
      <c r="D101" s="161" t="s">
        <v>77</v>
      </c>
      <c r="E101" s="173" t="s">
        <v>1040</v>
      </c>
      <c r="F101" s="173" t="s">
        <v>1041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SUM(P102:P103)</f>
        <v>0</v>
      </c>
      <c r="Q101" s="167"/>
      <c r="R101" s="168">
        <f>SUM(R102:R103)</f>
        <v>0</v>
      </c>
      <c r="S101" s="167"/>
      <c r="T101" s="169">
        <f>SUM(T102:T103)</f>
        <v>0</v>
      </c>
      <c r="AR101" s="170" t="s">
        <v>191</v>
      </c>
      <c r="AT101" s="171" t="s">
        <v>77</v>
      </c>
      <c r="AU101" s="171" t="s">
        <v>86</v>
      </c>
      <c r="AY101" s="170" t="s">
        <v>153</v>
      </c>
      <c r="BK101" s="172">
        <f>SUM(BK102:BK103)</f>
        <v>0</v>
      </c>
    </row>
    <row r="102" spans="1:65" s="2" customFormat="1" ht="16.5" customHeight="1">
      <c r="A102" s="36"/>
      <c r="B102" s="37"/>
      <c r="C102" s="175" t="s">
        <v>182</v>
      </c>
      <c r="D102" s="175" t="s">
        <v>155</v>
      </c>
      <c r="E102" s="176" t="s">
        <v>1078</v>
      </c>
      <c r="F102" s="177" t="s">
        <v>1079</v>
      </c>
      <c r="G102" s="178" t="s">
        <v>1044</v>
      </c>
      <c r="H102" s="179">
        <v>1</v>
      </c>
      <c r="I102" s="180"/>
      <c r="J102" s="181">
        <f>ROUND(I102*H102,2)</f>
        <v>0</v>
      </c>
      <c r="K102" s="177" t="s">
        <v>159</v>
      </c>
      <c r="L102" s="41"/>
      <c r="M102" s="182" t="s">
        <v>19</v>
      </c>
      <c r="N102" s="183" t="s">
        <v>49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160</v>
      </c>
      <c r="AT102" s="186" t="s">
        <v>155</v>
      </c>
      <c r="AU102" s="186" t="s">
        <v>88</v>
      </c>
      <c r="AY102" s="19" t="s">
        <v>153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86</v>
      </c>
      <c r="BK102" s="187">
        <f>ROUND(I102*H102,2)</f>
        <v>0</v>
      </c>
      <c r="BL102" s="19" t="s">
        <v>160</v>
      </c>
      <c r="BM102" s="186" t="s">
        <v>211</v>
      </c>
    </row>
    <row r="103" spans="1:65" s="2" customFormat="1" ht="11.25">
      <c r="A103" s="36"/>
      <c r="B103" s="37"/>
      <c r="C103" s="38"/>
      <c r="D103" s="188" t="s">
        <v>161</v>
      </c>
      <c r="E103" s="38"/>
      <c r="F103" s="189" t="s">
        <v>1080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161</v>
      </c>
      <c r="AU103" s="19" t="s">
        <v>88</v>
      </c>
    </row>
    <row r="104" spans="1:65" s="12" customFormat="1" ht="22.9" customHeight="1">
      <c r="B104" s="159"/>
      <c r="C104" s="160"/>
      <c r="D104" s="161" t="s">
        <v>77</v>
      </c>
      <c r="E104" s="173" t="s">
        <v>1081</v>
      </c>
      <c r="F104" s="173" t="s">
        <v>1082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SUM(P105:P106)</f>
        <v>0</v>
      </c>
      <c r="Q104" s="167"/>
      <c r="R104" s="168">
        <f>SUM(R105:R106)</f>
        <v>0</v>
      </c>
      <c r="S104" s="167"/>
      <c r="T104" s="169">
        <f>SUM(T105:T106)</f>
        <v>0</v>
      </c>
      <c r="AR104" s="170" t="s">
        <v>191</v>
      </c>
      <c r="AT104" s="171" t="s">
        <v>77</v>
      </c>
      <c r="AU104" s="171" t="s">
        <v>86</v>
      </c>
      <c r="AY104" s="170" t="s">
        <v>153</v>
      </c>
      <c r="BK104" s="172">
        <f>SUM(BK105:BK106)</f>
        <v>0</v>
      </c>
    </row>
    <row r="105" spans="1:65" s="2" customFormat="1" ht="16.5" customHeight="1">
      <c r="A105" s="36"/>
      <c r="B105" s="37"/>
      <c r="C105" s="175" t="s">
        <v>213</v>
      </c>
      <c r="D105" s="175" t="s">
        <v>155</v>
      </c>
      <c r="E105" s="176" t="s">
        <v>1083</v>
      </c>
      <c r="F105" s="177" t="s">
        <v>1084</v>
      </c>
      <c r="G105" s="178" t="s">
        <v>1044</v>
      </c>
      <c r="H105" s="179">
        <v>1</v>
      </c>
      <c r="I105" s="180"/>
      <c r="J105" s="181">
        <f>ROUND(I105*H105,2)</f>
        <v>0</v>
      </c>
      <c r="K105" s="177" t="s">
        <v>159</v>
      </c>
      <c r="L105" s="41"/>
      <c r="M105" s="182" t="s">
        <v>19</v>
      </c>
      <c r="N105" s="183" t="s">
        <v>49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160</v>
      </c>
      <c r="AT105" s="186" t="s">
        <v>155</v>
      </c>
      <c r="AU105" s="186" t="s">
        <v>88</v>
      </c>
      <c r="AY105" s="19" t="s">
        <v>153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86</v>
      </c>
      <c r="BK105" s="187">
        <f>ROUND(I105*H105,2)</f>
        <v>0</v>
      </c>
      <c r="BL105" s="19" t="s">
        <v>160</v>
      </c>
      <c r="BM105" s="186" t="s">
        <v>216</v>
      </c>
    </row>
    <row r="106" spans="1:65" s="2" customFormat="1" ht="11.25">
      <c r="A106" s="36"/>
      <c r="B106" s="37"/>
      <c r="C106" s="38"/>
      <c r="D106" s="188" t="s">
        <v>161</v>
      </c>
      <c r="E106" s="38"/>
      <c r="F106" s="189" t="s">
        <v>1085</v>
      </c>
      <c r="G106" s="38"/>
      <c r="H106" s="38"/>
      <c r="I106" s="190"/>
      <c r="J106" s="38"/>
      <c r="K106" s="38"/>
      <c r="L106" s="41"/>
      <c r="M106" s="236"/>
      <c r="N106" s="237"/>
      <c r="O106" s="238"/>
      <c r="P106" s="238"/>
      <c r="Q106" s="238"/>
      <c r="R106" s="238"/>
      <c r="S106" s="238"/>
      <c r="T106" s="239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161</v>
      </c>
      <c r="AU106" s="19" t="s">
        <v>88</v>
      </c>
    </row>
    <row r="107" spans="1:65" s="2" customFormat="1" ht="6.95" customHeight="1">
      <c r="A107" s="36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1"/>
      <c r="M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</sheetData>
  <sheetProtection algorithmName="SHA-512" hashValue="7eTrWkhjCHbgXI2JX9hR5MzojdlkfD9x8iBIiF5yzR5hKVzU2oK5/4IlbFhFS6CtZKM+jol4ofh3ZCgsza8bKw==" saltValue="t12eQhrIjXZrcf2vlcdZOz+mTzbByuFjVlcehRCTXOqNbLvBLtCLwrtLwLS/gJgfLUUZyDO3ExnHqlkjmOD50w==" spinCount="100000" sheet="1" objects="1" scenarios="1" formatColumns="0" formatRows="0" autoFilter="0"/>
  <autoFilter ref="C83:K10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3" r:id="rId3"/>
    <hyperlink ref="F95" r:id="rId4"/>
    <hyperlink ref="F97" r:id="rId5"/>
    <hyperlink ref="F100" r:id="rId6"/>
    <hyperlink ref="F103" r:id="rId7"/>
    <hyperlink ref="F106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97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88</v>
      </c>
    </row>
    <row r="4" spans="1:46" s="1" customFormat="1" ht="24.95" customHeight="1">
      <c r="B4" s="22"/>
      <c r="D4" s="105" t="s">
        <v>122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II-117 Lipnice - Spálené Poříčí , ( úsek IV , úsek V )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123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1086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13. 5. 2024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40</v>
      </c>
      <c r="F24" s="36"/>
      <c r="G24" s="36"/>
      <c r="H24" s="36"/>
      <c r="I24" s="107" t="s">
        <v>29</v>
      </c>
      <c r="J24" s="109" t="s">
        <v>41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44</v>
      </c>
      <c r="E30" s="36"/>
      <c r="F30" s="36"/>
      <c r="G30" s="36"/>
      <c r="H30" s="36"/>
      <c r="I30" s="36"/>
      <c r="J30" s="116">
        <f>ROUND(J90,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46</v>
      </c>
      <c r="G32" s="36"/>
      <c r="H32" s="36"/>
      <c r="I32" s="117" t="s">
        <v>45</v>
      </c>
      <c r="J32" s="117" t="s">
        <v>47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48</v>
      </c>
      <c r="E33" s="107" t="s">
        <v>49</v>
      </c>
      <c r="F33" s="119">
        <f>ROUND((SUM(BE90:BE535)),  2)</f>
        <v>0</v>
      </c>
      <c r="G33" s="36"/>
      <c r="H33" s="36"/>
      <c r="I33" s="120">
        <v>0.21</v>
      </c>
      <c r="J33" s="119">
        <f>ROUND(((SUM(BE90:BE535))*I33),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50</v>
      </c>
      <c r="F34" s="119">
        <f>ROUND((SUM(BF90:BF535)),  2)</f>
        <v>0</v>
      </c>
      <c r="G34" s="36"/>
      <c r="H34" s="36"/>
      <c r="I34" s="120">
        <v>0.12</v>
      </c>
      <c r="J34" s="119">
        <f>ROUND(((SUM(BF90:BF535))*I34),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51</v>
      </c>
      <c r="F35" s="119">
        <f>ROUND((SUM(BG90:BG535)),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52</v>
      </c>
      <c r="F36" s="119">
        <f>ROUND((SUM(BH90:BH535)),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53</v>
      </c>
      <c r="F37" s="119">
        <f>ROUND((SUM(BI90:BI535)),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II-117 Lipnice - Spálené Poříčí , ( úsek IV , úsek V )</v>
      </c>
      <c r="F48" s="382"/>
      <c r="G48" s="382"/>
      <c r="H48" s="382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8" t="str">
        <f>E9</f>
        <v>SKA7204 - SO 103  Chodník a ostatní plochy - úsek IV</v>
      </c>
      <c r="F50" s="383"/>
      <c r="G50" s="383"/>
      <c r="H50" s="38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13. 5. 2024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SÚS PK, příspěvková organizace</v>
      </c>
      <c r="G54" s="38"/>
      <c r="H54" s="38"/>
      <c r="I54" s="31" t="s">
        <v>33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126</v>
      </c>
      <c r="D57" s="133"/>
      <c r="E57" s="133"/>
      <c r="F57" s="133"/>
      <c r="G57" s="133"/>
      <c r="H57" s="133"/>
      <c r="I57" s="133"/>
      <c r="J57" s="134" t="s">
        <v>127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76</v>
      </c>
      <c r="D59" s="38"/>
      <c r="E59" s="38"/>
      <c r="F59" s="38"/>
      <c r="G59" s="38"/>
      <c r="H59" s="38"/>
      <c r="I59" s="38"/>
      <c r="J59" s="79">
        <f>J90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128</v>
      </c>
    </row>
    <row r="60" spans="1:47" s="9" customFormat="1" ht="24.95" customHeight="1">
      <c r="B60" s="136"/>
      <c r="C60" s="137"/>
      <c r="D60" s="138" t="s">
        <v>129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130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132</v>
      </c>
      <c r="E62" s="145"/>
      <c r="F62" s="145"/>
      <c r="G62" s="145"/>
      <c r="H62" s="145"/>
      <c r="I62" s="145"/>
      <c r="J62" s="146">
        <f>J221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133</v>
      </c>
      <c r="E63" s="145"/>
      <c r="F63" s="145"/>
      <c r="G63" s="145"/>
      <c r="H63" s="145"/>
      <c r="I63" s="145"/>
      <c r="J63" s="146">
        <f>J226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134</v>
      </c>
      <c r="E64" s="145"/>
      <c r="F64" s="145"/>
      <c r="G64" s="145"/>
      <c r="H64" s="145"/>
      <c r="I64" s="145"/>
      <c r="J64" s="146">
        <f>J353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135</v>
      </c>
      <c r="E65" s="145"/>
      <c r="F65" s="145"/>
      <c r="G65" s="145"/>
      <c r="H65" s="145"/>
      <c r="I65" s="145"/>
      <c r="J65" s="146">
        <f>J394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136</v>
      </c>
      <c r="E66" s="145"/>
      <c r="F66" s="145"/>
      <c r="G66" s="145"/>
      <c r="H66" s="145"/>
      <c r="I66" s="145"/>
      <c r="J66" s="146">
        <f>J482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137</v>
      </c>
      <c r="E67" s="145"/>
      <c r="F67" s="145"/>
      <c r="G67" s="145"/>
      <c r="H67" s="145"/>
      <c r="I67" s="145"/>
      <c r="J67" s="146">
        <f>J515</f>
        <v>0</v>
      </c>
      <c r="K67" s="143"/>
      <c r="L67" s="147"/>
    </row>
    <row r="68" spans="1:31" s="9" customFormat="1" ht="24.95" customHeight="1">
      <c r="B68" s="136"/>
      <c r="C68" s="137"/>
      <c r="D68" s="138" t="s">
        <v>584</v>
      </c>
      <c r="E68" s="139"/>
      <c r="F68" s="139"/>
      <c r="G68" s="139"/>
      <c r="H68" s="139"/>
      <c r="I68" s="139"/>
      <c r="J68" s="140">
        <f>J518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1087</v>
      </c>
      <c r="E69" s="145"/>
      <c r="F69" s="145"/>
      <c r="G69" s="145"/>
      <c r="H69" s="145"/>
      <c r="I69" s="145"/>
      <c r="J69" s="146">
        <f>J519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1088</v>
      </c>
      <c r="E70" s="145"/>
      <c r="F70" s="145"/>
      <c r="G70" s="145"/>
      <c r="H70" s="145"/>
      <c r="I70" s="145"/>
      <c r="J70" s="146">
        <f>J527</f>
        <v>0</v>
      </c>
      <c r="K70" s="143"/>
      <c r="L70" s="147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138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1" t="str">
        <f>E7</f>
        <v>II-117 Lipnice - Spálené Poříčí , ( úsek IV , úsek V )</v>
      </c>
      <c r="F80" s="382"/>
      <c r="G80" s="382"/>
      <c r="H80" s="382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123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38" t="str">
        <f>E9</f>
        <v>SKA7204 - SO 103  Chodník a ostatní plochy - úsek IV</v>
      </c>
      <c r="F82" s="383"/>
      <c r="G82" s="383"/>
      <c r="H82" s="383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F12</f>
        <v xml:space="preserve"> </v>
      </c>
      <c r="G84" s="38"/>
      <c r="H84" s="38"/>
      <c r="I84" s="31" t="s">
        <v>23</v>
      </c>
      <c r="J84" s="61" t="str">
        <f>IF(J12="","",J12)</f>
        <v>13. 5. 2024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25</v>
      </c>
      <c r="D86" s="38"/>
      <c r="E86" s="38"/>
      <c r="F86" s="29" t="str">
        <f>E15</f>
        <v>SÚS PK, příspěvková organizace</v>
      </c>
      <c r="G86" s="38"/>
      <c r="H86" s="38"/>
      <c r="I86" s="31" t="s">
        <v>33</v>
      </c>
      <c r="J86" s="34" t="str">
        <f>E21</f>
        <v>Projekční kancelář Ing.Škubalová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31</v>
      </c>
      <c r="D87" s="38"/>
      <c r="E87" s="38"/>
      <c r="F87" s="29" t="str">
        <f>IF(E18="","",E18)</f>
        <v>Vyplň údaj</v>
      </c>
      <c r="G87" s="38"/>
      <c r="H87" s="38"/>
      <c r="I87" s="31" t="s">
        <v>38</v>
      </c>
      <c r="J87" s="34" t="str">
        <f>E24</f>
        <v>Straka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48"/>
      <c r="B89" s="149"/>
      <c r="C89" s="150" t="s">
        <v>139</v>
      </c>
      <c r="D89" s="151" t="s">
        <v>63</v>
      </c>
      <c r="E89" s="151" t="s">
        <v>59</v>
      </c>
      <c r="F89" s="151" t="s">
        <v>60</v>
      </c>
      <c r="G89" s="151" t="s">
        <v>140</v>
      </c>
      <c r="H89" s="151" t="s">
        <v>141</v>
      </c>
      <c r="I89" s="151" t="s">
        <v>142</v>
      </c>
      <c r="J89" s="151" t="s">
        <v>127</v>
      </c>
      <c r="K89" s="152" t="s">
        <v>143</v>
      </c>
      <c r="L89" s="153"/>
      <c r="M89" s="70" t="s">
        <v>19</v>
      </c>
      <c r="N89" s="71" t="s">
        <v>48</v>
      </c>
      <c r="O89" s="71" t="s">
        <v>144</v>
      </c>
      <c r="P89" s="71" t="s">
        <v>145</v>
      </c>
      <c r="Q89" s="71" t="s">
        <v>146</v>
      </c>
      <c r="R89" s="71" t="s">
        <v>147</v>
      </c>
      <c r="S89" s="71" t="s">
        <v>148</v>
      </c>
      <c r="T89" s="72" t="s">
        <v>149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" customHeight="1">
      <c r="A90" s="36"/>
      <c r="B90" s="37"/>
      <c r="C90" s="77" t="s">
        <v>150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P91+P518</f>
        <v>0</v>
      </c>
      <c r="Q90" s="74"/>
      <c r="R90" s="156">
        <f>R91+R518</f>
        <v>1.30132</v>
      </c>
      <c r="S90" s="74"/>
      <c r="T90" s="157">
        <f>T91+T518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77</v>
      </c>
      <c r="AU90" s="19" t="s">
        <v>128</v>
      </c>
      <c r="BK90" s="158">
        <f>BK91+BK518</f>
        <v>0</v>
      </c>
    </row>
    <row r="91" spans="1:65" s="12" customFormat="1" ht="25.9" customHeight="1">
      <c r="B91" s="159"/>
      <c r="C91" s="160"/>
      <c r="D91" s="161" t="s">
        <v>77</v>
      </c>
      <c r="E91" s="162" t="s">
        <v>151</v>
      </c>
      <c r="F91" s="162" t="s">
        <v>152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P92+P221+P226+P353+P394+P482+P515</f>
        <v>0</v>
      </c>
      <c r="Q91" s="167"/>
      <c r="R91" s="168">
        <f>R92+R221+R226+R353+R394+R482+R515</f>
        <v>1.30132</v>
      </c>
      <c r="S91" s="167"/>
      <c r="T91" s="169">
        <f>T92+T221+T226+T353+T394+T482+T515</f>
        <v>0</v>
      </c>
      <c r="AR91" s="170" t="s">
        <v>86</v>
      </c>
      <c r="AT91" s="171" t="s">
        <v>77</v>
      </c>
      <c r="AU91" s="171" t="s">
        <v>78</v>
      </c>
      <c r="AY91" s="170" t="s">
        <v>153</v>
      </c>
      <c r="BK91" s="172">
        <f>BK92+BK221+BK226+BK353+BK394+BK482+BK515</f>
        <v>0</v>
      </c>
    </row>
    <row r="92" spans="1:65" s="12" customFormat="1" ht="22.9" customHeight="1">
      <c r="B92" s="159"/>
      <c r="C92" s="160"/>
      <c r="D92" s="161" t="s">
        <v>77</v>
      </c>
      <c r="E92" s="173" t="s">
        <v>86</v>
      </c>
      <c r="F92" s="173" t="s">
        <v>154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SUM(P93:P220)</f>
        <v>0</v>
      </c>
      <c r="Q92" s="167"/>
      <c r="R92" s="168">
        <f>SUM(R93:R220)</f>
        <v>0</v>
      </c>
      <c r="S92" s="167"/>
      <c r="T92" s="169">
        <f>SUM(T93:T220)</f>
        <v>0</v>
      </c>
      <c r="AR92" s="170" t="s">
        <v>86</v>
      </c>
      <c r="AT92" s="171" t="s">
        <v>77</v>
      </c>
      <c r="AU92" s="171" t="s">
        <v>86</v>
      </c>
      <c r="AY92" s="170" t="s">
        <v>153</v>
      </c>
      <c r="BK92" s="172">
        <f>SUM(BK93:BK220)</f>
        <v>0</v>
      </c>
    </row>
    <row r="93" spans="1:65" s="2" customFormat="1" ht="24.2" customHeight="1">
      <c r="A93" s="36"/>
      <c r="B93" s="37"/>
      <c r="C93" s="175" t="s">
        <v>86</v>
      </c>
      <c r="D93" s="175" t="s">
        <v>155</v>
      </c>
      <c r="E93" s="176" t="s">
        <v>1089</v>
      </c>
      <c r="F93" s="177" t="s">
        <v>1090</v>
      </c>
      <c r="G93" s="178" t="s">
        <v>158</v>
      </c>
      <c r="H93" s="179">
        <v>62</v>
      </c>
      <c r="I93" s="180"/>
      <c r="J93" s="181">
        <f>ROUND(I93*H93,2)</f>
        <v>0</v>
      </c>
      <c r="K93" s="177" t="s">
        <v>159</v>
      </c>
      <c r="L93" s="41"/>
      <c r="M93" s="182" t="s">
        <v>19</v>
      </c>
      <c r="N93" s="183" t="s">
        <v>49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160</v>
      </c>
      <c r="AT93" s="186" t="s">
        <v>155</v>
      </c>
      <c r="AU93" s="186" t="s">
        <v>88</v>
      </c>
      <c r="AY93" s="19" t="s">
        <v>153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86</v>
      </c>
      <c r="BK93" s="187">
        <f>ROUND(I93*H93,2)</f>
        <v>0</v>
      </c>
      <c r="BL93" s="19" t="s">
        <v>160</v>
      </c>
      <c r="BM93" s="186" t="s">
        <v>88</v>
      </c>
    </row>
    <row r="94" spans="1:65" s="2" customFormat="1" ht="11.25">
      <c r="A94" s="36"/>
      <c r="B94" s="37"/>
      <c r="C94" s="38"/>
      <c r="D94" s="188" t="s">
        <v>161</v>
      </c>
      <c r="E94" s="38"/>
      <c r="F94" s="189" t="s">
        <v>1091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161</v>
      </c>
      <c r="AU94" s="19" t="s">
        <v>88</v>
      </c>
    </row>
    <row r="95" spans="1:65" s="13" customFormat="1" ht="11.25">
      <c r="B95" s="193"/>
      <c r="C95" s="194"/>
      <c r="D95" s="195" t="s">
        <v>163</v>
      </c>
      <c r="E95" s="196" t="s">
        <v>19</v>
      </c>
      <c r="F95" s="197" t="s">
        <v>331</v>
      </c>
      <c r="G95" s="194"/>
      <c r="H95" s="198">
        <v>62</v>
      </c>
      <c r="I95" s="199"/>
      <c r="J95" s="194"/>
      <c r="K95" s="194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163</v>
      </c>
      <c r="AU95" s="204" t="s">
        <v>88</v>
      </c>
      <c r="AV95" s="13" t="s">
        <v>88</v>
      </c>
      <c r="AW95" s="13" t="s">
        <v>37</v>
      </c>
      <c r="AX95" s="13" t="s">
        <v>78</v>
      </c>
      <c r="AY95" s="204" t="s">
        <v>153</v>
      </c>
    </row>
    <row r="96" spans="1:65" s="14" customFormat="1" ht="11.25">
      <c r="B96" s="205"/>
      <c r="C96" s="206"/>
      <c r="D96" s="195" t="s">
        <v>163</v>
      </c>
      <c r="E96" s="207" t="s">
        <v>19</v>
      </c>
      <c r="F96" s="208" t="s">
        <v>190</v>
      </c>
      <c r="G96" s="206"/>
      <c r="H96" s="207" t="s">
        <v>19</v>
      </c>
      <c r="I96" s="209"/>
      <c r="J96" s="206"/>
      <c r="K96" s="206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163</v>
      </c>
      <c r="AU96" s="214" t="s">
        <v>88</v>
      </c>
      <c r="AV96" s="14" t="s">
        <v>86</v>
      </c>
      <c r="AW96" s="14" t="s">
        <v>37</v>
      </c>
      <c r="AX96" s="14" t="s">
        <v>78</v>
      </c>
      <c r="AY96" s="214" t="s">
        <v>153</v>
      </c>
    </row>
    <row r="97" spans="1:65" s="15" customFormat="1" ht="11.25">
      <c r="B97" s="215"/>
      <c r="C97" s="216"/>
      <c r="D97" s="195" t="s">
        <v>163</v>
      </c>
      <c r="E97" s="217" t="s">
        <v>19</v>
      </c>
      <c r="F97" s="218" t="s">
        <v>166</v>
      </c>
      <c r="G97" s="216"/>
      <c r="H97" s="219">
        <v>62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163</v>
      </c>
      <c r="AU97" s="225" t="s">
        <v>88</v>
      </c>
      <c r="AV97" s="15" t="s">
        <v>160</v>
      </c>
      <c r="AW97" s="15" t="s">
        <v>37</v>
      </c>
      <c r="AX97" s="15" t="s">
        <v>86</v>
      </c>
      <c r="AY97" s="225" t="s">
        <v>153</v>
      </c>
    </row>
    <row r="98" spans="1:65" s="2" customFormat="1" ht="16.5" customHeight="1">
      <c r="A98" s="36"/>
      <c r="B98" s="37"/>
      <c r="C98" s="175" t="s">
        <v>88</v>
      </c>
      <c r="D98" s="175" t="s">
        <v>155</v>
      </c>
      <c r="E98" s="176" t="s">
        <v>1092</v>
      </c>
      <c r="F98" s="177" t="s">
        <v>1093</v>
      </c>
      <c r="G98" s="178" t="s">
        <v>158</v>
      </c>
      <c r="H98" s="179">
        <v>500</v>
      </c>
      <c r="I98" s="180"/>
      <c r="J98" s="181">
        <f>ROUND(I98*H98,2)</f>
        <v>0</v>
      </c>
      <c r="K98" s="177" t="s">
        <v>159</v>
      </c>
      <c r="L98" s="41"/>
      <c r="M98" s="182" t="s">
        <v>19</v>
      </c>
      <c r="N98" s="183" t="s">
        <v>49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160</v>
      </c>
      <c r="AT98" s="186" t="s">
        <v>155</v>
      </c>
      <c r="AU98" s="186" t="s">
        <v>88</v>
      </c>
      <c r="AY98" s="19" t="s">
        <v>153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86</v>
      </c>
      <c r="BK98" s="187">
        <f>ROUND(I98*H98,2)</f>
        <v>0</v>
      </c>
      <c r="BL98" s="19" t="s">
        <v>160</v>
      </c>
      <c r="BM98" s="186" t="s">
        <v>160</v>
      </c>
    </row>
    <row r="99" spans="1:65" s="2" customFormat="1" ht="11.25">
      <c r="A99" s="36"/>
      <c r="B99" s="37"/>
      <c r="C99" s="38"/>
      <c r="D99" s="188" t="s">
        <v>161</v>
      </c>
      <c r="E99" s="38"/>
      <c r="F99" s="189" t="s">
        <v>1094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161</v>
      </c>
      <c r="AU99" s="19" t="s">
        <v>88</v>
      </c>
    </row>
    <row r="100" spans="1:65" s="13" customFormat="1" ht="11.25">
      <c r="B100" s="193"/>
      <c r="C100" s="194"/>
      <c r="D100" s="195" t="s">
        <v>163</v>
      </c>
      <c r="E100" s="196" t="s">
        <v>19</v>
      </c>
      <c r="F100" s="197" t="s">
        <v>1095</v>
      </c>
      <c r="G100" s="194"/>
      <c r="H100" s="198">
        <v>500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163</v>
      </c>
      <c r="AU100" s="204" t="s">
        <v>88</v>
      </c>
      <c r="AV100" s="13" t="s">
        <v>88</v>
      </c>
      <c r="AW100" s="13" t="s">
        <v>37</v>
      </c>
      <c r="AX100" s="13" t="s">
        <v>78</v>
      </c>
      <c r="AY100" s="204" t="s">
        <v>153</v>
      </c>
    </row>
    <row r="101" spans="1:65" s="14" customFormat="1" ht="11.25">
      <c r="B101" s="205"/>
      <c r="C101" s="206"/>
      <c r="D101" s="195" t="s">
        <v>163</v>
      </c>
      <c r="E101" s="207" t="s">
        <v>19</v>
      </c>
      <c r="F101" s="208" t="s">
        <v>190</v>
      </c>
      <c r="G101" s="206"/>
      <c r="H101" s="207" t="s">
        <v>19</v>
      </c>
      <c r="I101" s="209"/>
      <c r="J101" s="206"/>
      <c r="K101" s="206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163</v>
      </c>
      <c r="AU101" s="214" t="s">
        <v>88</v>
      </c>
      <c r="AV101" s="14" t="s">
        <v>86</v>
      </c>
      <c r="AW101" s="14" t="s">
        <v>37</v>
      </c>
      <c r="AX101" s="14" t="s">
        <v>78</v>
      </c>
      <c r="AY101" s="214" t="s">
        <v>153</v>
      </c>
    </row>
    <row r="102" spans="1:65" s="15" customFormat="1" ht="11.25">
      <c r="B102" s="215"/>
      <c r="C102" s="216"/>
      <c r="D102" s="195" t="s">
        <v>163</v>
      </c>
      <c r="E102" s="217" t="s">
        <v>19</v>
      </c>
      <c r="F102" s="218" t="s">
        <v>166</v>
      </c>
      <c r="G102" s="216"/>
      <c r="H102" s="219">
        <v>500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163</v>
      </c>
      <c r="AU102" s="225" t="s">
        <v>88</v>
      </c>
      <c r="AV102" s="15" t="s">
        <v>160</v>
      </c>
      <c r="AW102" s="15" t="s">
        <v>37</v>
      </c>
      <c r="AX102" s="15" t="s">
        <v>86</v>
      </c>
      <c r="AY102" s="225" t="s">
        <v>153</v>
      </c>
    </row>
    <row r="103" spans="1:65" s="2" customFormat="1" ht="44.25" customHeight="1">
      <c r="A103" s="36"/>
      <c r="B103" s="37"/>
      <c r="C103" s="175" t="s">
        <v>170</v>
      </c>
      <c r="D103" s="175" t="s">
        <v>155</v>
      </c>
      <c r="E103" s="176" t="s">
        <v>1096</v>
      </c>
      <c r="F103" s="177" t="s">
        <v>1097</v>
      </c>
      <c r="G103" s="178" t="s">
        <v>158</v>
      </c>
      <c r="H103" s="179">
        <v>46</v>
      </c>
      <c r="I103" s="180"/>
      <c r="J103" s="181">
        <f>ROUND(I103*H103,2)</f>
        <v>0</v>
      </c>
      <c r="K103" s="177" t="s">
        <v>159</v>
      </c>
      <c r="L103" s="41"/>
      <c r="M103" s="182" t="s">
        <v>19</v>
      </c>
      <c r="N103" s="183" t="s">
        <v>49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160</v>
      </c>
      <c r="AT103" s="186" t="s">
        <v>155</v>
      </c>
      <c r="AU103" s="186" t="s">
        <v>88</v>
      </c>
      <c r="AY103" s="19" t="s">
        <v>153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86</v>
      </c>
      <c r="BK103" s="187">
        <f>ROUND(I103*H103,2)</f>
        <v>0</v>
      </c>
      <c r="BL103" s="19" t="s">
        <v>160</v>
      </c>
      <c r="BM103" s="186" t="s">
        <v>174</v>
      </c>
    </row>
    <row r="104" spans="1:65" s="2" customFormat="1" ht="11.25">
      <c r="A104" s="36"/>
      <c r="B104" s="37"/>
      <c r="C104" s="38"/>
      <c r="D104" s="188" t="s">
        <v>161</v>
      </c>
      <c r="E104" s="38"/>
      <c r="F104" s="189" t="s">
        <v>1098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161</v>
      </c>
      <c r="AU104" s="19" t="s">
        <v>88</v>
      </c>
    </row>
    <row r="105" spans="1:65" s="13" customFormat="1" ht="11.25">
      <c r="B105" s="193"/>
      <c r="C105" s="194"/>
      <c r="D105" s="195" t="s">
        <v>163</v>
      </c>
      <c r="E105" s="196" t="s">
        <v>19</v>
      </c>
      <c r="F105" s="197" t="s">
        <v>298</v>
      </c>
      <c r="G105" s="194"/>
      <c r="H105" s="198">
        <v>46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163</v>
      </c>
      <c r="AU105" s="204" t="s">
        <v>88</v>
      </c>
      <c r="AV105" s="13" t="s">
        <v>88</v>
      </c>
      <c r="AW105" s="13" t="s">
        <v>37</v>
      </c>
      <c r="AX105" s="13" t="s">
        <v>78</v>
      </c>
      <c r="AY105" s="204" t="s">
        <v>153</v>
      </c>
    </row>
    <row r="106" spans="1:65" s="14" customFormat="1" ht="11.25">
      <c r="B106" s="205"/>
      <c r="C106" s="206"/>
      <c r="D106" s="195" t="s">
        <v>163</v>
      </c>
      <c r="E106" s="207" t="s">
        <v>19</v>
      </c>
      <c r="F106" s="208" t="s">
        <v>190</v>
      </c>
      <c r="G106" s="206"/>
      <c r="H106" s="207" t="s">
        <v>19</v>
      </c>
      <c r="I106" s="209"/>
      <c r="J106" s="206"/>
      <c r="K106" s="206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163</v>
      </c>
      <c r="AU106" s="214" t="s">
        <v>88</v>
      </c>
      <c r="AV106" s="14" t="s">
        <v>86</v>
      </c>
      <c r="AW106" s="14" t="s">
        <v>37</v>
      </c>
      <c r="AX106" s="14" t="s">
        <v>78</v>
      </c>
      <c r="AY106" s="214" t="s">
        <v>153</v>
      </c>
    </row>
    <row r="107" spans="1:65" s="15" customFormat="1" ht="11.25">
      <c r="B107" s="215"/>
      <c r="C107" s="216"/>
      <c r="D107" s="195" t="s">
        <v>163</v>
      </c>
      <c r="E107" s="217" t="s">
        <v>19</v>
      </c>
      <c r="F107" s="218" t="s">
        <v>166</v>
      </c>
      <c r="G107" s="216"/>
      <c r="H107" s="219">
        <v>46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163</v>
      </c>
      <c r="AU107" s="225" t="s">
        <v>88</v>
      </c>
      <c r="AV107" s="15" t="s">
        <v>160</v>
      </c>
      <c r="AW107" s="15" t="s">
        <v>37</v>
      </c>
      <c r="AX107" s="15" t="s">
        <v>86</v>
      </c>
      <c r="AY107" s="225" t="s">
        <v>153</v>
      </c>
    </row>
    <row r="108" spans="1:65" s="2" customFormat="1" ht="37.9" customHeight="1">
      <c r="A108" s="36"/>
      <c r="B108" s="37"/>
      <c r="C108" s="175" t="s">
        <v>160</v>
      </c>
      <c r="D108" s="175" t="s">
        <v>155</v>
      </c>
      <c r="E108" s="176" t="s">
        <v>1099</v>
      </c>
      <c r="F108" s="177" t="s">
        <v>1100</v>
      </c>
      <c r="G108" s="178" t="s">
        <v>158</v>
      </c>
      <c r="H108" s="179">
        <v>14.5</v>
      </c>
      <c r="I108" s="180"/>
      <c r="J108" s="181">
        <f>ROUND(I108*H108,2)</f>
        <v>0</v>
      </c>
      <c r="K108" s="177" t="s">
        <v>159</v>
      </c>
      <c r="L108" s="41"/>
      <c r="M108" s="182" t="s">
        <v>19</v>
      </c>
      <c r="N108" s="183" t="s">
        <v>49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160</v>
      </c>
      <c r="AT108" s="186" t="s">
        <v>155</v>
      </c>
      <c r="AU108" s="186" t="s">
        <v>88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86</v>
      </c>
      <c r="BK108" s="187">
        <f>ROUND(I108*H108,2)</f>
        <v>0</v>
      </c>
      <c r="BL108" s="19" t="s">
        <v>160</v>
      </c>
      <c r="BM108" s="186" t="s">
        <v>182</v>
      </c>
    </row>
    <row r="109" spans="1:65" s="2" customFormat="1" ht="11.25">
      <c r="A109" s="36"/>
      <c r="B109" s="37"/>
      <c r="C109" s="38"/>
      <c r="D109" s="188" t="s">
        <v>161</v>
      </c>
      <c r="E109" s="38"/>
      <c r="F109" s="189" t="s">
        <v>1101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161</v>
      </c>
      <c r="AU109" s="19" t="s">
        <v>88</v>
      </c>
    </row>
    <row r="110" spans="1:65" s="13" customFormat="1" ht="11.25">
      <c r="B110" s="193"/>
      <c r="C110" s="194"/>
      <c r="D110" s="195" t="s">
        <v>163</v>
      </c>
      <c r="E110" s="196" t="s">
        <v>19</v>
      </c>
      <c r="F110" s="197" t="s">
        <v>1102</v>
      </c>
      <c r="G110" s="194"/>
      <c r="H110" s="198">
        <v>14.5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163</v>
      </c>
      <c r="AU110" s="204" t="s">
        <v>88</v>
      </c>
      <c r="AV110" s="13" t="s">
        <v>88</v>
      </c>
      <c r="AW110" s="13" t="s">
        <v>37</v>
      </c>
      <c r="AX110" s="13" t="s">
        <v>78</v>
      </c>
      <c r="AY110" s="204" t="s">
        <v>153</v>
      </c>
    </row>
    <row r="111" spans="1:65" s="14" customFormat="1" ht="11.25">
      <c r="B111" s="205"/>
      <c r="C111" s="206"/>
      <c r="D111" s="195" t="s">
        <v>163</v>
      </c>
      <c r="E111" s="207" t="s">
        <v>19</v>
      </c>
      <c r="F111" s="208" t="s">
        <v>190</v>
      </c>
      <c r="G111" s="206"/>
      <c r="H111" s="207" t="s">
        <v>19</v>
      </c>
      <c r="I111" s="209"/>
      <c r="J111" s="206"/>
      <c r="K111" s="206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163</v>
      </c>
      <c r="AU111" s="214" t="s">
        <v>88</v>
      </c>
      <c r="AV111" s="14" t="s">
        <v>86</v>
      </c>
      <c r="AW111" s="14" t="s">
        <v>37</v>
      </c>
      <c r="AX111" s="14" t="s">
        <v>78</v>
      </c>
      <c r="AY111" s="214" t="s">
        <v>153</v>
      </c>
    </row>
    <row r="112" spans="1:65" s="15" customFormat="1" ht="11.25">
      <c r="B112" s="215"/>
      <c r="C112" s="216"/>
      <c r="D112" s="195" t="s">
        <v>163</v>
      </c>
      <c r="E112" s="217" t="s">
        <v>19</v>
      </c>
      <c r="F112" s="218" t="s">
        <v>166</v>
      </c>
      <c r="G112" s="216"/>
      <c r="H112" s="219">
        <v>14.5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163</v>
      </c>
      <c r="AU112" s="225" t="s">
        <v>88</v>
      </c>
      <c r="AV112" s="15" t="s">
        <v>160</v>
      </c>
      <c r="AW112" s="15" t="s">
        <v>37</v>
      </c>
      <c r="AX112" s="15" t="s">
        <v>86</v>
      </c>
      <c r="AY112" s="225" t="s">
        <v>153</v>
      </c>
    </row>
    <row r="113" spans="1:65" s="2" customFormat="1" ht="37.9" customHeight="1">
      <c r="A113" s="36"/>
      <c r="B113" s="37"/>
      <c r="C113" s="175" t="s">
        <v>191</v>
      </c>
      <c r="D113" s="175" t="s">
        <v>155</v>
      </c>
      <c r="E113" s="176" t="s">
        <v>1103</v>
      </c>
      <c r="F113" s="177" t="s">
        <v>1104</v>
      </c>
      <c r="G113" s="178" t="s">
        <v>158</v>
      </c>
      <c r="H113" s="179">
        <v>136</v>
      </c>
      <c r="I113" s="180"/>
      <c r="J113" s="181">
        <f>ROUND(I113*H113,2)</f>
        <v>0</v>
      </c>
      <c r="K113" s="177" t="s">
        <v>159</v>
      </c>
      <c r="L113" s="41"/>
      <c r="M113" s="182" t="s">
        <v>19</v>
      </c>
      <c r="N113" s="183" t="s">
        <v>49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160</v>
      </c>
      <c r="AT113" s="186" t="s">
        <v>155</v>
      </c>
      <c r="AU113" s="186" t="s">
        <v>88</v>
      </c>
      <c r="AY113" s="19" t="s">
        <v>153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86</v>
      </c>
      <c r="BK113" s="187">
        <f>ROUND(I113*H113,2)</f>
        <v>0</v>
      </c>
      <c r="BL113" s="19" t="s">
        <v>160</v>
      </c>
      <c r="BM113" s="186" t="s">
        <v>194</v>
      </c>
    </row>
    <row r="114" spans="1:65" s="2" customFormat="1" ht="11.25">
      <c r="A114" s="36"/>
      <c r="B114" s="37"/>
      <c r="C114" s="38"/>
      <c r="D114" s="188" t="s">
        <v>161</v>
      </c>
      <c r="E114" s="38"/>
      <c r="F114" s="189" t="s">
        <v>1105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161</v>
      </c>
      <c r="AU114" s="19" t="s">
        <v>88</v>
      </c>
    </row>
    <row r="115" spans="1:65" s="13" customFormat="1" ht="11.25">
      <c r="B115" s="193"/>
      <c r="C115" s="194"/>
      <c r="D115" s="195" t="s">
        <v>163</v>
      </c>
      <c r="E115" s="196" t="s">
        <v>19</v>
      </c>
      <c r="F115" s="197" t="s">
        <v>473</v>
      </c>
      <c r="G115" s="194"/>
      <c r="H115" s="198">
        <v>136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163</v>
      </c>
      <c r="AU115" s="204" t="s">
        <v>88</v>
      </c>
      <c r="AV115" s="13" t="s">
        <v>88</v>
      </c>
      <c r="AW115" s="13" t="s">
        <v>37</v>
      </c>
      <c r="AX115" s="13" t="s">
        <v>78</v>
      </c>
      <c r="AY115" s="204" t="s">
        <v>153</v>
      </c>
    </row>
    <row r="116" spans="1:65" s="14" customFormat="1" ht="11.25">
      <c r="B116" s="205"/>
      <c r="C116" s="206"/>
      <c r="D116" s="195" t="s">
        <v>163</v>
      </c>
      <c r="E116" s="207" t="s">
        <v>19</v>
      </c>
      <c r="F116" s="208" t="s">
        <v>190</v>
      </c>
      <c r="G116" s="206"/>
      <c r="H116" s="207" t="s">
        <v>19</v>
      </c>
      <c r="I116" s="209"/>
      <c r="J116" s="206"/>
      <c r="K116" s="206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163</v>
      </c>
      <c r="AU116" s="214" t="s">
        <v>88</v>
      </c>
      <c r="AV116" s="14" t="s">
        <v>86</v>
      </c>
      <c r="AW116" s="14" t="s">
        <v>37</v>
      </c>
      <c r="AX116" s="14" t="s">
        <v>78</v>
      </c>
      <c r="AY116" s="214" t="s">
        <v>153</v>
      </c>
    </row>
    <row r="117" spans="1:65" s="15" customFormat="1" ht="11.25">
      <c r="B117" s="215"/>
      <c r="C117" s="216"/>
      <c r="D117" s="195" t="s">
        <v>163</v>
      </c>
      <c r="E117" s="217" t="s">
        <v>19</v>
      </c>
      <c r="F117" s="218" t="s">
        <v>166</v>
      </c>
      <c r="G117" s="216"/>
      <c r="H117" s="219">
        <v>136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163</v>
      </c>
      <c r="AU117" s="225" t="s">
        <v>88</v>
      </c>
      <c r="AV117" s="15" t="s">
        <v>160</v>
      </c>
      <c r="AW117" s="15" t="s">
        <v>37</v>
      </c>
      <c r="AX117" s="15" t="s">
        <v>86</v>
      </c>
      <c r="AY117" s="225" t="s">
        <v>153</v>
      </c>
    </row>
    <row r="118" spans="1:65" s="2" customFormat="1" ht="37.9" customHeight="1">
      <c r="A118" s="36"/>
      <c r="B118" s="37"/>
      <c r="C118" s="175" t="s">
        <v>174</v>
      </c>
      <c r="D118" s="175" t="s">
        <v>155</v>
      </c>
      <c r="E118" s="176" t="s">
        <v>1106</v>
      </c>
      <c r="F118" s="177" t="s">
        <v>1107</v>
      </c>
      <c r="G118" s="178" t="s">
        <v>158</v>
      </c>
      <c r="H118" s="179">
        <v>136</v>
      </c>
      <c r="I118" s="180"/>
      <c r="J118" s="181">
        <f>ROUND(I118*H118,2)</f>
        <v>0</v>
      </c>
      <c r="K118" s="177" t="s">
        <v>159</v>
      </c>
      <c r="L118" s="41"/>
      <c r="M118" s="182" t="s">
        <v>19</v>
      </c>
      <c r="N118" s="183" t="s">
        <v>49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160</v>
      </c>
      <c r="AT118" s="186" t="s">
        <v>155</v>
      </c>
      <c r="AU118" s="186" t="s">
        <v>88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86</v>
      </c>
      <c r="BK118" s="187">
        <f>ROUND(I118*H118,2)</f>
        <v>0</v>
      </c>
      <c r="BL118" s="19" t="s">
        <v>160</v>
      </c>
      <c r="BM118" s="186" t="s">
        <v>8</v>
      </c>
    </row>
    <row r="119" spans="1:65" s="2" customFormat="1" ht="11.25">
      <c r="A119" s="36"/>
      <c r="B119" s="37"/>
      <c r="C119" s="38"/>
      <c r="D119" s="188" t="s">
        <v>161</v>
      </c>
      <c r="E119" s="38"/>
      <c r="F119" s="189" t="s">
        <v>1108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161</v>
      </c>
      <c r="AU119" s="19" t="s">
        <v>88</v>
      </c>
    </row>
    <row r="120" spans="1:65" s="13" customFormat="1" ht="11.25">
      <c r="B120" s="193"/>
      <c r="C120" s="194"/>
      <c r="D120" s="195" t="s">
        <v>163</v>
      </c>
      <c r="E120" s="196" t="s">
        <v>19</v>
      </c>
      <c r="F120" s="197" t="s">
        <v>473</v>
      </c>
      <c r="G120" s="194"/>
      <c r="H120" s="198">
        <v>136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163</v>
      </c>
      <c r="AU120" s="204" t="s">
        <v>88</v>
      </c>
      <c r="AV120" s="13" t="s">
        <v>88</v>
      </c>
      <c r="AW120" s="13" t="s">
        <v>37</v>
      </c>
      <c r="AX120" s="13" t="s">
        <v>78</v>
      </c>
      <c r="AY120" s="204" t="s">
        <v>153</v>
      </c>
    </row>
    <row r="121" spans="1:65" s="14" customFormat="1" ht="11.25">
      <c r="B121" s="205"/>
      <c r="C121" s="206"/>
      <c r="D121" s="195" t="s">
        <v>163</v>
      </c>
      <c r="E121" s="207" t="s">
        <v>19</v>
      </c>
      <c r="F121" s="208" t="s">
        <v>190</v>
      </c>
      <c r="G121" s="206"/>
      <c r="H121" s="207" t="s">
        <v>19</v>
      </c>
      <c r="I121" s="209"/>
      <c r="J121" s="206"/>
      <c r="K121" s="206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163</v>
      </c>
      <c r="AU121" s="214" t="s">
        <v>88</v>
      </c>
      <c r="AV121" s="14" t="s">
        <v>86</v>
      </c>
      <c r="AW121" s="14" t="s">
        <v>37</v>
      </c>
      <c r="AX121" s="14" t="s">
        <v>78</v>
      </c>
      <c r="AY121" s="214" t="s">
        <v>153</v>
      </c>
    </row>
    <row r="122" spans="1:65" s="15" customFormat="1" ht="11.25">
      <c r="B122" s="215"/>
      <c r="C122" s="216"/>
      <c r="D122" s="195" t="s">
        <v>163</v>
      </c>
      <c r="E122" s="217" t="s">
        <v>19</v>
      </c>
      <c r="F122" s="218" t="s">
        <v>166</v>
      </c>
      <c r="G122" s="216"/>
      <c r="H122" s="219">
        <v>136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163</v>
      </c>
      <c r="AU122" s="225" t="s">
        <v>88</v>
      </c>
      <c r="AV122" s="15" t="s">
        <v>160</v>
      </c>
      <c r="AW122" s="15" t="s">
        <v>37</v>
      </c>
      <c r="AX122" s="15" t="s">
        <v>86</v>
      </c>
      <c r="AY122" s="225" t="s">
        <v>153</v>
      </c>
    </row>
    <row r="123" spans="1:65" s="2" customFormat="1" ht="24.2" customHeight="1">
      <c r="A123" s="36"/>
      <c r="B123" s="37"/>
      <c r="C123" s="175" t="s">
        <v>203</v>
      </c>
      <c r="D123" s="175" t="s">
        <v>155</v>
      </c>
      <c r="E123" s="176" t="s">
        <v>1109</v>
      </c>
      <c r="F123" s="177" t="s">
        <v>1110</v>
      </c>
      <c r="G123" s="178" t="s">
        <v>275</v>
      </c>
      <c r="H123" s="179">
        <v>16</v>
      </c>
      <c r="I123" s="180"/>
      <c r="J123" s="181">
        <f>ROUND(I123*H123,2)</f>
        <v>0</v>
      </c>
      <c r="K123" s="177" t="s">
        <v>159</v>
      </c>
      <c r="L123" s="41"/>
      <c r="M123" s="182" t="s">
        <v>19</v>
      </c>
      <c r="N123" s="183" t="s">
        <v>49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160</v>
      </c>
      <c r="AT123" s="186" t="s">
        <v>155</v>
      </c>
      <c r="AU123" s="186" t="s">
        <v>88</v>
      </c>
      <c r="AY123" s="19" t="s">
        <v>153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86</v>
      </c>
      <c r="BK123" s="187">
        <f>ROUND(I123*H123,2)</f>
        <v>0</v>
      </c>
      <c r="BL123" s="19" t="s">
        <v>160</v>
      </c>
      <c r="BM123" s="186" t="s">
        <v>206</v>
      </c>
    </row>
    <row r="124" spans="1:65" s="2" customFormat="1" ht="11.25">
      <c r="A124" s="36"/>
      <c r="B124" s="37"/>
      <c r="C124" s="38"/>
      <c r="D124" s="188" t="s">
        <v>161</v>
      </c>
      <c r="E124" s="38"/>
      <c r="F124" s="189" t="s">
        <v>1111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161</v>
      </c>
      <c r="AU124" s="19" t="s">
        <v>88</v>
      </c>
    </row>
    <row r="125" spans="1:65" s="13" customFormat="1" ht="11.25">
      <c r="B125" s="193"/>
      <c r="C125" s="194"/>
      <c r="D125" s="195" t="s">
        <v>163</v>
      </c>
      <c r="E125" s="196" t="s">
        <v>19</v>
      </c>
      <c r="F125" s="197" t="s">
        <v>211</v>
      </c>
      <c r="G125" s="194"/>
      <c r="H125" s="198">
        <v>16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163</v>
      </c>
      <c r="AU125" s="204" t="s">
        <v>88</v>
      </c>
      <c r="AV125" s="13" t="s">
        <v>88</v>
      </c>
      <c r="AW125" s="13" t="s">
        <v>37</v>
      </c>
      <c r="AX125" s="13" t="s">
        <v>78</v>
      </c>
      <c r="AY125" s="204" t="s">
        <v>153</v>
      </c>
    </row>
    <row r="126" spans="1:65" s="14" customFormat="1" ht="11.25">
      <c r="B126" s="205"/>
      <c r="C126" s="206"/>
      <c r="D126" s="195" t="s">
        <v>163</v>
      </c>
      <c r="E126" s="207" t="s">
        <v>19</v>
      </c>
      <c r="F126" s="208" t="s">
        <v>190</v>
      </c>
      <c r="G126" s="206"/>
      <c r="H126" s="207" t="s">
        <v>19</v>
      </c>
      <c r="I126" s="209"/>
      <c r="J126" s="206"/>
      <c r="K126" s="206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163</v>
      </c>
      <c r="AU126" s="214" t="s">
        <v>88</v>
      </c>
      <c r="AV126" s="14" t="s">
        <v>86</v>
      </c>
      <c r="AW126" s="14" t="s">
        <v>37</v>
      </c>
      <c r="AX126" s="14" t="s">
        <v>78</v>
      </c>
      <c r="AY126" s="214" t="s">
        <v>153</v>
      </c>
    </row>
    <row r="127" spans="1:65" s="15" customFormat="1" ht="11.25">
      <c r="B127" s="215"/>
      <c r="C127" s="216"/>
      <c r="D127" s="195" t="s">
        <v>163</v>
      </c>
      <c r="E127" s="217" t="s">
        <v>19</v>
      </c>
      <c r="F127" s="218" t="s">
        <v>166</v>
      </c>
      <c r="G127" s="216"/>
      <c r="H127" s="219">
        <v>16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163</v>
      </c>
      <c r="AU127" s="225" t="s">
        <v>88</v>
      </c>
      <c r="AV127" s="15" t="s">
        <v>160</v>
      </c>
      <c r="AW127" s="15" t="s">
        <v>37</v>
      </c>
      <c r="AX127" s="15" t="s">
        <v>86</v>
      </c>
      <c r="AY127" s="225" t="s">
        <v>153</v>
      </c>
    </row>
    <row r="128" spans="1:65" s="2" customFormat="1" ht="16.5" customHeight="1">
      <c r="A128" s="36"/>
      <c r="B128" s="37"/>
      <c r="C128" s="175" t="s">
        <v>182</v>
      </c>
      <c r="D128" s="175" t="s">
        <v>155</v>
      </c>
      <c r="E128" s="176" t="s">
        <v>1112</v>
      </c>
      <c r="F128" s="177" t="s">
        <v>1113</v>
      </c>
      <c r="G128" s="178" t="s">
        <v>158</v>
      </c>
      <c r="H128" s="179">
        <v>542</v>
      </c>
      <c r="I128" s="180"/>
      <c r="J128" s="181">
        <f>ROUND(I128*H128,2)</f>
        <v>0</v>
      </c>
      <c r="K128" s="177" t="s">
        <v>159</v>
      </c>
      <c r="L128" s="41"/>
      <c r="M128" s="182" t="s">
        <v>19</v>
      </c>
      <c r="N128" s="183" t="s">
        <v>49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160</v>
      </c>
      <c r="AT128" s="186" t="s">
        <v>155</v>
      </c>
      <c r="AU128" s="186" t="s">
        <v>88</v>
      </c>
      <c r="AY128" s="19" t="s">
        <v>153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86</v>
      </c>
      <c r="BK128" s="187">
        <f>ROUND(I128*H128,2)</f>
        <v>0</v>
      </c>
      <c r="BL128" s="19" t="s">
        <v>160</v>
      </c>
      <c r="BM128" s="186" t="s">
        <v>211</v>
      </c>
    </row>
    <row r="129" spans="1:65" s="2" customFormat="1" ht="11.25">
      <c r="A129" s="36"/>
      <c r="B129" s="37"/>
      <c r="C129" s="38"/>
      <c r="D129" s="188" t="s">
        <v>161</v>
      </c>
      <c r="E129" s="38"/>
      <c r="F129" s="189" t="s">
        <v>1114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161</v>
      </c>
      <c r="AU129" s="19" t="s">
        <v>88</v>
      </c>
    </row>
    <row r="130" spans="1:65" s="13" customFormat="1" ht="11.25">
      <c r="B130" s="193"/>
      <c r="C130" s="194"/>
      <c r="D130" s="195" t="s">
        <v>163</v>
      </c>
      <c r="E130" s="196" t="s">
        <v>19</v>
      </c>
      <c r="F130" s="197" t="s">
        <v>1115</v>
      </c>
      <c r="G130" s="194"/>
      <c r="H130" s="198">
        <v>542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163</v>
      </c>
      <c r="AU130" s="204" t="s">
        <v>88</v>
      </c>
      <c r="AV130" s="13" t="s">
        <v>88</v>
      </c>
      <c r="AW130" s="13" t="s">
        <v>37</v>
      </c>
      <c r="AX130" s="13" t="s">
        <v>78</v>
      </c>
      <c r="AY130" s="204" t="s">
        <v>153</v>
      </c>
    </row>
    <row r="131" spans="1:65" s="14" customFormat="1" ht="11.25">
      <c r="B131" s="205"/>
      <c r="C131" s="206"/>
      <c r="D131" s="195" t="s">
        <v>163</v>
      </c>
      <c r="E131" s="207" t="s">
        <v>19</v>
      </c>
      <c r="F131" s="208" t="s">
        <v>190</v>
      </c>
      <c r="G131" s="206"/>
      <c r="H131" s="207" t="s">
        <v>19</v>
      </c>
      <c r="I131" s="209"/>
      <c r="J131" s="206"/>
      <c r="K131" s="206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163</v>
      </c>
      <c r="AU131" s="214" t="s">
        <v>88</v>
      </c>
      <c r="AV131" s="14" t="s">
        <v>86</v>
      </c>
      <c r="AW131" s="14" t="s">
        <v>37</v>
      </c>
      <c r="AX131" s="14" t="s">
        <v>78</v>
      </c>
      <c r="AY131" s="214" t="s">
        <v>153</v>
      </c>
    </row>
    <row r="132" spans="1:65" s="15" customFormat="1" ht="11.25">
      <c r="B132" s="215"/>
      <c r="C132" s="216"/>
      <c r="D132" s="195" t="s">
        <v>163</v>
      </c>
      <c r="E132" s="217" t="s">
        <v>19</v>
      </c>
      <c r="F132" s="218" t="s">
        <v>166</v>
      </c>
      <c r="G132" s="216"/>
      <c r="H132" s="219">
        <v>542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163</v>
      </c>
      <c r="AU132" s="225" t="s">
        <v>88</v>
      </c>
      <c r="AV132" s="15" t="s">
        <v>160</v>
      </c>
      <c r="AW132" s="15" t="s">
        <v>37</v>
      </c>
      <c r="AX132" s="15" t="s">
        <v>86</v>
      </c>
      <c r="AY132" s="225" t="s">
        <v>153</v>
      </c>
    </row>
    <row r="133" spans="1:65" s="2" customFormat="1" ht="24.2" customHeight="1">
      <c r="A133" s="36"/>
      <c r="B133" s="37"/>
      <c r="C133" s="175" t="s">
        <v>213</v>
      </c>
      <c r="D133" s="175" t="s">
        <v>155</v>
      </c>
      <c r="E133" s="176" t="s">
        <v>171</v>
      </c>
      <c r="F133" s="177" t="s">
        <v>172</v>
      </c>
      <c r="G133" s="178" t="s">
        <v>173</v>
      </c>
      <c r="H133" s="179">
        <v>679.16700000000003</v>
      </c>
      <c r="I133" s="180"/>
      <c r="J133" s="181">
        <f>ROUND(I133*H133,2)</f>
        <v>0</v>
      </c>
      <c r="K133" s="177" t="s">
        <v>159</v>
      </c>
      <c r="L133" s="41"/>
      <c r="M133" s="182" t="s">
        <v>19</v>
      </c>
      <c r="N133" s="183" t="s">
        <v>49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160</v>
      </c>
      <c r="AT133" s="186" t="s">
        <v>155</v>
      </c>
      <c r="AU133" s="186" t="s">
        <v>88</v>
      </c>
      <c r="AY133" s="19" t="s">
        <v>153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86</v>
      </c>
      <c r="BK133" s="187">
        <f>ROUND(I133*H133,2)</f>
        <v>0</v>
      </c>
      <c r="BL133" s="19" t="s">
        <v>160</v>
      </c>
      <c r="BM133" s="186" t="s">
        <v>216</v>
      </c>
    </row>
    <row r="134" spans="1:65" s="2" customFormat="1" ht="11.25">
      <c r="A134" s="36"/>
      <c r="B134" s="37"/>
      <c r="C134" s="38"/>
      <c r="D134" s="188" t="s">
        <v>161</v>
      </c>
      <c r="E134" s="38"/>
      <c r="F134" s="189" t="s">
        <v>175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161</v>
      </c>
      <c r="AU134" s="19" t="s">
        <v>88</v>
      </c>
    </row>
    <row r="135" spans="1:65" s="13" customFormat="1" ht="11.25">
      <c r="B135" s="193"/>
      <c r="C135" s="194"/>
      <c r="D135" s="195" t="s">
        <v>163</v>
      </c>
      <c r="E135" s="196" t="s">
        <v>19</v>
      </c>
      <c r="F135" s="197" t="s">
        <v>1116</v>
      </c>
      <c r="G135" s="194"/>
      <c r="H135" s="198">
        <v>239.24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163</v>
      </c>
      <c r="AU135" s="204" t="s">
        <v>88</v>
      </c>
      <c r="AV135" s="13" t="s">
        <v>88</v>
      </c>
      <c r="AW135" s="13" t="s">
        <v>37</v>
      </c>
      <c r="AX135" s="13" t="s">
        <v>78</v>
      </c>
      <c r="AY135" s="204" t="s">
        <v>153</v>
      </c>
    </row>
    <row r="136" spans="1:65" s="13" customFormat="1" ht="11.25">
      <c r="B136" s="193"/>
      <c r="C136" s="194"/>
      <c r="D136" s="195" t="s">
        <v>163</v>
      </c>
      <c r="E136" s="196" t="s">
        <v>19</v>
      </c>
      <c r="F136" s="197" t="s">
        <v>1117</v>
      </c>
      <c r="G136" s="194"/>
      <c r="H136" s="198">
        <v>226.73699999999999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163</v>
      </c>
      <c r="AU136" s="204" t="s">
        <v>88</v>
      </c>
      <c r="AV136" s="13" t="s">
        <v>88</v>
      </c>
      <c r="AW136" s="13" t="s">
        <v>37</v>
      </c>
      <c r="AX136" s="13" t="s">
        <v>78</v>
      </c>
      <c r="AY136" s="204" t="s">
        <v>153</v>
      </c>
    </row>
    <row r="137" spans="1:65" s="13" customFormat="1" ht="11.25">
      <c r="B137" s="193"/>
      <c r="C137" s="194"/>
      <c r="D137" s="195" t="s">
        <v>163</v>
      </c>
      <c r="E137" s="196" t="s">
        <v>19</v>
      </c>
      <c r="F137" s="197" t="s">
        <v>1118</v>
      </c>
      <c r="G137" s="194"/>
      <c r="H137" s="198">
        <v>213.19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163</v>
      </c>
      <c r="AU137" s="204" t="s">
        <v>88</v>
      </c>
      <c r="AV137" s="13" t="s">
        <v>88</v>
      </c>
      <c r="AW137" s="13" t="s">
        <v>37</v>
      </c>
      <c r="AX137" s="13" t="s">
        <v>78</v>
      </c>
      <c r="AY137" s="204" t="s">
        <v>153</v>
      </c>
    </row>
    <row r="138" spans="1:65" s="14" customFormat="1" ht="11.25">
      <c r="B138" s="205"/>
      <c r="C138" s="206"/>
      <c r="D138" s="195" t="s">
        <v>163</v>
      </c>
      <c r="E138" s="207" t="s">
        <v>19</v>
      </c>
      <c r="F138" s="208" t="s">
        <v>179</v>
      </c>
      <c r="G138" s="206"/>
      <c r="H138" s="207" t="s">
        <v>19</v>
      </c>
      <c r="I138" s="209"/>
      <c r="J138" s="206"/>
      <c r="K138" s="206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163</v>
      </c>
      <c r="AU138" s="214" t="s">
        <v>88</v>
      </c>
      <c r="AV138" s="14" t="s">
        <v>86</v>
      </c>
      <c r="AW138" s="14" t="s">
        <v>37</v>
      </c>
      <c r="AX138" s="14" t="s">
        <v>78</v>
      </c>
      <c r="AY138" s="214" t="s">
        <v>153</v>
      </c>
    </row>
    <row r="139" spans="1:65" s="15" customFormat="1" ht="11.25">
      <c r="B139" s="215"/>
      <c r="C139" s="216"/>
      <c r="D139" s="195" t="s">
        <v>163</v>
      </c>
      <c r="E139" s="217" t="s">
        <v>19</v>
      </c>
      <c r="F139" s="218" t="s">
        <v>166</v>
      </c>
      <c r="G139" s="216"/>
      <c r="H139" s="219">
        <v>679.16699999999992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163</v>
      </c>
      <c r="AU139" s="225" t="s">
        <v>88</v>
      </c>
      <c r="AV139" s="15" t="s">
        <v>160</v>
      </c>
      <c r="AW139" s="15" t="s">
        <v>37</v>
      </c>
      <c r="AX139" s="15" t="s">
        <v>86</v>
      </c>
      <c r="AY139" s="225" t="s">
        <v>153</v>
      </c>
    </row>
    <row r="140" spans="1:65" s="2" customFormat="1" ht="24.2" customHeight="1">
      <c r="A140" s="36"/>
      <c r="B140" s="37"/>
      <c r="C140" s="175" t="s">
        <v>194</v>
      </c>
      <c r="D140" s="175" t="s">
        <v>155</v>
      </c>
      <c r="E140" s="176" t="s">
        <v>180</v>
      </c>
      <c r="F140" s="177" t="s">
        <v>181</v>
      </c>
      <c r="G140" s="178" t="s">
        <v>173</v>
      </c>
      <c r="H140" s="179">
        <v>223.27500000000001</v>
      </c>
      <c r="I140" s="180"/>
      <c r="J140" s="181">
        <f>ROUND(I140*H140,2)</f>
        <v>0</v>
      </c>
      <c r="K140" s="177" t="s">
        <v>159</v>
      </c>
      <c r="L140" s="41"/>
      <c r="M140" s="182" t="s">
        <v>19</v>
      </c>
      <c r="N140" s="183" t="s">
        <v>49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160</v>
      </c>
      <c r="AT140" s="186" t="s">
        <v>155</v>
      </c>
      <c r="AU140" s="186" t="s">
        <v>88</v>
      </c>
      <c r="AY140" s="19" t="s">
        <v>153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86</v>
      </c>
      <c r="BK140" s="187">
        <f>ROUND(I140*H140,2)</f>
        <v>0</v>
      </c>
      <c r="BL140" s="19" t="s">
        <v>160</v>
      </c>
      <c r="BM140" s="186" t="s">
        <v>224</v>
      </c>
    </row>
    <row r="141" spans="1:65" s="2" customFormat="1" ht="11.25">
      <c r="A141" s="36"/>
      <c r="B141" s="37"/>
      <c r="C141" s="38"/>
      <c r="D141" s="188" t="s">
        <v>161</v>
      </c>
      <c r="E141" s="38"/>
      <c r="F141" s="189" t="s">
        <v>183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161</v>
      </c>
      <c r="AU141" s="19" t="s">
        <v>88</v>
      </c>
    </row>
    <row r="142" spans="1:65" s="13" customFormat="1" ht="11.25">
      <c r="B142" s="193"/>
      <c r="C142" s="194"/>
      <c r="D142" s="195" t="s">
        <v>163</v>
      </c>
      <c r="E142" s="196" t="s">
        <v>19</v>
      </c>
      <c r="F142" s="197" t="s">
        <v>1119</v>
      </c>
      <c r="G142" s="194"/>
      <c r="H142" s="198">
        <v>200.2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163</v>
      </c>
      <c r="AU142" s="204" t="s">
        <v>88</v>
      </c>
      <c r="AV142" s="13" t="s">
        <v>88</v>
      </c>
      <c r="AW142" s="13" t="s">
        <v>37</v>
      </c>
      <c r="AX142" s="13" t="s">
        <v>78</v>
      </c>
      <c r="AY142" s="204" t="s">
        <v>153</v>
      </c>
    </row>
    <row r="143" spans="1:65" s="14" customFormat="1" ht="11.25">
      <c r="B143" s="205"/>
      <c r="C143" s="206"/>
      <c r="D143" s="195" t="s">
        <v>163</v>
      </c>
      <c r="E143" s="207" t="s">
        <v>19</v>
      </c>
      <c r="F143" s="208" t="s">
        <v>657</v>
      </c>
      <c r="G143" s="206"/>
      <c r="H143" s="207" t="s">
        <v>19</v>
      </c>
      <c r="I143" s="209"/>
      <c r="J143" s="206"/>
      <c r="K143" s="206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163</v>
      </c>
      <c r="AU143" s="214" t="s">
        <v>88</v>
      </c>
      <c r="AV143" s="14" t="s">
        <v>86</v>
      </c>
      <c r="AW143" s="14" t="s">
        <v>37</v>
      </c>
      <c r="AX143" s="14" t="s">
        <v>78</v>
      </c>
      <c r="AY143" s="214" t="s">
        <v>153</v>
      </c>
    </row>
    <row r="144" spans="1:65" s="13" customFormat="1" ht="11.25">
      <c r="B144" s="193"/>
      <c r="C144" s="194"/>
      <c r="D144" s="195" t="s">
        <v>163</v>
      </c>
      <c r="E144" s="196" t="s">
        <v>19</v>
      </c>
      <c r="F144" s="197" t="s">
        <v>1120</v>
      </c>
      <c r="G144" s="194"/>
      <c r="H144" s="198">
        <v>20.274999999999999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163</v>
      </c>
      <c r="AU144" s="204" t="s">
        <v>88</v>
      </c>
      <c r="AV144" s="13" t="s">
        <v>88</v>
      </c>
      <c r="AW144" s="13" t="s">
        <v>37</v>
      </c>
      <c r="AX144" s="13" t="s">
        <v>78</v>
      </c>
      <c r="AY144" s="204" t="s">
        <v>153</v>
      </c>
    </row>
    <row r="145" spans="1:65" s="14" customFormat="1" ht="11.25">
      <c r="B145" s="205"/>
      <c r="C145" s="206"/>
      <c r="D145" s="195" t="s">
        <v>163</v>
      </c>
      <c r="E145" s="207" t="s">
        <v>19</v>
      </c>
      <c r="F145" s="208" t="s">
        <v>1121</v>
      </c>
      <c r="G145" s="206"/>
      <c r="H145" s="207" t="s">
        <v>19</v>
      </c>
      <c r="I145" s="209"/>
      <c r="J145" s="206"/>
      <c r="K145" s="206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163</v>
      </c>
      <c r="AU145" s="214" t="s">
        <v>88</v>
      </c>
      <c r="AV145" s="14" t="s">
        <v>86</v>
      </c>
      <c r="AW145" s="14" t="s">
        <v>37</v>
      </c>
      <c r="AX145" s="14" t="s">
        <v>78</v>
      </c>
      <c r="AY145" s="214" t="s">
        <v>153</v>
      </c>
    </row>
    <row r="146" spans="1:65" s="13" customFormat="1" ht="11.25">
      <c r="B146" s="193"/>
      <c r="C146" s="194"/>
      <c r="D146" s="195" t="s">
        <v>163</v>
      </c>
      <c r="E146" s="196" t="s">
        <v>19</v>
      </c>
      <c r="F146" s="197" t="s">
        <v>1122</v>
      </c>
      <c r="G146" s="194"/>
      <c r="H146" s="198">
        <v>2.8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163</v>
      </c>
      <c r="AU146" s="204" t="s">
        <v>88</v>
      </c>
      <c r="AV146" s="13" t="s">
        <v>88</v>
      </c>
      <c r="AW146" s="13" t="s">
        <v>37</v>
      </c>
      <c r="AX146" s="13" t="s">
        <v>78</v>
      </c>
      <c r="AY146" s="204" t="s">
        <v>153</v>
      </c>
    </row>
    <row r="147" spans="1:65" s="14" customFormat="1" ht="11.25">
      <c r="B147" s="205"/>
      <c r="C147" s="206"/>
      <c r="D147" s="195" t="s">
        <v>163</v>
      </c>
      <c r="E147" s="207" t="s">
        <v>19</v>
      </c>
      <c r="F147" s="208" t="s">
        <v>189</v>
      </c>
      <c r="G147" s="206"/>
      <c r="H147" s="207" t="s">
        <v>19</v>
      </c>
      <c r="I147" s="209"/>
      <c r="J147" s="206"/>
      <c r="K147" s="206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163</v>
      </c>
      <c r="AU147" s="214" t="s">
        <v>88</v>
      </c>
      <c r="AV147" s="14" t="s">
        <v>86</v>
      </c>
      <c r="AW147" s="14" t="s">
        <v>37</v>
      </c>
      <c r="AX147" s="14" t="s">
        <v>78</v>
      </c>
      <c r="AY147" s="214" t="s">
        <v>153</v>
      </c>
    </row>
    <row r="148" spans="1:65" s="14" customFormat="1" ht="11.25">
      <c r="B148" s="205"/>
      <c r="C148" s="206"/>
      <c r="D148" s="195" t="s">
        <v>163</v>
      </c>
      <c r="E148" s="207" t="s">
        <v>19</v>
      </c>
      <c r="F148" s="208" t="s">
        <v>190</v>
      </c>
      <c r="G148" s="206"/>
      <c r="H148" s="207" t="s">
        <v>19</v>
      </c>
      <c r="I148" s="209"/>
      <c r="J148" s="206"/>
      <c r="K148" s="206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163</v>
      </c>
      <c r="AU148" s="214" t="s">
        <v>88</v>
      </c>
      <c r="AV148" s="14" t="s">
        <v>86</v>
      </c>
      <c r="AW148" s="14" t="s">
        <v>37</v>
      </c>
      <c r="AX148" s="14" t="s">
        <v>78</v>
      </c>
      <c r="AY148" s="214" t="s">
        <v>153</v>
      </c>
    </row>
    <row r="149" spans="1:65" s="15" customFormat="1" ht="11.25">
      <c r="B149" s="215"/>
      <c r="C149" s="216"/>
      <c r="D149" s="195" t="s">
        <v>163</v>
      </c>
      <c r="E149" s="217" t="s">
        <v>19</v>
      </c>
      <c r="F149" s="218" t="s">
        <v>166</v>
      </c>
      <c r="G149" s="216"/>
      <c r="H149" s="219">
        <v>223.27500000000001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163</v>
      </c>
      <c r="AU149" s="225" t="s">
        <v>88</v>
      </c>
      <c r="AV149" s="15" t="s">
        <v>160</v>
      </c>
      <c r="AW149" s="15" t="s">
        <v>37</v>
      </c>
      <c r="AX149" s="15" t="s">
        <v>86</v>
      </c>
      <c r="AY149" s="225" t="s">
        <v>153</v>
      </c>
    </row>
    <row r="150" spans="1:65" s="2" customFormat="1" ht="21.75" customHeight="1">
      <c r="A150" s="36"/>
      <c r="B150" s="37"/>
      <c r="C150" s="175" t="s">
        <v>226</v>
      </c>
      <c r="D150" s="175" t="s">
        <v>155</v>
      </c>
      <c r="E150" s="176" t="s">
        <v>1123</v>
      </c>
      <c r="F150" s="177" t="s">
        <v>1124</v>
      </c>
      <c r="G150" s="178" t="s">
        <v>158</v>
      </c>
      <c r="H150" s="179">
        <v>62</v>
      </c>
      <c r="I150" s="180"/>
      <c r="J150" s="181">
        <f>ROUND(I150*H150,2)</f>
        <v>0</v>
      </c>
      <c r="K150" s="177" t="s">
        <v>159</v>
      </c>
      <c r="L150" s="41"/>
      <c r="M150" s="182" t="s">
        <v>19</v>
      </c>
      <c r="N150" s="183" t="s">
        <v>49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160</v>
      </c>
      <c r="AT150" s="186" t="s">
        <v>155</v>
      </c>
      <c r="AU150" s="186" t="s">
        <v>88</v>
      </c>
      <c r="AY150" s="19" t="s">
        <v>153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86</v>
      </c>
      <c r="BK150" s="187">
        <f>ROUND(I150*H150,2)</f>
        <v>0</v>
      </c>
      <c r="BL150" s="19" t="s">
        <v>160</v>
      </c>
      <c r="BM150" s="186" t="s">
        <v>229</v>
      </c>
    </row>
    <row r="151" spans="1:65" s="2" customFormat="1" ht="11.25">
      <c r="A151" s="36"/>
      <c r="B151" s="37"/>
      <c r="C151" s="38"/>
      <c r="D151" s="188" t="s">
        <v>161</v>
      </c>
      <c r="E151" s="38"/>
      <c r="F151" s="189" t="s">
        <v>1125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161</v>
      </c>
      <c r="AU151" s="19" t="s">
        <v>88</v>
      </c>
    </row>
    <row r="152" spans="1:65" s="2" customFormat="1" ht="21.75" customHeight="1">
      <c r="A152" s="36"/>
      <c r="B152" s="37"/>
      <c r="C152" s="175" t="s">
        <v>8</v>
      </c>
      <c r="D152" s="175" t="s">
        <v>155</v>
      </c>
      <c r="E152" s="176" t="s">
        <v>1126</v>
      </c>
      <c r="F152" s="177" t="s">
        <v>1127</v>
      </c>
      <c r="G152" s="178" t="s">
        <v>158</v>
      </c>
      <c r="H152" s="179">
        <v>620</v>
      </c>
      <c r="I152" s="180"/>
      <c r="J152" s="181">
        <f>ROUND(I152*H152,2)</f>
        <v>0</v>
      </c>
      <c r="K152" s="177" t="s">
        <v>159</v>
      </c>
      <c r="L152" s="41"/>
      <c r="M152" s="182" t="s">
        <v>19</v>
      </c>
      <c r="N152" s="183" t="s">
        <v>49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160</v>
      </c>
      <c r="AT152" s="186" t="s">
        <v>155</v>
      </c>
      <c r="AU152" s="186" t="s">
        <v>88</v>
      </c>
      <c r="AY152" s="19" t="s">
        <v>153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86</v>
      </c>
      <c r="BK152" s="187">
        <f>ROUND(I152*H152,2)</f>
        <v>0</v>
      </c>
      <c r="BL152" s="19" t="s">
        <v>160</v>
      </c>
      <c r="BM152" s="186" t="s">
        <v>236</v>
      </c>
    </row>
    <row r="153" spans="1:65" s="2" customFormat="1" ht="11.25">
      <c r="A153" s="36"/>
      <c r="B153" s="37"/>
      <c r="C153" s="38"/>
      <c r="D153" s="188" t="s">
        <v>161</v>
      </c>
      <c r="E153" s="38"/>
      <c r="F153" s="189" t="s">
        <v>1128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161</v>
      </c>
      <c r="AU153" s="19" t="s">
        <v>88</v>
      </c>
    </row>
    <row r="154" spans="1:65" s="13" customFormat="1" ht="11.25">
      <c r="B154" s="193"/>
      <c r="C154" s="194"/>
      <c r="D154" s="195" t="s">
        <v>163</v>
      </c>
      <c r="E154" s="196" t="s">
        <v>19</v>
      </c>
      <c r="F154" s="197" t="s">
        <v>1129</v>
      </c>
      <c r="G154" s="194"/>
      <c r="H154" s="198">
        <v>620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163</v>
      </c>
      <c r="AU154" s="204" t="s">
        <v>88</v>
      </c>
      <c r="AV154" s="13" t="s">
        <v>88</v>
      </c>
      <c r="AW154" s="13" t="s">
        <v>37</v>
      </c>
      <c r="AX154" s="13" t="s">
        <v>78</v>
      </c>
      <c r="AY154" s="204" t="s">
        <v>153</v>
      </c>
    </row>
    <row r="155" spans="1:65" s="15" customFormat="1" ht="11.25">
      <c r="B155" s="215"/>
      <c r="C155" s="216"/>
      <c r="D155" s="195" t="s">
        <v>163</v>
      </c>
      <c r="E155" s="217" t="s">
        <v>19</v>
      </c>
      <c r="F155" s="218" t="s">
        <v>166</v>
      </c>
      <c r="G155" s="216"/>
      <c r="H155" s="219">
        <v>620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163</v>
      </c>
      <c r="AU155" s="225" t="s">
        <v>88</v>
      </c>
      <c r="AV155" s="15" t="s">
        <v>160</v>
      </c>
      <c r="AW155" s="15" t="s">
        <v>37</v>
      </c>
      <c r="AX155" s="15" t="s">
        <v>86</v>
      </c>
      <c r="AY155" s="225" t="s">
        <v>153</v>
      </c>
    </row>
    <row r="156" spans="1:65" s="2" customFormat="1" ht="37.9" customHeight="1">
      <c r="A156" s="36"/>
      <c r="B156" s="37"/>
      <c r="C156" s="175" t="s">
        <v>240</v>
      </c>
      <c r="D156" s="175" t="s">
        <v>155</v>
      </c>
      <c r="E156" s="176" t="s">
        <v>192</v>
      </c>
      <c r="F156" s="177" t="s">
        <v>193</v>
      </c>
      <c r="G156" s="178" t="s">
        <v>173</v>
      </c>
      <c r="H156" s="179">
        <v>43.5</v>
      </c>
      <c r="I156" s="180"/>
      <c r="J156" s="181">
        <f>ROUND(I156*H156,2)</f>
        <v>0</v>
      </c>
      <c r="K156" s="177" t="s">
        <v>159</v>
      </c>
      <c r="L156" s="41"/>
      <c r="M156" s="182" t="s">
        <v>19</v>
      </c>
      <c r="N156" s="183" t="s">
        <v>49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160</v>
      </c>
      <c r="AT156" s="186" t="s">
        <v>155</v>
      </c>
      <c r="AU156" s="186" t="s">
        <v>88</v>
      </c>
      <c r="AY156" s="19" t="s">
        <v>153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86</v>
      </c>
      <c r="BK156" s="187">
        <f>ROUND(I156*H156,2)</f>
        <v>0</v>
      </c>
      <c r="BL156" s="19" t="s">
        <v>160</v>
      </c>
      <c r="BM156" s="186" t="s">
        <v>243</v>
      </c>
    </row>
    <row r="157" spans="1:65" s="2" customFormat="1" ht="11.25">
      <c r="A157" s="36"/>
      <c r="B157" s="37"/>
      <c r="C157" s="38"/>
      <c r="D157" s="188" t="s">
        <v>161</v>
      </c>
      <c r="E157" s="38"/>
      <c r="F157" s="189" t="s">
        <v>195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161</v>
      </c>
      <c r="AU157" s="19" t="s">
        <v>88</v>
      </c>
    </row>
    <row r="158" spans="1:65" s="13" customFormat="1" ht="11.25">
      <c r="B158" s="193"/>
      <c r="C158" s="194"/>
      <c r="D158" s="195" t="s">
        <v>163</v>
      </c>
      <c r="E158" s="196" t="s">
        <v>19</v>
      </c>
      <c r="F158" s="197" t="s">
        <v>1130</v>
      </c>
      <c r="G158" s="194"/>
      <c r="H158" s="198">
        <v>43.5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163</v>
      </c>
      <c r="AU158" s="204" t="s">
        <v>88</v>
      </c>
      <c r="AV158" s="13" t="s">
        <v>88</v>
      </c>
      <c r="AW158" s="13" t="s">
        <v>37</v>
      </c>
      <c r="AX158" s="13" t="s">
        <v>78</v>
      </c>
      <c r="AY158" s="204" t="s">
        <v>153</v>
      </c>
    </row>
    <row r="159" spans="1:65" s="14" customFormat="1" ht="11.25">
      <c r="B159" s="205"/>
      <c r="C159" s="206"/>
      <c r="D159" s="195" t="s">
        <v>163</v>
      </c>
      <c r="E159" s="207" t="s">
        <v>19</v>
      </c>
      <c r="F159" s="208" t="s">
        <v>190</v>
      </c>
      <c r="G159" s="206"/>
      <c r="H159" s="207" t="s">
        <v>19</v>
      </c>
      <c r="I159" s="209"/>
      <c r="J159" s="206"/>
      <c r="K159" s="206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163</v>
      </c>
      <c r="AU159" s="214" t="s">
        <v>88</v>
      </c>
      <c r="AV159" s="14" t="s">
        <v>86</v>
      </c>
      <c r="AW159" s="14" t="s">
        <v>37</v>
      </c>
      <c r="AX159" s="14" t="s">
        <v>78</v>
      </c>
      <c r="AY159" s="214" t="s">
        <v>153</v>
      </c>
    </row>
    <row r="160" spans="1:65" s="15" customFormat="1" ht="11.25">
      <c r="B160" s="215"/>
      <c r="C160" s="216"/>
      <c r="D160" s="195" t="s">
        <v>163</v>
      </c>
      <c r="E160" s="217" t="s">
        <v>19</v>
      </c>
      <c r="F160" s="218" t="s">
        <v>166</v>
      </c>
      <c r="G160" s="216"/>
      <c r="H160" s="219">
        <v>43.5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163</v>
      </c>
      <c r="AU160" s="225" t="s">
        <v>88</v>
      </c>
      <c r="AV160" s="15" t="s">
        <v>160</v>
      </c>
      <c r="AW160" s="15" t="s">
        <v>37</v>
      </c>
      <c r="AX160" s="15" t="s">
        <v>86</v>
      </c>
      <c r="AY160" s="225" t="s">
        <v>153</v>
      </c>
    </row>
    <row r="161" spans="1:65" s="2" customFormat="1" ht="16.5" customHeight="1">
      <c r="A161" s="36"/>
      <c r="B161" s="37"/>
      <c r="C161" s="175" t="s">
        <v>206</v>
      </c>
      <c r="D161" s="175" t="s">
        <v>155</v>
      </c>
      <c r="E161" s="176" t="s">
        <v>1131</v>
      </c>
      <c r="F161" s="177" t="s">
        <v>1132</v>
      </c>
      <c r="G161" s="178" t="s">
        <v>158</v>
      </c>
      <c r="H161" s="179">
        <v>500</v>
      </c>
      <c r="I161" s="180"/>
      <c r="J161" s="181">
        <f>ROUND(I161*H161,2)</f>
        <v>0</v>
      </c>
      <c r="K161" s="177" t="s">
        <v>159</v>
      </c>
      <c r="L161" s="41"/>
      <c r="M161" s="182" t="s">
        <v>19</v>
      </c>
      <c r="N161" s="183" t="s">
        <v>49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160</v>
      </c>
      <c r="AT161" s="186" t="s">
        <v>155</v>
      </c>
      <c r="AU161" s="186" t="s">
        <v>88</v>
      </c>
      <c r="AY161" s="19" t="s">
        <v>153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86</v>
      </c>
      <c r="BK161" s="187">
        <f>ROUND(I161*H161,2)</f>
        <v>0</v>
      </c>
      <c r="BL161" s="19" t="s">
        <v>160</v>
      </c>
      <c r="BM161" s="186" t="s">
        <v>248</v>
      </c>
    </row>
    <row r="162" spans="1:65" s="2" customFormat="1" ht="11.25">
      <c r="A162" s="36"/>
      <c r="B162" s="37"/>
      <c r="C162" s="38"/>
      <c r="D162" s="188" t="s">
        <v>161</v>
      </c>
      <c r="E162" s="38"/>
      <c r="F162" s="189" t="s">
        <v>1133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161</v>
      </c>
      <c r="AU162" s="19" t="s">
        <v>88</v>
      </c>
    </row>
    <row r="163" spans="1:65" s="2" customFormat="1" ht="16.5" customHeight="1">
      <c r="A163" s="36"/>
      <c r="B163" s="37"/>
      <c r="C163" s="175" t="s">
        <v>252</v>
      </c>
      <c r="D163" s="175" t="s">
        <v>155</v>
      </c>
      <c r="E163" s="176" t="s">
        <v>1134</v>
      </c>
      <c r="F163" s="177" t="s">
        <v>1135</v>
      </c>
      <c r="G163" s="178" t="s">
        <v>158</v>
      </c>
      <c r="H163" s="179">
        <v>4500</v>
      </c>
      <c r="I163" s="180"/>
      <c r="J163" s="181">
        <f>ROUND(I163*H163,2)</f>
        <v>0</v>
      </c>
      <c r="K163" s="177" t="s">
        <v>159</v>
      </c>
      <c r="L163" s="41"/>
      <c r="M163" s="182" t="s">
        <v>19</v>
      </c>
      <c r="N163" s="183" t="s">
        <v>49</v>
      </c>
      <c r="O163" s="66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160</v>
      </c>
      <c r="AT163" s="186" t="s">
        <v>155</v>
      </c>
      <c r="AU163" s="186" t="s">
        <v>88</v>
      </c>
      <c r="AY163" s="19" t="s">
        <v>153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86</v>
      </c>
      <c r="BK163" s="187">
        <f>ROUND(I163*H163,2)</f>
        <v>0</v>
      </c>
      <c r="BL163" s="19" t="s">
        <v>160</v>
      </c>
      <c r="BM163" s="186" t="s">
        <v>255</v>
      </c>
    </row>
    <row r="164" spans="1:65" s="2" customFormat="1" ht="11.25">
      <c r="A164" s="36"/>
      <c r="B164" s="37"/>
      <c r="C164" s="38"/>
      <c r="D164" s="188" t="s">
        <v>161</v>
      </c>
      <c r="E164" s="38"/>
      <c r="F164" s="189" t="s">
        <v>1136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161</v>
      </c>
      <c r="AU164" s="19" t="s">
        <v>88</v>
      </c>
    </row>
    <row r="165" spans="1:65" s="13" customFormat="1" ht="11.25">
      <c r="B165" s="193"/>
      <c r="C165" s="194"/>
      <c r="D165" s="195" t="s">
        <v>163</v>
      </c>
      <c r="E165" s="196" t="s">
        <v>19</v>
      </c>
      <c r="F165" s="197" t="s">
        <v>1137</v>
      </c>
      <c r="G165" s="194"/>
      <c r="H165" s="198">
        <v>4500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163</v>
      </c>
      <c r="AU165" s="204" t="s">
        <v>88</v>
      </c>
      <c r="AV165" s="13" t="s">
        <v>88</v>
      </c>
      <c r="AW165" s="13" t="s">
        <v>37</v>
      </c>
      <c r="AX165" s="13" t="s">
        <v>78</v>
      </c>
      <c r="AY165" s="204" t="s">
        <v>153</v>
      </c>
    </row>
    <row r="166" spans="1:65" s="15" customFormat="1" ht="11.25">
      <c r="B166" s="215"/>
      <c r="C166" s="216"/>
      <c r="D166" s="195" t="s">
        <v>163</v>
      </c>
      <c r="E166" s="217" t="s">
        <v>19</v>
      </c>
      <c r="F166" s="218" t="s">
        <v>166</v>
      </c>
      <c r="G166" s="216"/>
      <c r="H166" s="219">
        <v>4500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163</v>
      </c>
      <c r="AU166" s="225" t="s">
        <v>88</v>
      </c>
      <c r="AV166" s="15" t="s">
        <v>160</v>
      </c>
      <c r="AW166" s="15" t="s">
        <v>37</v>
      </c>
      <c r="AX166" s="15" t="s">
        <v>86</v>
      </c>
      <c r="AY166" s="225" t="s">
        <v>153</v>
      </c>
    </row>
    <row r="167" spans="1:65" s="2" customFormat="1" ht="37.9" customHeight="1">
      <c r="A167" s="36"/>
      <c r="B167" s="37"/>
      <c r="C167" s="175" t="s">
        <v>211</v>
      </c>
      <c r="D167" s="175" t="s">
        <v>155</v>
      </c>
      <c r="E167" s="176" t="s">
        <v>197</v>
      </c>
      <c r="F167" s="177" t="s">
        <v>198</v>
      </c>
      <c r="G167" s="178" t="s">
        <v>173</v>
      </c>
      <c r="H167" s="179">
        <v>858.94200000000001</v>
      </c>
      <c r="I167" s="180"/>
      <c r="J167" s="181">
        <f>ROUND(I167*H167,2)</f>
        <v>0</v>
      </c>
      <c r="K167" s="177" t="s">
        <v>159</v>
      </c>
      <c r="L167" s="41"/>
      <c r="M167" s="182" t="s">
        <v>19</v>
      </c>
      <c r="N167" s="183" t="s">
        <v>49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160</v>
      </c>
      <c r="AT167" s="186" t="s">
        <v>155</v>
      </c>
      <c r="AU167" s="186" t="s">
        <v>88</v>
      </c>
      <c r="AY167" s="19" t="s">
        <v>153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86</v>
      </c>
      <c r="BK167" s="187">
        <f>ROUND(I167*H167,2)</f>
        <v>0</v>
      </c>
      <c r="BL167" s="19" t="s">
        <v>160</v>
      </c>
      <c r="BM167" s="186" t="s">
        <v>258</v>
      </c>
    </row>
    <row r="168" spans="1:65" s="2" customFormat="1" ht="11.25">
      <c r="A168" s="36"/>
      <c r="B168" s="37"/>
      <c r="C168" s="38"/>
      <c r="D168" s="188" t="s">
        <v>161</v>
      </c>
      <c r="E168" s="38"/>
      <c r="F168" s="189" t="s">
        <v>199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161</v>
      </c>
      <c r="AU168" s="19" t="s">
        <v>88</v>
      </c>
    </row>
    <row r="169" spans="1:65" s="13" customFormat="1" ht="11.25">
      <c r="B169" s="193"/>
      <c r="C169" s="194"/>
      <c r="D169" s="195" t="s">
        <v>163</v>
      </c>
      <c r="E169" s="196" t="s">
        <v>19</v>
      </c>
      <c r="F169" s="197" t="s">
        <v>1138</v>
      </c>
      <c r="G169" s="194"/>
      <c r="H169" s="198">
        <v>679.16700000000003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163</v>
      </c>
      <c r="AU169" s="204" t="s">
        <v>88</v>
      </c>
      <c r="AV169" s="13" t="s">
        <v>88</v>
      </c>
      <c r="AW169" s="13" t="s">
        <v>37</v>
      </c>
      <c r="AX169" s="13" t="s">
        <v>78</v>
      </c>
      <c r="AY169" s="204" t="s">
        <v>153</v>
      </c>
    </row>
    <row r="170" spans="1:65" s="13" customFormat="1" ht="11.25">
      <c r="B170" s="193"/>
      <c r="C170" s="194"/>
      <c r="D170" s="195" t="s">
        <v>163</v>
      </c>
      <c r="E170" s="196" t="s">
        <v>19</v>
      </c>
      <c r="F170" s="197" t="s">
        <v>1139</v>
      </c>
      <c r="G170" s="194"/>
      <c r="H170" s="198">
        <v>223.27500000000001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163</v>
      </c>
      <c r="AU170" s="204" t="s">
        <v>88</v>
      </c>
      <c r="AV170" s="13" t="s">
        <v>88</v>
      </c>
      <c r="AW170" s="13" t="s">
        <v>37</v>
      </c>
      <c r="AX170" s="13" t="s">
        <v>78</v>
      </c>
      <c r="AY170" s="204" t="s">
        <v>153</v>
      </c>
    </row>
    <row r="171" spans="1:65" s="13" customFormat="1" ht="11.25">
      <c r="B171" s="193"/>
      <c r="C171" s="194"/>
      <c r="D171" s="195" t="s">
        <v>163</v>
      </c>
      <c r="E171" s="196" t="s">
        <v>19</v>
      </c>
      <c r="F171" s="197" t="s">
        <v>1140</v>
      </c>
      <c r="G171" s="194"/>
      <c r="H171" s="198">
        <v>-43.5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163</v>
      </c>
      <c r="AU171" s="204" t="s">
        <v>88</v>
      </c>
      <c r="AV171" s="13" t="s">
        <v>88</v>
      </c>
      <c r="AW171" s="13" t="s">
        <v>37</v>
      </c>
      <c r="AX171" s="13" t="s">
        <v>78</v>
      </c>
      <c r="AY171" s="204" t="s">
        <v>153</v>
      </c>
    </row>
    <row r="172" spans="1:65" s="15" customFormat="1" ht="11.25">
      <c r="B172" s="215"/>
      <c r="C172" s="216"/>
      <c r="D172" s="195" t="s">
        <v>163</v>
      </c>
      <c r="E172" s="217" t="s">
        <v>19</v>
      </c>
      <c r="F172" s="218" t="s">
        <v>166</v>
      </c>
      <c r="G172" s="216"/>
      <c r="H172" s="219">
        <v>858.94200000000001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163</v>
      </c>
      <c r="AU172" s="225" t="s">
        <v>88</v>
      </c>
      <c r="AV172" s="15" t="s">
        <v>160</v>
      </c>
      <c r="AW172" s="15" t="s">
        <v>37</v>
      </c>
      <c r="AX172" s="15" t="s">
        <v>86</v>
      </c>
      <c r="AY172" s="225" t="s">
        <v>153</v>
      </c>
    </row>
    <row r="173" spans="1:65" s="2" customFormat="1" ht="37.9" customHeight="1">
      <c r="A173" s="36"/>
      <c r="B173" s="37"/>
      <c r="C173" s="175" t="s">
        <v>260</v>
      </c>
      <c r="D173" s="175" t="s">
        <v>155</v>
      </c>
      <c r="E173" s="176" t="s">
        <v>204</v>
      </c>
      <c r="F173" s="177" t="s">
        <v>205</v>
      </c>
      <c r="G173" s="178" t="s">
        <v>173</v>
      </c>
      <c r="H173" s="179">
        <v>4294.71</v>
      </c>
      <c r="I173" s="180"/>
      <c r="J173" s="181">
        <f>ROUND(I173*H173,2)</f>
        <v>0</v>
      </c>
      <c r="K173" s="177" t="s">
        <v>159</v>
      </c>
      <c r="L173" s="41"/>
      <c r="M173" s="182" t="s">
        <v>19</v>
      </c>
      <c r="N173" s="183" t="s">
        <v>49</v>
      </c>
      <c r="O173" s="66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160</v>
      </c>
      <c r="AT173" s="186" t="s">
        <v>155</v>
      </c>
      <c r="AU173" s="186" t="s">
        <v>88</v>
      </c>
      <c r="AY173" s="19" t="s">
        <v>153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86</v>
      </c>
      <c r="BK173" s="187">
        <f>ROUND(I173*H173,2)</f>
        <v>0</v>
      </c>
      <c r="BL173" s="19" t="s">
        <v>160</v>
      </c>
      <c r="BM173" s="186" t="s">
        <v>263</v>
      </c>
    </row>
    <row r="174" spans="1:65" s="2" customFormat="1" ht="11.25">
      <c r="A174" s="36"/>
      <c r="B174" s="37"/>
      <c r="C174" s="38"/>
      <c r="D174" s="188" t="s">
        <v>161</v>
      </c>
      <c r="E174" s="38"/>
      <c r="F174" s="189" t="s">
        <v>207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161</v>
      </c>
      <c r="AU174" s="19" t="s">
        <v>88</v>
      </c>
    </row>
    <row r="175" spans="1:65" s="13" customFormat="1" ht="11.25">
      <c r="B175" s="193"/>
      <c r="C175" s="194"/>
      <c r="D175" s="195" t="s">
        <v>163</v>
      </c>
      <c r="E175" s="196" t="s">
        <v>19</v>
      </c>
      <c r="F175" s="197" t="s">
        <v>1141</v>
      </c>
      <c r="G175" s="194"/>
      <c r="H175" s="198">
        <v>4294.71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163</v>
      </c>
      <c r="AU175" s="204" t="s">
        <v>88</v>
      </c>
      <c r="AV175" s="13" t="s">
        <v>88</v>
      </c>
      <c r="AW175" s="13" t="s">
        <v>37</v>
      </c>
      <c r="AX175" s="13" t="s">
        <v>78</v>
      </c>
      <c r="AY175" s="204" t="s">
        <v>153</v>
      </c>
    </row>
    <row r="176" spans="1:65" s="15" customFormat="1" ht="11.25">
      <c r="B176" s="215"/>
      <c r="C176" s="216"/>
      <c r="D176" s="195" t="s">
        <v>163</v>
      </c>
      <c r="E176" s="217" t="s">
        <v>19</v>
      </c>
      <c r="F176" s="218" t="s">
        <v>166</v>
      </c>
      <c r="G176" s="216"/>
      <c r="H176" s="219">
        <v>4294.71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163</v>
      </c>
      <c r="AU176" s="225" t="s">
        <v>88</v>
      </c>
      <c r="AV176" s="15" t="s">
        <v>160</v>
      </c>
      <c r="AW176" s="15" t="s">
        <v>37</v>
      </c>
      <c r="AX176" s="15" t="s">
        <v>86</v>
      </c>
      <c r="AY176" s="225" t="s">
        <v>153</v>
      </c>
    </row>
    <row r="177" spans="1:65" s="2" customFormat="1" ht="16.5" customHeight="1">
      <c r="A177" s="36"/>
      <c r="B177" s="37"/>
      <c r="C177" s="175" t="s">
        <v>216</v>
      </c>
      <c r="D177" s="175" t="s">
        <v>155</v>
      </c>
      <c r="E177" s="176" t="s">
        <v>209</v>
      </c>
      <c r="F177" s="177" t="s">
        <v>210</v>
      </c>
      <c r="G177" s="178" t="s">
        <v>173</v>
      </c>
      <c r="H177" s="179">
        <v>43.5</v>
      </c>
      <c r="I177" s="180"/>
      <c r="J177" s="181">
        <f>ROUND(I177*H177,2)</f>
        <v>0</v>
      </c>
      <c r="K177" s="177" t="s">
        <v>159</v>
      </c>
      <c r="L177" s="41"/>
      <c r="M177" s="182" t="s">
        <v>19</v>
      </c>
      <c r="N177" s="183" t="s">
        <v>49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160</v>
      </c>
      <c r="AT177" s="186" t="s">
        <v>155</v>
      </c>
      <c r="AU177" s="186" t="s">
        <v>88</v>
      </c>
      <c r="AY177" s="19" t="s">
        <v>153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86</v>
      </c>
      <c r="BK177" s="187">
        <f>ROUND(I177*H177,2)</f>
        <v>0</v>
      </c>
      <c r="BL177" s="19" t="s">
        <v>160</v>
      </c>
      <c r="BM177" s="186" t="s">
        <v>269</v>
      </c>
    </row>
    <row r="178" spans="1:65" s="2" customFormat="1" ht="11.25">
      <c r="A178" s="36"/>
      <c r="B178" s="37"/>
      <c r="C178" s="38"/>
      <c r="D178" s="188" t="s">
        <v>161</v>
      </c>
      <c r="E178" s="38"/>
      <c r="F178" s="189" t="s">
        <v>212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161</v>
      </c>
      <c r="AU178" s="19" t="s">
        <v>88</v>
      </c>
    </row>
    <row r="179" spans="1:65" s="13" customFormat="1" ht="11.25">
      <c r="B179" s="193"/>
      <c r="C179" s="194"/>
      <c r="D179" s="195" t="s">
        <v>163</v>
      </c>
      <c r="E179" s="196" t="s">
        <v>19</v>
      </c>
      <c r="F179" s="197" t="s">
        <v>1130</v>
      </c>
      <c r="G179" s="194"/>
      <c r="H179" s="198">
        <v>43.5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163</v>
      </c>
      <c r="AU179" s="204" t="s">
        <v>88</v>
      </c>
      <c r="AV179" s="13" t="s">
        <v>88</v>
      </c>
      <c r="AW179" s="13" t="s">
        <v>37</v>
      </c>
      <c r="AX179" s="13" t="s">
        <v>78</v>
      </c>
      <c r="AY179" s="204" t="s">
        <v>153</v>
      </c>
    </row>
    <row r="180" spans="1:65" s="14" customFormat="1" ht="11.25">
      <c r="B180" s="205"/>
      <c r="C180" s="206"/>
      <c r="D180" s="195" t="s">
        <v>163</v>
      </c>
      <c r="E180" s="207" t="s">
        <v>19</v>
      </c>
      <c r="F180" s="208" t="s">
        <v>190</v>
      </c>
      <c r="G180" s="206"/>
      <c r="H180" s="207" t="s">
        <v>19</v>
      </c>
      <c r="I180" s="209"/>
      <c r="J180" s="206"/>
      <c r="K180" s="206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163</v>
      </c>
      <c r="AU180" s="214" t="s">
        <v>88</v>
      </c>
      <c r="AV180" s="14" t="s">
        <v>86</v>
      </c>
      <c r="AW180" s="14" t="s">
        <v>37</v>
      </c>
      <c r="AX180" s="14" t="s">
        <v>78</v>
      </c>
      <c r="AY180" s="214" t="s">
        <v>153</v>
      </c>
    </row>
    <row r="181" spans="1:65" s="15" customFormat="1" ht="11.25">
      <c r="B181" s="215"/>
      <c r="C181" s="216"/>
      <c r="D181" s="195" t="s">
        <v>163</v>
      </c>
      <c r="E181" s="217" t="s">
        <v>19</v>
      </c>
      <c r="F181" s="218" t="s">
        <v>166</v>
      </c>
      <c r="G181" s="216"/>
      <c r="H181" s="219">
        <v>43.5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163</v>
      </c>
      <c r="AU181" s="225" t="s">
        <v>88</v>
      </c>
      <c r="AV181" s="15" t="s">
        <v>160</v>
      </c>
      <c r="AW181" s="15" t="s">
        <v>37</v>
      </c>
      <c r="AX181" s="15" t="s">
        <v>86</v>
      </c>
      <c r="AY181" s="225" t="s">
        <v>153</v>
      </c>
    </row>
    <row r="182" spans="1:65" s="2" customFormat="1" ht="33" customHeight="1">
      <c r="A182" s="36"/>
      <c r="B182" s="37"/>
      <c r="C182" s="175" t="s">
        <v>272</v>
      </c>
      <c r="D182" s="175" t="s">
        <v>155</v>
      </c>
      <c r="E182" s="176" t="s">
        <v>214</v>
      </c>
      <c r="F182" s="177" t="s">
        <v>215</v>
      </c>
      <c r="G182" s="178" t="s">
        <v>173</v>
      </c>
      <c r="H182" s="179">
        <v>185.2</v>
      </c>
      <c r="I182" s="180"/>
      <c r="J182" s="181">
        <f>ROUND(I182*H182,2)</f>
        <v>0</v>
      </c>
      <c r="K182" s="177" t="s">
        <v>159</v>
      </c>
      <c r="L182" s="41"/>
      <c r="M182" s="182" t="s">
        <v>19</v>
      </c>
      <c r="N182" s="183" t="s">
        <v>49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160</v>
      </c>
      <c r="AT182" s="186" t="s">
        <v>155</v>
      </c>
      <c r="AU182" s="186" t="s">
        <v>88</v>
      </c>
      <c r="AY182" s="19" t="s">
        <v>153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86</v>
      </c>
      <c r="BK182" s="187">
        <f>ROUND(I182*H182,2)</f>
        <v>0</v>
      </c>
      <c r="BL182" s="19" t="s">
        <v>160</v>
      </c>
      <c r="BM182" s="186" t="s">
        <v>276</v>
      </c>
    </row>
    <row r="183" spans="1:65" s="2" customFormat="1" ht="11.25">
      <c r="A183" s="36"/>
      <c r="B183" s="37"/>
      <c r="C183" s="38"/>
      <c r="D183" s="188" t="s">
        <v>161</v>
      </c>
      <c r="E183" s="38"/>
      <c r="F183" s="189" t="s">
        <v>217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161</v>
      </c>
      <c r="AU183" s="19" t="s">
        <v>88</v>
      </c>
    </row>
    <row r="184" spans="1:65" s="14" customFormat="1" ht="11.25">
      <c r="B184" s="205"/>
      <c r="C184" s="206"/>
      <c r="D184" s="195" t="s">
        <v>163</v>
      </c>
      <c r="E184" s="207" t="s">
        <v>19</v>
      </c>
      <c r="F184" s="208" t="s">
        <v>218</v>
      </c>
      <c r="G184" s="206"/>
      <c r="H184" s="207" t="s">
        <v>19</v>
      </c>
      <c r="I184" s="209"/>
      <c r="J184" s="206"/>
      <c r="K184" s="206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163</v>
      </c>
      <c r="AU184" s="214" t="s">
        <v>88</v>
      </c>
      <c r="AV184" s="14" t="s">
        <v>86</v>
      </c>
      <c r="AW184" s="14" t="s">
        <v>37</v>
      </c>
      <c r="AX184" s="14" t="s">
        <v>78</v>
      </c>
      <c r="AY184" s="214" t="s">
        <v>153</v>
      </c>
    </row>
    <row r="185" spans="1:65" s="13" customFormat="1" ht="11.25">
      <c r="B185" s="193"/>
      <c r="C185" s="194"/>
      <c r="D185" s="195" t="s">
        <v>163</v>
      </c>
      <c r="E185" s="196" t="s">
        <v>19</v>
      </c>
      <c r="F185" s="197" t="s">
        <v>1142</v>
      </c>
      <c r="G185" s="194"/>
      <c r="H185" s="198">
        <v>185.2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163</v>
      </c>
      <c r="AU185" s="204" t="s">
        <v>88</v>
      </c>
      <c r="AV185" s="13" t="s">
        <v>88</v>
      </c>
      <c r="AW185" s="13" t="s">
        <v>37</v>
      </c>
      <c r="AX185" s="13" t="s">
        <v>78</v>
      </c>
      <c r="AY185" s="204" t="s">
        <v>153</v>
      </c>
    </row>
    <row r="186" spans="1:65" s="14" customFormat="1" ht="11.25">
      <c r="B186" s="205"/>
      <c r="C186" s="206"/>
      <c r="D186" s="195" t="s">
        <v>163</v>
      </c>
      <c r="E186" s="207" t="s">
        <v>19</v>
      </c>
      <c r="F186" s="208" t="s">
        <v>1143</v>
      </c>
      <c r="G186" s="206"/>
      <c r="H186" s="207" t="s">
        <v>19</v>
      </c>
      <c r="I186" s="209"/>
      <c r="J186" s="206"/>
      <c r="K186" s="206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163</v>
      </c>
      <c r="AU186" s="214" t="s">
        <v>88</v>
      </c>
      <c r="AV186" s="14" t="s">
        <v>86</v>
      </c>
      <c r="AW186" s="14" t="s">
        <v>37</v>
      </c>
      <c r="AX186" s="14" t="s">
        <v>78</v>
      </c>
      <c r="AY186" s="214" t="s">
        <v>153</v>
      </c>
    </row>
    <row r="187" spans="1:65" s="15" customFormat="1" ht="11.25">
      <c r="B187" s="215"/>
      <c r="C187" s="216"/>
      <c r="D187" s="195" t="s">
        <v>163</v>
      </c>
      <c r="E187" s="217" t="s">
        <v>19</v>
      </c>
      <c r="F187" s="218" t="s">
        <v>166</v>
      </c>
      <c r="G187" s="216"/>
      <c r="H187" s="219">
        <v>185.2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163</v>
      </c>
      <c r="AU187" s="225" t="s">
        <v>88</v>
      </c>
      <c r="AV187" s="15" t="s">
        <v>160</v>
      </c>
      <c r="AW187" s="15" t="s">
        <v>37</v>
      </c>
      <c r="AX187" s="15" t="s">
        <v>86</v>
      </c>
      <c r="AY187" s="225" t="s">
        <v>153</v>
      </c>
    </row>
    <row r="188" spans="1:65" s="2" customFormat="1" ht="16.5" customHeight="1">
      <c r="A188" s="36"/>
      <c r="B188" s="37"/>
      <c r="C188" s="226" t="s">
        <v>224</v>
      </c>
      <c r="D188" s="226" t="s">
        <v>220</v>
      </c>
      <c r="E188" s="227" t="s">
        <v>221</v>
      </c>
      <c r="F188" s="228" t="s">
        <v>222</v>
      </c>
      <c r="G188" s="229" t="s">
        <v>223</v>
      </c>
      <c r="H188" s="230">
        <v>370.4</v>
      </c>
      <c r="I188" s="231"/>
      <c r="J188" s="232">
        <f>ROUND(I188*H188,2)</f>
        <v>0</v>
      </c>
      <c r="K188" s="228" t="s">
        <v>159</v>
      </c>
      <c r="L188" s="233"/>
      <c r="M188" s="234" t="s">
        <v>19</v>
      </c>
      <c r="N188" s="235" t="s">
        <v>49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182</v>
      </c>
      <c r="AT188" s="186" t="s">
        <v>220</v>
      </c>
      <c r="AU188" s="186" t="s">
        <v>88</v>
      </c>
      <c r="AY188" s="19" t="s">
        <v>153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86</v>
      </c>
      <c r="BK188" s="187">
        <f>ROUND(I188*H188,2)</f>
        <v>0</v>
      </c>
      <c r="BL188" s="19" t="s">
        <v>160</v>
      </c>
      <c r="BM188" s="186" t="s">
        <v>281</v>
      </c>
    </row>
    <row r="189" spans="1:65" s="13" customFormat="1" ht="11.25">
      <c r="B189" s="193"/>
      <c r="C189" s="194"/>
      <c r="D189" s="195" t="s">
        <v>163</v>
      </c>
      <c r="E189" s="196" t="s">
        <v>19</v>
      </c>
      <c r="F189" s="197" t="s">
        <v>1144</v>
      </c>
      <c r="G189" s="194"/>
      <c r="H189" s="198">
        <v>370.4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163</v>
      </c>
      <c r="AU189" s="204" t="s">
        <v>88</v>
      </c>
      <c r="AV189" s="13" t="s">
        <v>88</v>
      </c>
      <c r="AW189" s="13" t="s">
        <v>37</v>
      </c>
      <c r="AX189" s="13" t="s">
        <v>78</v>
      </c>
      <c r="AY189" s="204" t="s">
        <v>153</v>
      </c>
    </row>
    <row r="190" spans="1:65" s="15" customFormat="1" ht="11.25">
      <c r="B190" s="215"/>
      <c r="C190" s="216"/>
      <c r="D190" s="195" t="s">
        <v>163</v>
      </c>
      <c r="E190" s="217" t="s">
        <v>19</v>
      </c>
      <c r="F190" s="218" t="s">
        <v>166</v>
      </c>
      <c r="G190" s="216"/>
      <c r="H190" s="219">
        <v>370.4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163</v>
      </c>
      <c r="AU190" s="225" t="s">
        <v>88</v>
      </c>
      <c r="AV190" s="15" t="s">
        <v>160</v>
      </c>
      <c r="AW190" s="15" t="s">
        <v>37</v>
      </c>
      <c r="AX190" s="15" t="s">
        <v>86</v>
      </c>
      <c r="AY190" s="225" t="s">
        <v>153</v>
      </c>
    </row>
    <row r="191" spans="1:65" s="2" customFormat="1" ht="24.2" customHeight="1">
      <c r="A191" s="36"/>
      <c r="B191" s="37"/>
      <c r="C191" s="175" t="s">
        <v>7</v>
      </c>
      <c r="D191" s="175" t="s">
        <v>155</v>
      </c>
      <c r="E191" s="176" t="s">
        <v>227</v>
      </c>
      <c r="F191" s="177" t="s">
        <v>228</v>
      </c>
      <c r="G191" s="178" t="s">
        <v>173</v>
      </c>
      <c r="H191" s="179">
        <v>43.5</v>
      </c>
      <c r="I191" s="180"/>
      <c r="J191" s="181">
        <f>ROUND(I191*H191,2)</f>
        <v>0</v>
      </c>
      <c r="K191" s="177" t="s">
        <v>159</v>
      </c>
      <c r="L191" s="41"/>
      <c r="M191" s="182" t="s">
        <v>19</v>
      </c>
      <c r="N191" s="183" t="s">
        <v>49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160</v>
      </c>
      <c r="AT191" s="186" t="s">
        <v>155</v>
      </c>
      <c r="AU191" s="186" t="s">
        <v>88</v>
      </c>
      <c r="AY191" s="19" t="s">
        <v>153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86</v>
      </c>
      <c r="BK191" s="187">
        <f>ROUND(I191*H191,2)</f>
        <v>0</v>
      </c>
      <c r="BL191" s="19" t="s">
        <v>160</v>
      </c>
      <c r="BM191" s="186" t="s">
        <v>286</v>
      </c>
    </row>
    <row r="192" spans="1:65" s="2" customFormat="1" ht="11.25">
      <c r="A192" s="36"/>
      <c r="B192" s="37"/>
      <c r="C192" s="38"/>
      <c r="D192" s="188" t="s">
        <v>161</v>
      </c>
      <c r="E192" s="38"/>
      <c r="F192" s="189" t="s">
        <v>230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161</v>
      </c>
      <c r="AU192" s="19" t="s">
        <v>88</v>
      </c>
    </row>
    <row r="193" spans="1:65" s="13" customFormat="1" ht="11.25">
      <c r="B193" s="193"/>
      <c r="C193" s="194"/>
      <c r="D193" s="195" t="s">
        <v>163</v>
      </c>
      <c r="E193" s="196" t="s">
        <v>19</v>
      </c>
      <c r="F193" s="197" t="s">
        <v>1130</v>
      </c>
      <c r="G193" s="194"/>
      <c r="H193" s="198">
        <v>43.5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163</v>
      </c>
      <c r="AU193" s="204" t="s">
        <v>88</v>
      </c>
      <c r="AV193" s="13" t="s">
        <v>88</v>
      </c>
      <c r="AW193" s="13" t="s">
        <v>37</v>
      </c>
      <c r="AX193" s="13" t="s">
        <v>78</v>
      </c>
      <c r="AY193" s="204" t="s">
        <v>153</v>
      </c>
    </row>
    <row r="194" spans="1:65" s="14" customFormat="1" ht="11.25">
      <c r="B194" s="205"/>
      <c r="C194" s="206"/>
      <c r="D194" s="195" t="s">
        <v>163</v>
      </c>
      <c r="E194" s="207" t="s">
        <v>19</v>
      </c>
      <c r="F194" s="208" t="s">
        <v>1145</v>
      </c>
      <c r="G194" s="206"/>
      <c r="H194" s="207" t="s">
        <v>19</v>
      </c>
      <c r="I194" s="209"/>
      <c r="J194" s="206"/>
      <c r="K194" s="206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163</v>
      </c>
      <c r="AU194" s="214" t="s">
        <v>88</v>
      </c>
      <c r="AV194" s="14" t="s">
        <v>86</v>
      </c>
      <c r="AW194" s="14" t="s">
        <v>37</v>
      </c>
      <c r="AX194" s="14" t="s">
        <v>78</v>
      </c>
      <c r="AY194" s="214" t="s">
        <v>153</v>
      </c>
    </row>
    <row r="195" spans="1:65" s="15" customFormat="1" ht="11.25">
      <c r="B195" s="215"/>
      <c r="C195" s="216"/>
      <c r="D195" s="195" t="s">
        <v>163</v>
      </c>
      <c r="E195" s="217" t="s">
        <v>19</v>
      </c>
      <c r="F195" s="218" t="s">
        <v>166</v>
      </c>
      <c r="G195" s="216"/>
      <c r="H195" s="219">
        <v>43.5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163</v>
      </c>
      <c r="AU195" s="225" t="s">
        <v>88</v>
      </c>
      <c r="AV195" s="15" t="s">
        <v>160</v>
      </c>
      <c r="AW195" s="15" t="s">
        <v>37</v>
      </c>
      <c r="AX195" s="15" t="s">
        <v>86</v>
      </c>
      <c r="AY195" s="225" t="s">
        <v>153</v>
      </c>
    </row>
    <row r="196" spans="1:65" s="2" customFormat="1" ht="24.2" customHeight="1">
      <c r="A196" s="36"/>
      <c r="B196" s="37"/>
      <c r="C196" s="175" t="s">
        <v>229</v>
      </c>
      <c r="D196" s="175" t="s">
        <v>155</v>
      </c>
      <c r="E196" s="176" t="s">
        <v>688</v>
      </c>
      <c r="F196" s="177" t="s">
        <v>689</v>
      </c>
      <c r="G196" s="178" t="s">
        <v>223</v>
      </c>
      <c r="H196" s="179">
        <v>1546.096</v>
      </c>
      <c r="I196" s="180"/>
      <c r="J196" s="181">
        <f>ROUND(I196*H196,2)</f>
        <v>0</v>
      </c>
      <c r="K196" s="177" t="s">
        <v>159</v>
      </c>
      <c r="L196" s="41"/>
      <c r="M196" s="182" t="s">
        <v>19</v>
      </c>
      <c r="N196" s="183" t="s">
        <v>49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160</v>
      </c>
      <c r="AT196" s="186" t="s">
        <v>155</v>
      </c>
      <c r="AU196" s="186" t="s">
        <v>88</v>
      </c>
      <c r="AY196" s="19" t="s">
        <v>153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86</v>
      </c>
      <c r="BK196" s="187">
        <f>ROUND(I196*H196,2)</f>
        <v>0</v>
      </c>
      <c r="BL196" s="19" t="s">
        <v>160</v>
      </c>
      <c r="BM196" s="186" t="s">
        <v>292</v>
      </c>
    </row>
    <row r="197" spans="1:65" s="2" customFormat="1" ht="11.25">
      <c r="A197" s="36"/>
      <c r="B197" s="37"/>
      <c r="C197" s="38"/>
      <c r="D197" s="188" t="s">
        <v>161</v>
      </c>
      <c r="E197" s="38"/>
      <c r="F197" s="189" t="s">
        <v>690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161</v>
      </c>
      <c r="AU197" s="19" t="s">
        <v>88</v>
      </c>
    </row>
    <row r="198" spans="1:65" s="13" customFormat="1" ht="11.25">
      <c r="B198" s="193"/>
      <c r="C198" s="194"/>
      <c r="D198" s="195" t="s">
        <v>163</v>
      </c>
      <c r="E198" s="196" t="s">
        <v>19</v>
      </c>
      <c r="F198" s="197" t="s">
        <v>1146</v>
      </c>
      <c r="G198" s="194"/>
      <c r="H198" s="198">
        <v>1546.096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163</v>
      </c>
      <c r="AU198" s="204" t="s">
        <v>88</v>
      </c>
      <c r="AV198" s="13" t="s">
        <v>88</v>
      </c>
      <c r="AW198" s="13" t="s">
        <v>37</v>
      </c>
      <c r="AX198" s="13" t="s">
        <v>78</v>
      </c>
      <c r="AY198" s="204" t="s">
        <v>153</v>
      </c>
    </row>
    <row r="199" spans="1:65" s="15" customFormat="1" ht="11.25">
      <c r="B199" s="215"/>
      <c r="C199" s="216"/>
      <c r="D199" s="195" t="s">
        <v>163</v>
      </c>
      <c r="E199" s="217" t="s">
        <v>19</v>
      </c>
      <c r="F199" s="218" t="s">
        <v>166</v>
      </c>
      <c r="G199" s="216"/>
      <c r="H199" s="219">
        <v>1546.096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163</v>
      </c>
      <c r="AU199" s="225" t="s">
        <v>88</v>
      </c>
      <c r="AV199" s="15" t="s">
        <v>160</v>
      </c>
      <c r="AW199" s="15" t="s">
        <v>37</v>
      </c>
      <c r="AX199" s="15" t="s">
        <v>86</v>
      </c>
      <c r="AY199" s="225" t="s">
        <v>153</v>
      </c>
    </row>
    <row r="200" spans="1:65" s="2" customFormat="1" ht="24.2" customHeight="1">
      <c r="A200" s="36"/>
      <c r="B200" s="37"/>
      <c r="C200" s="175" t="s">
        <v>295</v>
      </c>
      <c r="D200" s="175" t="s">
        <v>155</v>
      </c>
      <c r="E200" s="176" t="s">
        <v>241</v>
      </c>
      <c r="F200" s="177" t="s">
        <v>242</v>
      </c>
      <c r="G200" s="178" t="s">
        <v>173</v>
      </c>
      <c r="H200" s="179">
        <v>858.94200000000001</v>
      </c>
      <c r="I200" s="180"/>
      <c r="J200" s="181">
        <f>ROUND(I200*H200,2)</f>
        <v>0</v>
      </c>
      <c r="K200" s="177" t="s">
        <v>159</v>
      </c>
      <c r="L200" s="41"/>
      <c r="M200" s="182" t="s">
        <v>19</v>
      </c>
      <c r="N200" s="183" t="s">
        <v>49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160</v>
      </c>
      <c r="AT200" s="186" t="s">
        <v>155</v>
      </c>
      <c r="AU200" s="186" t="s">
        <v>88</v>
      </c>
      <c r="AY200" s="19" t="s">
        <v>153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86</v>
      </c>
      <c r="BK200" s="187">
        <f>ROUND(I200*H200,2)</f>
        <v>0</v>
      </c>
      <c r="BL200" s="19" t="s">
        <v>160</v>
      </c>
      <c r="BM200" s="186" t="s">
        <v>298</v>
      </c>
    </row>
    <row r="201" spans="1:65" s="2" customFormat="1" ht="11.25">
      <c r="A201" s="36"/>
      <c r="B201" s="37"/>
      <c r="C201" s="38"/>
      <c r="D201" s="188" t="s">
        <v>161</v>
      </c>
      <c r="E201" s="38"/>
      <c r="F201" s="189" t="s">
        <v>244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161</v>
      </c>
      <c r="AU201" s="19" t="s">
        <v>88</v>
      </c>
    </row>
    <row r="202" spans="1:65" s="13" customFormat="1" ht="11.25">
      <c r="B202" s="193"/>
      <c r="C202" s="194"/>
      <c r="D202" s="195" t="s">
        <v>163</v>
      </c>
      <c r="E202" s="196" t="s">
        <v>19</v>
      </c>
      <c r="F202" s="197" t="s">
        <v>1147</v>
      </c>
      <c r="G202" s="194"/>
      <c r="H202" s="198">
        <v>858.94200000000001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163</v>
      </c>
      <c r="AU202" s="204" t="s">
        <v>88</v>
      </c>
      <c r="AV202" s="13" t="s">
        <v>88</v>
      </c>
      <c r="AW202" s="13" t="s">
        <v>37</v>
      </c>
      <c r="AX202" s="13" t="s">
        <v>78</v>
      </c>
      <c r="AY202" s="204" t="s">
        <v>153</v>
      </c>
    </row>
    <row r="203" spans="1:65" s="14" customFormat="1" ht="11.25">
      <c r="B203" s="205"/>
      <c r="C203" s="206"/>
      <c r="D203" s="195" t="s">
        <v>163</v>
      </c>
      <c r="E203" s="207" t="s">
        <v>19</v>
      </c>
      <c r="F203" s="208" t="s">
        <v>190</v>
      </c>
      <c r="G203" s="206"/>
      <c r="H203" s="207" t="s">
        <v>19</v>
      </c>
      <c r="I203" s="209"/>
      <c r="J203" s="206"/>
      <c r="K203" s="206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163</v>
      </c>
      <c r="AU203" s="214" t="s">
        <v>88</v>
      </c>
      <c r="AV203" s="14" t="s">
        <v>86</v>
      </c>
      <c r="AW203" s="14" t="s">
        <v>37</v>
      </c>
      <c r="AX203" s="14" t="s">
        <v>78</v>
      </c>
      <c r="AY203" s="214" t="s">
        <v>153</v>
      </c>
    </row>
    <row r="204" spans="1:65" s="15" customFormat="1" ht="11.25">
      <c r="B204" s="215"/>
      <c r="C204" s="216"/>
      <c r="D204" s="195" t="s">
        <v>163</v>
      </c>
      <c r="E204" s="217" t="s">
        <v>19</v>
      </c>
      <c r="F204" s="218" t="s">
        <v>166</v>
      </c>
      <c r="G204" s="216"/>
      <c r="H204" s="219">
        <v>858.94200000000001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163</v>
      </c>
      <c r="AU204" s="225" t="s">
        <v>88</v>
      </c>
      <c r="AV204" s="15" t="s">
        <v>160</v>
      </c>
      <c r="AW204" s="15" t="s">
        <v>37</v>
      </c>
      <c r="AX204" s="15" t="s">
        <v>86</v>
      </c>
      <c r="AY204" s="225" t="s">
        <v>153</v>
      </c>
    </row>
    <row r="205" spans="1:65" s="2" customFormat="1" ht="24.2" customHeight="1">
      <c r="A205" s="36"/>
      <c r="B205" s="37"/>
      <c r="C205" s="175" t="s">
        <v>236</v>
      </c>
      <c r="D205" s="175" t="s">
        <v>155</v>
      </c>
      <c r="E205" s="176" t="s">
        <v>246</v>
      </c>
      <c r="F205" s="177" t="s">
        <v>247</v>
      </c>
      <c r="G205" s="178" t="s">
        <v>173</v>
      </c>
      <c r="H205" s="179">
        <v>43.5</v>
      </c>
      <c r="I205" s="180"/>
      <c r="J205" s="181">
        <f>ROUND(I205*H205,2)</f>
        <v>0</v>
      </c>
      <c r="K205" s="177" t="s">
        <v>159</v>
      </c>
      <c r="L205" s="41"/>
      <c r="M205" s="182" t="s">
        <v>19</v>
      </c>
      <c r="N205" s="183" t="s">
        <v>49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160</v>
      </c>
      <c r="AT205" s="186" t="s">
        <v>155</v>
      </c>
      <c r="AU205" s="186" t="s">
        <v>88</v>
      </c>
      <c r="AY205" s="19" t="s">
        <v>153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86</v>
      </c>
      <c r="BK205" s="187">
        <f>ROUND(I205*H205,2)</f>
        <v>0</v>
      </c>
      <c r="BL205" s="19" t="s">
        <v>160</v>
      </c>
      <c r="BM205" s="186" t="s">
        <v>304</v>
      </c>
    </row>
    <row r="206" spans="1:65" s="2" customFormat="1" ht="11.25">
      <c r="A206" s="36"/>
      <c r="B206" s="37"/>
      <c r="C206" s="38"/>
      <c r="D206" s="188" t="s">
        <v>161</v>
      </c>
      <c r="E206" s="38"/>
      <c r="F206" s="189" t="s">
        <v>249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161</v>
      </c>
      <c r="AU206" s="19" t="s">
        <v>88</v>
      </c>
    </row>
    <row r="207" spans="1:65" s="13" customFormat="1" ht="11.25">
      <c r="B207" s="193"/>
      <c r="C207" s="194"/>
      <c r="D207" s="195" t="s">
        <v>163</v>
      </c>
      <c r="E207" s="196" t="s">
        <v>19</v>
      </c>
      <c r="F207" s="197" t="s">
        <v>1130</v>
      </c>
      <c r="G207" s="194"/>
      <c r="H207" s="198">
        <v>43.5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163</v>
      </c>
      <c r="AU207" s="204" t="s">
        <v>88</v>
      </c>
      <c r="AV207" s="13" t="s">
        <v>88</v>
      </c>
      <c r="AW207" s="13" t="s">
        <v>37</v>
      </c>
      <c r="AX207" s="13" t="s">
        <v>78</v>
      </c>
      <c r="AY207" s="204" t="s">
        <v>153</v>
      </c>
    </row>
    <row r="208" spans="1:65" s="14" customFormat="1" ht="11.25">
      <c r="B208" s="205"/>
      <c r="C208" s="206"/>
      <c r="D208" s="195" t="s">
        <v>163</v>
      </c>
      <c r="E208" s="207" t="s">
        <v>19</v>
      </c>
      <c r="F208" s="208" t="s">
        <v>251</v>
      </c>
      <c r="G208" s="206"/>
      <c r="H208" s="207" t="s">
        <v>19</v>
      </c>
      <c r="I208" s="209"/>
      <c r="J208" s="206"/>
      <c r="K208" s="206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163</v>
      </c>
      <c r="AU208" s="214" t="s">
        <v>88</v>
      </c>
      <c r="AV208" s="14" t="s">
        <v>86</v>
      </c>
      <c r="AW208" s="14" t="s">
        <v>37</v>
      </c>
      <c r="AX208" s="14" t="s">
        <v>78</v>
      </c>
      <c r="AY208" s="214" t="s">
        <v>153</v>
      </c>
    </row>
    <row r="209" spans="1:65" s="15" customFormat="1" ht="11.25">
      <c r="B209" s="215"/>
      <c r="C209" s="216"/>
      <c r="D209" s="195" t="s">
        <v>163</v>
      </c>
      <c r="E209" s="217" t="s">
        <v>19</v>
      </c>
      <c r="F209" s="218" t="s">
        <v>166</v>
      </c>
      <c r="G209" s="216"/>
      <c r="H209" s="219">
        <v>43.5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163</v>
      </c>
      <c r="AU209" s="225" t="s">
        <v>88</v>
      </c>
      <c r="AV209" s="15" t="s">
        <v>160</v>
      </c>
      <c r="AW209" s="15" t="s">
        <v>37</v>
      </c>
      <c r="AX209" s="15" t="s">
        <v>86</v>
      </c>
      <c r="AY209" s="225" t="s">
        <v>153</v>
      </c>
    </row>
    <row r="210" spans="1:65" s="2" customFormat="1" ht="37.9" customHeight="1">
      <c r="A210" s="36"/>
      <c r="B210" s="37"/>
      <c r="C210" s="175" t="s">
        <v>307</v>
      </c>
      <c r="D210" s="175" t="s">
        <v>155</v>
      </c>
      <c r="E210" s="176" t="s">
        <v>253</v>
      </c>
      <c r="F210" s="177" t="s">
        <v>254</v>
      </c>
      <c r="G210" s="178" t="s">
        <v>173</v>
      </c>
      <c r="H210" s="179">
        <v>30.503</v>
      </c>
      <c r="I210" s="180"/>
      <c r="J210" s="181">
        <f>ROUND(I210*H210,2)</f>
        <v>0</v>
      </c>
      <c r="K210" s="177" t="s">
        <v>159</v>
      </c>
      <c r="L210" s="41"/>
      <c r="M210" s="182" t="s">
        <v>19</v>
      </c>
      <c r="N210" s="183" t="s">
        <v>49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160</v>
      </c>
      <c r="AT210" s="186" t="s">
        <v>155</v>
      </c>
      <c r="AU210" s="186" t="s">
        <v>88</v>
      </c>
      <c r="AY210" s="19" t="s">
        <v>153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86</v>
      </c>
      <c r="BK210" s="187">
        <f>ROUND(I210*H210,2)</f>
        <v>0</v>
      </c>
      <c r="BL210" s="19" t="s">
        <v>160</v>
      </c>
      <c r="BM210" s="186" t="s">
        <v>310</v>
      </c>
    </row>
    <row r="211" spans="1:65" s="2" customFormat="1" ht="11.25">
      <c r="A211" s="36"/>
      <c r="B211" s="37"/>
      <c r="C211" s="38"/>
      <c r="D211" s="188" t="s">
        <v>161</v>
      </c>
      <c r="E211" s="38"/>
      <c r="F211" s="189" t="s">
        <v>256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161</v>
      </c>
      <c r="AU211" s="19" t="s">
        <v>88</v>
      </c>
    </row>
    <row r="212" spans="1:65" s="13" customFormat="1" ht="11.25">
      <c r="B212" s="193"/>
      <c r="C212" s="194"/>
      <c r="D212" s="195" t="s">
        <v>163</v>
      </c>
      <c r="E212" s="196" t="s">
        <v>19</v>
      </c>
      <c r="F212" s="197" t="s">
        <v>1148</v>
      </c>
      <c r="G212" s="194"/>
      <c r="H212" s="198">
        <v>30.503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163</v>
      </c>
      <c r="AU212" s="204" t="s">
        <v>88</v>
      </c>
      <c r="AV212" s="13" t="s">
        <v>88</v>
      </c>
      <c r="AW212" s="13" t="s">
        <v>37</v>
      </c>
      <c r="AX212" s="13" t="s">
        <v>78</v>
      </c>
      <c r="AY212" s="204" t="s">
        <v>153</v>
      </c>
    </row>
    <row r="213" spans="1:65" s="15" customFormat="1" ht="11.25">
      <c r="B213" s="215"/>
      <c r="C213" s="216"/>
      <c r="D213" s="195" t="s">
        <v>163</v>
      </c>
      <c r="E213" s="217" t="s">
        <v>19</v>
      </c>
      <c r="F213" s="218" t="s">
        <v>166</v>
      </c>
      <c r="G213" s="216"/>
      <c r="H213" s="219">
        <v>30.503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163</v>
      </c>
      <c r="AU213" s="225" t="s">
        <v>88</v>
      </c>
      <c r="AV213" s="15" t="s">
        <v>160</v>
      </c>
      <c r="AW213" s="15" t="s">
        <v>37</v>
      </c>
      <c r="AX213" s="15" t="s">
        <v>86</v>
      </c>
      <c r="AY213" s="225" t="s">
        <v>153</v>
      </c>
    </row>
    <row r="214" spans="1:65" s="2" customFormat="1" ht="16.5" customHeight="1">
      <c r="A214" s="36"/>
      <c r="B214" s="37"/>
      <c r="C214" s="226" t="s">
        <v>243</v>
      </c>
      <c r="D214" s="226" t="s">
        <v>220</v>
      </c>
      <c r="E214" s="227" t="s">
        <v>221</v>
      </c>
      <c r="F214" s="228" t="s">
        <v>222</v>
      </c>
      <c r="G214" s="229" t="s">
        <v>223</v>
      </c>
      <c r="H214" s="230">
        <v>61.006</v>
      </c>
      <c r="I214" s="231"/>
      <c r="J214" s="232">
        <f>ROUND(I214*H214,2)</f>
        <v>0</v>
      </c>
      <c r="K214" s="228" t="s">
        <v>159</v>
      </c>
      <c r="L214" s="233"/>
      <c r="M214" s="234" t="s">
        <v>19</v>
      </c>
      <c r="N214" s="235" t="s">
        <v>49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182</v>
      </c>
      <c r="AT214" s="186" t="s">
        <v>220</v>
      </c>
      <c r="AU214" s="186" t="s">
        <v>88</v>
      </c>
      <c r="AY214" s="19" t="s">
        <v>153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86</v>
      </c>
      <c r="BK214" s="187">
        <f>ROUND(I214*H214,2)</f>
        <v>0</v>
      </c>
      <c r="BL214" s="19" t="s">
        <v>160</v>
      </c>
      <c r="BM214" s="186" t="s">
        <v>311</v>
      </c>
    </row>
    <row r="215" spans="1:65" s="13" customFormat="1" ht="11.25">
      <c r="B215" s="193"/>
      <c r="C215" s="194"/>
      <c r="D215" s="195" t="s">
        <v>163</v>
      </c>
      <c r="E215" s="196" t="s">
        <v>19</v>
      </c>
      <c r="F215" s="197" t="s">
        <v>1149</v>
      </c>
      <c r="G215" s="194"/>
      <c r="H215" s="198">
        <v>61.006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163</v>
      </c>
      <c r="AU215" s="204" t="s">
        <v>88</v>
      </c>
      <c r="AV215" s="13" t="s">
        <v>88</v>
      </c>
      <c r="AW215" s="13" t="s">
        <v>37</v>
      </c>
      <c r="AX215" s="13" t="s">
        <v>78</v>
      </c>
      <c r="AY215" s="204" t="s">
        <v>153</v>
      </c>
    </row>
    <row r="216" spans="1:65" s="15" customFormat="1" ht="11.25">
      <c r="B216" s="215"/>
      <c r="C216" s="216"/>
      <c r="D216" s="195" t="s">
        <v>163</v>
      </c>
      <c r="E216" s="217" t="s">
        <v>19</v>
      </c>
      <c r="F216" s="218" t="s">
        <v>166</v>
      </c>
      <c r="G216" s="216"/>
      <c r="H216" s="219">
        <v>61.006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163</v>
      </c>
      <c r="AU216" s="225" t="s">
        <v>88</v>
      </c>
      <c r="AV216" s="15" t="s">
        <v>160</v>
      </c>
      <c r="AW216" s="15" t="s">
        <v>37</v>
      </c>
      <c r="AX216" s="15" t="s">
        <v>86</v>
      </c>
      <c r="AY216" s="225" t="s">
        <v>153</v>
      </c>
    </row>
    <row r="217" spans="1:65" s="2" customFormat="1" ht="16.5" customHeight="1">
      <c r="A217" s="36"/>
      <c r="B217" s="37"/>
      <c r="C217" s="175" t="s">
        <v>314</v>
      </c>
      <c r="D217" s="175" t="s">
        <v>155</v>
      </c>
      <c r="E217" s="176" t="s">
        <v>261</v>
      </c>
      <c r="F217" s="177" t="s">
        <v>262</v>
      </c>
      <c r="G217" s="178" t="s">
        <v>158</v>
      </c>
      <c r="H217" s="179">
        <v>1043.5999999999999</v>
      </c>
      <c r="I217" s="180"/>
      <c r="J217" s="181">
        <f>ROUND(I217*H217,2)</f>
        <v>0</v>
      </c>
      <c r="K217" s="177" t="s">
        <v>159</v>
      </c>
      <c r="L217" s="41"/>
      <c r="M217" s="182" t="s">
        <v>19</v>
      </c>
      <c r="N217" s="183" t="s">
        <v>49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160</v>
      </c>
      <c r="AT217" s="186" t="s">
        <v>155</v>
      </c>
      <c r="AU217" s="186" t="s">
        <v>88</v>
      </c>
      <c r="AY217" s="19" t="s">
        <v>153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86</v>
      </c>
      <c r="BK217" s="187">
        <f>ROUND(I217*H217,2)</f>
        <v>0</v>
      </c>
      <c r="BL217" s="19" t="s">
        <v>160</v>
      </c>
      <c r="BM217" s="186" t="s">
        <v>231</v>
      </c>
    </row>
    <row r="218" spans="1:65" s="2" customFormat="1" ht="11.25">
      <c r="A218" s="36"/>
      <c r="B218" s="37"/>
      <c r="C218" s="38"/>
      <c r="D218" s="188" t="s">
        <v>161</v>
      </c>
      <c r="E218" s="38"/>
      <c r="F218" s="189" t="s">
        <v>264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161</v>
      </c>
      <c r="AU218" s="19" t="s">
        <v>88</v>
      </c>
    </row>
    <row r="219" spans="1:65" s="13" customFormat="1" ht="11.25">
      <c r="B219" s="193"/>
      <c r="C219" s="194"/>
      <c r="D219" s="195" t="s">
        <v>163</v>
      </c>
      <c r="E219" s="196" t="s">
        <v>19</v>
      </c>
      <c r="F219" s="197" t="s">
        <v>1150</v>
      </c>
      <c r="G219" s="194"/>
      <c r="H219" s="198">
        <v>1043.5999999999999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163</v>
      </c>
      <c r="AU219" s="204" t="s">
        <v>88</v>
      </c>
      <c r="AV219" s="13" t="s">
        <v>88</v>
      </c>
      <c r="AW219" s="13" t="s">
        <v>37</v>
      </c>
      <c r="AX219" s="13" t="s">
        <v>78</v>
      </c>
      <c r="AY219" s="204" t="s">
        <v>153</v>
      </c>
    </row>
    <row r="220" spans="1:65" s="15" customFormat="1" ht="11.25">
      <c r="B220" s="215"/>
      <c r="C220" s="216"/>
      <c r="D220" s="195" t="s">
        <v>163</v>
      </c>
      <c r="E220" s="217" t="s">
        <v>19</v>
      </c>
      <c r="F220" s="218" t="s">
        <v>166</v>
      </c>
      <c r="G220" s="216"/>
      <c r="H220" s="219">
        <v>1043.5999999999999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163</v>
      </c>
      <c r="AU220" s="225" t="s">
        <v>88</v>
      </c>
      <c r="AV220" s="15" t="s">
        <v>160</v>
      </c>
      <c r="AW220" s="15" t="s">
        <v>37</v>
      </c>
      <c r="AX220" s="15" t="s">
        <v>86</v>
      </c>
      <c r="AY220" s="225" t="s">
        <v>153</v>
      </c>
    </row>
    <row r="221" spans="1:65" s="12" customFormat="1" ht="22.9" customHeight="1">
      <c r="B221" s="159"/>
      <c r="C221" s="160"/>
      <c r="D221" s="161" t="s">
        <v>77</v>
      </c>
      <c r="E221" s="173" t="s">
        <v>160</v>
      </c>
      <c r="F221" s="173" t="s">
        <v>283</v>
      </c>
      <c r="G221" s="160"/>
      <c r="H221" s="160"/>
      <c r="I221" s="163"/>
      <c r="J221" s="174">
        <f>BK221</f>
        <v>0</v>
      </c>
      <c r="K221" s="160"/>
      <c r="L221" s="165"/>
      <c r="M221" s="166"/>
      <c r="N221" s="167"/>
      <c r="O221" s="167"/>
      <c r="P221" s="168">
        <f>SUM(P222:P225)</f>
        <v>0</v>
      </c>
      <c r="Q221" s="167"/>
      <c r="R221" s="168">
        <f>SUM(R222:R225)</f>
        <v>0</v>
      </c>
      <c r="S221" s="167"/>
      <c r="T221" s="169">
        <f>SUM(T222:T225)</f>
        <v>0</v>
      </c>
      <c r="AR221" s="170" t="s">
        <v>86</v>
      </c>
      <c r="AT221" s="171" t="s">
        <v>77</v>
      </c>
      <c r="AU221" s="171" t="s">
        <v>86</v>
      </c>
      <c r="AY221" s="170" t="s">
        <v>153</v>
      </c>
      <c r="BK221" s="172">
        <f>SUM(BK222:BK225)</f>
        <v>0</v>
      </c>
    </row>
    <row r="222" spans="1:65" s="2" customFormat="1" ht="16.5" customHeight="1">
      <c r="A222" s="36"/>
      <c r="B222" s="37"/>
      <c r="C222" s="175" t="s">
        <v>258</v>
      </c>
      <c r="D222" s="175" t="s">
        <v>155</v>
      </c>
      <c r="E222" s="176" t="s">
        <v>284</v>
      </c>
      <c r="F222" s="177" t="s">
        <v>285</v>
      </c>
      <c r="G222" s="178" t="s">
        <v>173</v>
      </c>
      <c r="H222" s="179">
        <v>10.08</v>
      </c>
      <c r="I222" s="180"/>
      <c r="J222" s="181">
        <f>ROUND(I222*H222,2)</f>
        <v>0</v>
      </c>
      <c r="K222" s="177" t="s">
        <v>159</v>
      </c>
      <c r="L222" s="41"/>
      <c r="M222" s="182" t="s">
        <v>19</v>
      </c>
      <c r="N222" s="183" t="s">
        <v>49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160</v>
      </c>
      <c r="AT222" s="186" t="s">
        <v>155</v>
      </c>
      <c r="AU222" s="186" t="s">
        <v>88</v>
      </c>
      <c r="AY222" s="19" t="s">
        <v>153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86</v>
      </c>
      <c r="BK222" s="187">
        <f>ROUND(I222*H222,2)</f>
        <v>0</v>
      </c>
      <c r="BL222" s="19" t="s">
        <v>160</v>
      </c>
      <c r="BM222" s="186" t="s">
        <v>333</v>
      </c>
    </row>
    <row r="223" spans="1:65" s="2" customFormat="1" ht="11.25">
      <c r="A223" s="36"/>
      <c r="B223" s="37"/>
      <c r="C223" s="38"/>
      <c r="D223" s="188" t="s">
        <v>161</v>
      </c>
      <c r="E223" s="38"/>
      <c r="F223" s="189" t="s">
        <v>287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161</v>
      </c>
      <c r="AU223" s="19" t="s">
        <v>88</v>
      </c>
    </row>
    <row r="224" spans="1:65" s="13" customFormat="1" ht="11.25">
      <c r="B224" s="193"/>
      <c r="C224" s="194"/>
      <c r="D224" s="195" t="s">
        <v>163</v>
      </c>
      <c r="E224" s="196" t="s">
        <v>19</v>
      </c>
      <c r="F224" s="197" t="s">
        <v>1151</v>
      </c>
      <c r="G224" s="194"/>
      <c r="H224" s="198">
        <v>10.08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163</v>
      </c>
      <c r="AU224" s="204" t="s">
        <v>88</v>
      </c>
      <c r="AV224" s="13" t="s">
        <v>88</v>
      </c>
      <c r="AW224" s="13" t="s">
        <v>37</v>
      </c>
      <c r="AX224" s="13" t="s">
        <v>78</v>
      </c>
      <c r="AY224" s="204" t="s">
        <v>153</v>
      </c>
    </row>
    <row r="225" spans="1:65" s="15" customFormat="1" ht="11.25">
      <c r="B225" s="215"/>
      <c r="C225" s="216"/>
      <c r="D225" s="195" t="s">
        <v>163</v>
      </c>
      <c r="E225" s="217" t="s">
        <v>19</v>
      </c>
      <c r="F225" s="218" t="s">
        <v>166</v>
      </c>
      <c r="G225" s="216"/>
      <c r="H225" s="219">
        <v>10.08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163</v>
      </c>
      <c r="AU225" s="225" t="s">
        <v>88</v>
      </c>
      <c r="AV225" s="15" t="s">
        <v>160</v>
      </c>
      <c r="AW225" s="15" t="s">
        <v>37</v>
      </c>
      <c r="AX225" s="15" t="s">
        <v>86</v>
      </c>
      <c r="AY225" s="225" t="s">
        <v>153</v>
      </c>
    </row>
    <row r="226" spans="1:65" s="12" customFormat="1" ht="22.9" customHeight="1">
      <c r="B226" s="159"/>
      <c r="C226" s="160"/>
      <c r="D226" s="161" t="s">
        <v>77</v>
      </c>
      <c r="E226" s="173" t="s">
        <v>191</v>
      </c>
      <c r="F226" s="173" t="s">
        <v>289</v>
      </c>
      <c r="G226" s="160"/>
      <c r="H226" s="160"/>
      <c r="I226" s="163"/>
      <c r="J226" s="174">
        <f>BK226</f>
        <v>0</v>
      </c>
      <c r="K226" s="160"/>
      <c r="L226" s="165"/>
      <c r="M226" s="166"/>
      <c r="N226" s="167"/>
      <c r="O226" s="167"/>
      <c r="P226" s="168">
        <f>SUM(P227:P352)</f>
        <v>0</v>
      </c>
      <c r="Q226" s="167"/>
      <c r="R226" s="168">
        <f>SUM(R227:R352)</f>
        <v>0</v>
      </c>
      <c r="S226" s="167"/>
      <c r="T226" s="169">
        <f>SUM(T227:T352)</f>
        <v>0</v>
      </c>
      <c r="AR226" s="170" t="s">
        <v>86</v>
      </c>
      <c r="AT226" s="171" t="s">
        <v>77</v>
      </c>
      <c r="AU226" s="171" t="s">
        <v>86</v>
      </c>
      <c r="AY226" s="170" t="s">
        <v>153</v>
      </c>
      <c r="BK226" s="172">
        <f>SUM(BK227:BK352)</f>
        <v>0</v>
      </c>
    </row>
    <row r="227" spans="1:65" s="2" customFormat="1" ht="24.2" customHeight="1">
      <c r="A227" s="36"/>
      <c r="B227" s="37"/>
      <c r="C227" s="175" t="s">
        <v>335</v>
      </c>
      <c r="D227" s="175" t="s">
        <v>155</v>
      </c>
      <c r="E227" s="176" t="s">
        <v>290</v>
      </c>
      <c r="F227" s="177" t="s">
        <v>291</v>
      </c>
      <c r="G227" s="178" t="s">
        <v>158</v>
      </c>
      <c r="H227" s="179">
        <v>852.75</v>
      </c>
      <c r="I227" s="180"/>
      <c r="J227" s="181">
        <f>ROUND(I227*H227,2)</f>
        <v>0</v>
      </c>
      <c r="K227" s="177" t="s">
        <v>19</v>
      </c>
      <c r="L227" s="41"/>
      <c r="M227" s="182" t="s">
        <v>19</v>
      </c>
      <c r="N227" s="183" t="s">
        <v>49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160</v>
      </c>
      <c r="AT227" s="186" t="s">
        <v>155</v>
      </c>
      <c r="AU227" s="186" t="s">
        <v>88</v>
      </c>
      <c r="AY227" s="19" t="s">
        <v>153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86</v>
      </c>
      <c r="BK227" s="187">
        <f>ROUND(I227*H227,2)</f>
        <v>0</v>
      </c>
      <c r="BL227" s="19" t="s">
        <v>160</v>
      </c>
      <c r="BM227" s="186" t="s">
        <v>338</v>
      </c>
    </row>
    <row r="228" spans="1:65" s="13" customFormat="1" ht="11.25">
      <c r="B228" s="193"/>
      <c r="C228" s="194"/>
      <c r="D228" s="195" t="s">
        <v>163</v>
      </c>
      <c r="E228" s="196" t="s">
        <v>19</v>
      </c>
      <c r="F228" s="197" t="s">
        <v>1152</v>
      </c>
      <c r="G228" s="194"/>
      <c r="H228" s="198">
        <v>852.75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163</v>
      </c>
      <c r="AU228" s="204" t="s">
        <v>88</v>
      </c>
      <c r="AV228" s="13" t="s">
        <v>88</v>
      </c>
      <c r="AW228" s="13" t="s">
        <v>37</v>
      </c>
      <c r="AX228" s="13" t="s">
        <v>78</v>
      </c>
      <c r="AY228" s="204" t="s">
        <v>153</v>
      </c>
    </row>
    <row r="229" spans="1:65" s="14" customFormat="1" ht="11.25">
      <c r="B229" s="205"/>
      <c r="C229" s="206"/>
      <c r="D229" s="195" t="s">
        <v>163</v>
      </c>
      <c r="E229" s="207" t="s">
        <v>19</v>
      </c>
      <c r="F229" s="208" t="s">
        <v>1153</v>
      </c>
      <c r="G229" s="206"/>
      <c r="H229" s="207" t="s">
        <v>19</v>
      </c>
      <c r="I229" s="209"/>
      <c r="J229" s="206"/>
      <c r="K229" s="206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163</v>
      </c>
      <c r="AU229" s="214" t="s">
        <v>88</v>
      </c>
      <c r="AV229" s="14" t="s">
        <v>86</v>
      </c>
      <c r="AW229" s="14" t="s">
        <v>37</v>
      </c>
      <c r="AX229" s="14" t="s">
        <v>78</v>
      </c>
      <c r="AY229" s="214" t="s">
        <v>153</v>
      </c>
    </row>
    <row r="230" spans="1:65" s="15" customFormat="1" ht="11.25">
      <c r="B230" s="215"/>
      <c r="C230" s="216"/>
      <c r="D230" s="195" t="s">
        <v>163</v>
      </c>
      <c r="E230" s="217" t="s">
        <v>19</v>
      </c>
      <c r="F230" s="218" t="s">
        <v>166</v>
      </c>
      <c r="G230" s="216"/>
      <c r="H230" s="219">
        <v>852.75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163</v>
      </c>
      <c r="AU230" s="225" t="s">
        <v>88</v>
      </c>
      <c r="AV230" s="15" t="s">
        <v>160</v>
      </c>
      <c r="AW230" s="15" t="s">
        <v>37</v>
      </c>
      <c r="AX230" s="15" t="s">
        <v>86</v>
      </c>
      <c r="AY230" s="225" t="s">
        <v>153</v>
      </c>
    </row>
    <row r="231" spans="1:65" s="2" customFormat="1" ht="21.75" customHeight="1">
      <c r="A231" s="36"/>
      <c r="B231" s="37"/>
      <c r="C231" s="175" t="s">
        <v>263</v>
      </c>
      <c r="D231" s="175" t="s">
        <v>155</v>
      </c>
      <c r="E231" s="176" t="s">
        <v>1154</v>
      </c>
      <c r="F231" s="177" t="s">
        <v>1155</v>
      </c>
      <c r="G231" s="178" t="s">
        <v>158</v>
      </c>
      <c r="H231" s="179">
        <v>48</v>
      </c>
      <c r="I231" s="180"/>
      <c r="J231" s="181">
        <f>ROUND(I231*H231,2)</f>
        <v>0</v>
      </c>
      <c r="K231" s="177" t="s">
        <v>159</v>
      </c>
      <c r="L231" s="41"/>
      <c r="M231" s="182" t="s">
        <v>19</v>
      </c>
      <c r="N231" s="183" t="s">
        <v>49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160</v>
      </c>
      <c r="AT231" s="186" t="s">
        <v>155</v>
      </c>
      <c r="AU231" s="186" t="s">
        <v>88</v>
      </c>
      <c r="AY231" s="19" t="s">
        <v>153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86</v>
      </c>
      <c r="BK231" s="187">
        <f>ROUND(I231*H231,2)</f>
        <v>0</v>
      </c>
      <c r="BL231" s="19" t="s">
        <v>160</v>
      </c>
      <c r="BM231" s="186" t="s">
        <v>343</v>
      </c>
    </row>
    <row r="232" spans="1:65" s="2" customFormat="1" ht="11.25">
      <c r="A232" s="36"/>
      <c r="B232" s="37"/>
      <c r="C232" s="38"/>
      <c r="D232" s="188" t="s">
        <v>161</v>
      </c>
      <c r="E232" s="38"/>
      <c r="F232" s="189" t="s">
        <v>1156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161</v>
      </c>
      <c r="AU232" s="19" t="s">
        <v>88</v>
      </c>
    </row>
    <row r="233" spans="1:65" s="13" customFormat="1" ht="11.25">
      <c r="B233" s="193"/>
      <c r="C233" s="194"/>
      <c r="D233" s="195" t="s">
        <v>163</v>
      </c>
      <c r="E233" s="196" t="s">
        <v>19</v>
      </c>
      <c r="F233" s="197" t="s">
        <v>304</v>
      </c>
      <c r="G233" s="194"/>
      <c r="H233" s="198">
        <v>48</v>
      </c>
      <c r="I233" s="199"/>
      <c r="J233" s="194"/>
      <c r="K233" s="194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163</v>
      </c>
      <c r="AU233" s="204" t="s">
        <v>88</v>
      </c>
      <c r="AV233" s="13" t="s">
        <v>88</v>
      </c>
      <c r="AW233" s="13" t="s">
        <v>37</v>
      </c>
      <c r="AX233" s="13" t="s">
        <v>78</v>
      </c>
      <c r="AY233" s="204" t="s">
        <v>153</v>
      </c>
    </row>
    <row r="234" spans="1:65" s="14" customFormat="1" ht="11.25">
      <c r="B234" s="205"/>
      <c r="C234" s="206"/>
      <c r="D234" s="195" t="s">
        <v>163</v>
      </c>
      <c r="E234" s="207" t="s">
        <v>19</v>
      </c>
      <c r="F234" s="208" t="s">
        <v>1157</v>
      </c>
      <c r="G234" s="206"/>
      <c r="H234" s="207" t="s">
        <v>19</v>
      </c>
      <c r="I234" s="209"/>
      <c r="J234" s="206"/>
      <c r="K234" s="206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163</v>
      </c>
      <c r="AU234" s="214" t="s">
        <v>88</v>
      </c>
      <c r="AV234" s="14" t="s">
        <v>86</v>
      </c>
      <c r="AW234" s="14" t="s">
        <v>37</v>
      </c>
      <c r="AX234" s="14" t="s">
        <v>78</v>
      </c>
      <c r="AY234" s="214" t="s">
        <v>153</v>
      </c>
    </row>
    <row r="235" spans="1:65" s="15" customFormat="1" ht="11.25">
      <c r="B235" s="215"/>
      <c r="C235" s="216"/>
      <c r="D235" s="195" t="s">
        <v>163</v>
      </c>
      <c r="E235" s="217" t="s">
        <v>19</v>
      </c>
      <c r="F235" s="218" t="s">
        <v>166</v>
      </c>
      <c r="G235" s="216"/>
      <c r="H235" s="219">
        <v>48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163</v>
      </c>
      <c r="AU235" s="225" t="s">
        <v>88</v>
      </c>
      <c r="AV235" s="15" t="s">
        <v>160</v>
      </c>
      <c r="AW235" s="15" t="s">
        <v>37</v>
      </c>
      <c r="AX235" s="15" t="s">
        <v>86</v>
      </c>
      <c r="AY235" s="225" t="s">
        <v>153</v>
      </c>
    </row>
    <row r="236" spans="1:65" s="2" customFormat="1" ht="21.75" customHeight="1">
      <c r="A236" s="36"/>
      <c r="B236" s="37"/>
      <c r="C236" s="175" t="s">
        <v>345</v>
      </c>
      <c r="D236" s="175" t="s">
        <v>155</v>
      </c>
      <c r="E236" s="176" t="s">
        <v>1154</v>
      </c>
      <c r="F236" s="177" t="s">
        <v>1155</v>
      </c>
      <c r="G236" s="178" t="s">
        <v>158</v>
      </c>
      <c r="H236" s="179">
        <v>52</v>
      </c>
      <c r="I236" s="180"/>
      <c r="J236" s="181">
        <f>ROUND(I236*H236,2)</f>
        <v>0</v>
      </c>
      <c r="K236" s="177" t="s">
        <v>159</v>
      </c>
      <c r="L236" s="41"/>
      <c r="M236" s="182" t="s">
        <v>19</v>
      </c>
      <c r="N236" s="183" t="s">
        <v>49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160</v>
      </c>
      <c r="AT236" s="186" t="s">
        <v>155</v>
      </c>
      <c r="AU236" s="186" t="s">
        <v>88</v>
      </c>
      <c r="AY236" s="19" t="s">
        <v>153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86</v>
      </c>
      <c r="BK236" s="187">
        <f>ROUND(I236*H236,2)</f>
        <v>0</v>
      </c>
      <c r="BL236" s="19" t="s">
        <v>160</v>
      </c>
      <c r="BM236" s="186" t="s">
        <v>348</v>
      </c>
    </row>
    <row r="237" spans="1:65" s="2" customFormat="1" ht="11.25">
      <c r="A237" s="36"/>
      <c r="B237" s="37"/>
      <c r="C237" s="38"/>
      <c r="D237" s="188" t="s">
        <v>161</v>
      </c>
      <c r="E237" s="38"/>
      <c r="F237" s="189" t="s">
        <v>1156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161</v>
      </c>
      <c r="AU237" s="19" t="s">
        <v>88</v>
      </c>
    </row>
    <row r="238" spans="1:65" s="13" customFormat="1" ht="11.25">
      <c r="B238" s="193"/>
      <c r="C238" s="194"/>
      <c r="D238" s="195" t="s">
        <v>163</v>
      </c>
      <c r="E238" s="196" t="s">
        <v>19</v>
      </c>
      <c r="F238" s="197" t="s">
        <v>1158</v>
      </c>
      <c r="G238" s="194"/>
      <c r="H238" s="198">
        <v>52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163</v>
      </c>
      <c r="AU238" s="204" t="s">
        <v>88</v>
      </c>
      <c r="AV238" s="13" t="s">
        <v>88</v>
      </c>
      <c r="AW238" s="13" t="s">
        <v>37</v>
      </c>
      <c r="AX238" s="13" t="s">
        <v>78</v>
      </c>
      <c r="AY238" s="204" t="s">
        <v>153</v>
      </c>
    </row>
    <row r="239" spans="1:65" s="14" customFormat="1" ht="11.25">
      <c r="B239" s="205"/>
      <c r="C239" s="206"/>
      <c r="D239" s="195" t="s">
        <v>163</v>
      </c>
      <c r="E239" s="207" t="s">
        <v>19</v>
      </c>
      <c r="F239" s="208" t="s">
        <v>1159</v>
      </c>
      <c r="G239" s="206"/>
      <c r="H239" s="207" t="s">
        <v>19</v>
      </c>
      <c r="I239" s="209"/>
      <c r="J239" s="206"/>
      <c r="K239" s="206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163</v>
      </c>
      <c r="AU239" s="214" t="s">
        <v>88</v>
      </c>
      <c r="AV239" s="14" t="s">
        <v>86</v>
      </c>
      <c r="AW239" s="14" t="s">
        <v>37</v>
      </c>
      <c r="AX239" s="14" t="s">
        <v>78</v>
      </c>
      <c r="AY239" s="214" t="s">
        <v>153</v>
      </c>
    </row>
    <row r="240" spans="1:65" s="15" customFormat="1" ht="11.25">
      <c r="B240" s="215"/>
      <c r="C240" s="216"/>
      <c r="D240" s="195" t="s">
        <v>163</v>
      </c>
      <c r="E240" s="217" t="s">
        <v>19</v>
      </c>
      <c r="F240" s="218" t="s">
        <v>166</v>
      </c>
      <c r="G240" s="216"/>
      <c r="H240" s="219">
        <v>52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163</v>
      </c>
      <c r="AU240" s="225" t="s">
        <v>88</v>
      </c>
      <c r="AV240" s="15" t="s">
        <v>160</v>
      </c>
      <c r="AW240" s="15" t="s">
        <v>37</v>
      </c>
      <c r="AX240" s="15" t="s">
        <v>86</v>
      </c>
      <c r="AY240" s="225" t="s">
        <v>153</v>
      </c>
    </row>
    <row r="241" spans="1:65" s="2" customFormat="1" ht="21.75" customHeight="1">
      <c r="A241" s="36"/>
      <c r="B241" s="37"/>
      <c r="C241" s="175" t="s">
        <v>269</v>
      </c>
      <c r="D241" s="175" t="s">
        <v>155</v>
      </c>
      <c r="E241" s="176" t="s">
        <v>1160</v>
      </c>
      <c r="F241" s="177" t="s">
        <v>1161</v>
      </c>
      <c r="G241" s="178" t="s">
        <v>158</v>
      </c>
      <c r="H241" s="179">
        <v>330</v>
      </c>
      <c r="I241" s="180"/>
      <c r="J241" s="181">
        <f>ROUND(I241*H241,2)</f>
        <v>0</v>
      </c>
      <c r="K241" s="177" t="s">
        <v>159</v>
      </c>
      <c r="L241" s="41"/>
      <c r="M241" s="182" t="s">
        <v>19</v>
      </c>
      <c r="N241" s="183" t="s">
        <v>49</v>
      </c>
      <c r="O241" s="66"/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160</v>
      </c>
      <c r="AT241" s="186" t="s">
        <v>155</v>
      </c>
      <c r="AU241" s="186" t="s">
        <v>88</v>
      </c>
      <c r="AY241" s="19" t="s">
        <v>153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86</v>
      </c>
      <c r="BK241" s="187">
        <f>ROUND(I241*H241,2)</f>
        <v>0</v>
      </c>
      <c r="BL241" s="19" t="s">
        <v>160</v>
      </c>
      <c r="BM241" s="186" t="s">
        <v>351</v>
      </c>
    </row>
    <row r="242" spans="1:65" s="2" customFormat="1" ht="11.25">
      <c r="A242" s="36"/>
      <c r="B242" s="37"/>
      <c r="C242" s="38"/>
      <c r="D242" s="188" t="s">
        <v>161</v>
      </c>
      <c r="E242" s="38"/>
      <c r="F242" s="189" t="s">
        <v>1162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161</v>
      </c>
      <c r="AU242" s="19" t="s">
        <v>88</v>
      </c>
    </row>
    <row r="243" spans="1:65" s="13" customFormat="1" ht="11.25">
      <c r="B243" s="193"/>
      <c r="C243" s="194"/>
      <c r="D243" s="195" t="s">
        <v>163</v>
      </c>
      <c r="E243" s="196" t="s">
        <v>19</v>
      </c>
      <c r="F243" s="197" t="s">
        <v>1163</v>
      </c>
      <c r="G243" s="194"/>
      <c r="H243" s="198">
        <v>330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163</v>
      </c>
      <c r="AU243" s="204" t="s">
        <v>88</v>
      </c>
      <c r="AV243" s="13" t="s">
        <v>88</v>
      </c>
      <c r="AW243" s="13" t="s">
        <v>37</v>
      </c>
      <c r="AX243" s="13" t="s">
        <v>78</v>
      </c>
      <c r="AY243" s="204" t="s">
        <v>153</v>
      </c>
    </row>
    <row r="244" spans="1:65" s="14" customFormat="1" ht="11.25">
      <c r="B244" s="205"/>
      <c r="C244" s="206"/>
      <c r="D244" s="195" t="s">
        <v>163</v>
      </c>
      <c r="E244" s="207" t="s">
        <v>19</v>
      </c>
      <c r="F244" s="208" t="s">
        <v>1164</v>
      </c>
      <c r="G244" s="206"/>
      <c r="H244" s="207" t="s">
        <v>19</v>
      </c>
      <c r="I244" s="209"/>
      <c r="J244" s="206"/>
      <c r="K244" s="206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163</v>
      </c>
      <c r="AU244" s="214" t="s">
        <v>88</v>
      </c>
      <c r="AV244" s="14" t="s">
        <v>86</v>
      </c>
      <c r="AW244" s="14" t="s">
        <v>37</v>
      </c>
      <c r="AX244" s="14" t="s">
        <v>78</v>
      </c>
      <c r="AY244" s="214" t="s">
        <v>153</v>
      </c>
    </row>
    <row r="245" spans="1:65" s="15" customFormat="1" ht="11.25">
      <c r="B245" s="215"/>
      <c r="C245" s="216"/>
      <c r="D245" s="195" t="s">
        <v>163</v>
      </c>
      <c r="E245" s="217" t="s">
        <v>19</v>
      </c>
      <c r="F245" s="218" t="s">
        <v>166</v>
      </c>
      <c r="G245" s="216"/>
      <c r="H245" s="219">
        <v>330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163</v>
      </c>
      <c r="AU245" s="225" t="s">
        <v>88</v>
      </c>
      <c r="AV245" s="15" t="s">
        <v>160</v>
      </c>
      <c r="AW245" s="15" t="s">
        <v>37</v>
      </c>
      <c r="AX245" s="15" t="s">
        <v>86</v>
      </c>
      <c r="AY245" s="225" t="s">
        <v>153</v>
      </c>
    </row>
    <row r="246" spans="1:65" s="2" customFormat="1" ht="21.75" customHeight="1">
      <c r="A246" s="36"/>
      <c r="B246" s="37"/>
      <c r="C246" s="175" t="s">
        <v>352</v>
      </c>
      <c r="D246" s="175" t="s">
        <v>155</v>
      </c>
      <c r="E246" s="176" t="s">
        <v>1165</v>
      </c>
      <c r="F246" s="177" t="s">
        <v>1166</v>
      </c>
      <c r="G246" s="178" t="s">
        <v>158</v>
      </c>
      <c r="H246" s="179">
        <v>48</v>
      </c>
      <c r="I246" s="180"/>
      <c r="J246" s="181">
        <f>ROUND(I246*H246,2)</f>
        <v>0</v>
      </c>
      <c r="K246" s="177" t="s">
        <v>159</v>
      </c>
      <c r="L246" s="41"/>
      <c r="M246" s="182" t="s">
        <v>19</v>
      </c>
      <c r="N246" s="183" t="s">
        <v>49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160</v>
      </c>
      <c r="AT246" s="186" t="s">
        <v>155</v>
      </c>
      <c r="AU246" s="186" t="s">
        <v>88</v>
      </c>
      <c r="AY246" s="19" t="s">
        <v>153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86</v>
      </c>
      <c r="BK246" s="187">
        <f>ROUND(I246*H246,2)</f>
        <v>0</v>
      </c>
      <c r="BL246" s="19" t="s">
        <v>160</v>
      </c>
      <c r="BM246" s="186" t="s">
        <v>355</v>
      </c>
    </row>
    <row r="247" spans="1:65" s="2" customFormat="1" ht="11.25">
      <c r="A247" s="36"/>
      <c r="B247" s="37"/>
      <c r="C247" s="38"/>
      <c r="D247" s="188" t="s">
        <v>161</v>
      </c>
      <c r="E247" s="38"/>
      <c r="F247" s="189" t="s">
        <v>1167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161</v>
      </c>
      <c r="AU247" s="19" t="s">
        <v>88</v>
      </c>
    </row>
    <row r="248" spans="1:65" s="13" customFormat="1" ht="11.25">
      <c r="B248" s="193"/>
      <c r="C248" s="194"/>
      <c r="D248" s="195" t="s">
        <v>163</v>
      </c>
      <c r="E248" s="196" t="s">
        <v>19</v>
      </c>
      <c r="F248" s="197" t="s">
        <v>304</v>
      </c>
      <c r="G248" s="194"/>
      <c r="H248" s="198">
        <v>48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163</v>
      </c>
      <c r="AU248" s="204" t="s">
        <v>88</v>
      </c>
      <c r="AV248" s="13" t="s">
        <v>88</v>
      </c>
      <c r="AW248" s="13" t="s">
        <v>37</v>
      </c>
      <c r="AX248" s="13" t="s">
        <v>78</v>
      </c>
      <c r="AY248" s="204" t="s">
        <v>153</v>
      </c>
    </row>
    <row r="249" spans="1:65" s="14" customFormat="1" ht="11.25">
      <c r="B249" s="205"/>
      <c r="C249" s="206"/>
      <c r="D249" s="195" t="s">
        <v>163</v>
      </c>
      <c r="E249" s="207" t="s">
        <v>19</v>
      </c>
      <c r="F249" s="208" t="s">
        <v>1157</v>
      </c>
      <c r="G249" s="206"/>
      <c r="H249" s="207" t="s">
        <v>19</v>
      </c>
      <c r="I249" s="209"/>
      <c r="J249" s="206"/>
      <c r="K249" s="206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163</v>
      </c>
      <c r="AU249" s="214" t="s">
        <v>88</v>
      </c>
      <c r="AV249" s="14" t="s">
        <v>86</v>
      </c>
      <c r="AW249" s="14" t="s">
        <v>37</v>
      </c>
      <c r="AX249" s="14" t="s">
        <v>78</v>
      </c>
      <c r="AY249" s="214" t="s">
        <v>153</v>
      </c>
    </row>
    <row r="250" spans="1:65" s="15" customFormat="1" ht="11.25">
      <c r="B250" s="215"/>
      <c r="C250" s="216"/>
      <c r="D250" s="195" t="s">
        <v>163</v>
      </c>
      <c r="E250" s="217" t="s">
        <v>19</v>
      </c>
      <c r="F250" s="218" t="s">
        <v>166</v>
      </c>
      <c r="G250" s="216"/>
      <c r="H250" s="219">
        <v>48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163</v>
      </c>
      <c r="AU250" s="225" t="s">
        <v>88</v>
      </c>
      <c r="AV250" s="15" t="s">
        <v>160</v>
      </c>
      <c r="AW250" s="15" t="s">
        <v>37</v>
      </c>
      <c r="AX250" s="15" t="s">
        <v>86</v>
      </c>
      <c r="AY250" s="225" t="s">
        <v>153</v>
      </c>
    </row>
    <row r="251" spans="1:65" s="2" customFormat="1" ht="21.75" customHeight="1">
      <c r="A251" s="36"/>
      <c r="B251" s="37"/>
      <c r="C251" s="175" t="s">
        <v>276</v>
      </c>
      <c r="D251" s="175" t="s">
        <v>155</v>
      </c>
      <c r="E251" s="176" t="s">
        <v>1168</v>
      </c>
      <c r="F251" s="177" t="s">
        <v>1169</v>
      </c>
      <c r="G251" s="178" t="s">
        <v>158</v>
      </c>
      <c r="H251" s="179">
        <v>569</v>
      </c>
      <c r="I251" s="180"/>
      <c r="J251" s="181">
        <f>ROUND(I251*H251,2)</f>
        <v>0</v>
      </c>
      <c r="K251" s="177" t="s">
        <v>159</v>
      </c>
      <c r="L251" s="41"/>
      <c r="M251" s="182" t="s">
        <v>19</v>
      </c>
      <c r="N251" s="183" t="s">
        <v>49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160</v>
      </c>
      <c r="AT251" s="186" t="s">
        <v>155</v>
      </c>
      <c r="AU251" s="186" t="s">
        <v>88</v>
      </c>
      <c r="AY251" s="19" t="s">
        <v>153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86</v>
      </c>
      <c r="BK251" s="187">
        <f>ROUND(I251*H251,2)</f>
        <v>0</v>
      </c>
      <c r="BL251" s="19" t="s">
        <v>160</v>
      </c>
      <c r="BM251" s="186" t="s">
        <v>511</v>
      </c>
    </row>
    <row r="252" spans="1:65" s="2" customFormat="1" ht="11.25">
      <c r="A252" s="36"/>
      <c r="B252" s="37"/>
      <c r="C252" s="38"/>
      <c r="D252" s="188" t="s">
        <v>161</v>
      </c>
      <c r="E252" s="38"/>
      <c r="F252" s="189" t="s">
        <v>1170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161</v>
      </c>
      <c r="AU252" s="19" t="s">
        <v>88</v>
      </c>
    </row>
    <row r="253" spans="1:65" s="13" customFormat="1" ht="11.25">
      <c r="B253" s="193"/>
      <c r="C253" s="194"/>
      <c r="D253" s="195" t="s">
        <v>163</v>
      </c>
      <c r="E253" s="196" t="s">
        <v>19</v>
      </c>
      <c r="F253" s="197" t="s">
        <v>1171</v>
      </c>
      <c r="G253" s="194"/>
      <c r="H253" s="198">
        <v>569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163</v>
      </c>
      <c r="AU253" s="204" t="s">
        <v>88</v>
      </c>
      <c r="AV253" s="13" t="s">
        <v>88</v>
      </c>
      <c r="AW253" s="13" t="s">
        <v>37</v>
      </c>
      <c r="AX253" s="13" t="s">
        <v>78</v>
      </c>
      <c r="AY253" s="204" t="s">
        <v>153</v>
      </c>
    </row>
    <row r="254" spans="1:65" s="14" customFormat="1" ht="11.25">
      <c r="B254" s="205"/>
      <c r="C254" s="206"/>
      <c r="D254" s="195" t="s">
        <v>163</v>
      </c>
      <c r="E254" s="207" t="s">
        <v>19</v>
      </c>
      <c r="F254" s="208" t="s">
        <v>1172</v>
      </c>
      <c r="G254" s="206"/>
      <c r="H254" s="207" t="s">
        <v>19</v>
      </c>
      <c r="I254" s="209"/>
      <c r="J254" s="206"/>
      <c r="K254" s="206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163</v>
      </c>
      <c r="AU254" s="214" t="s">
        <v>88</v>
      </c>
      <c r="AV254" s="14" t="s">
        <v>86</v>
      </c>
      <c r="AW254" s="14" t="s">
        <v>37</v>
      </c>
      <c r="AX254" s="14" t="s">
        <v>78</v>
      </c>
      <c r="AY254" s="214" t="s">
        <v>153</v>
      </c>
    </row>
    <row r="255" spans="1:65" s="15" customFormat="1" ht="11.25">
      <c r="B255" s="215"/>
      <c r="C255" s="216"/>
      <c r="D255" s="195" t="s">
        <v>163</v>
      </c>
      <c r="E255" s="217" t="s">
        <v>19</v>
      </c>
      <c r="F255" s="218" t="s">
        <v>166</v>
      </c>
      <c r="G255" s="216"/>
      <c r="H255" s="219">
        <v>569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163</v>
      </c>
      <c r="AU255" s="225" t="s">
        <v>88</v>
      </c>
      <c r="AV255" s="15" t="s">
        <v>160</v>
      </c>
      <c r="AW255" s="15" t="s">
        <v>37</v>
      </c>
      <c r="AX255" s="15" t="s">
        <v>86</v>
      </c>
      <c r="AY255" s="225" t="s">
        <v>153</v>
      </c>
    </row>
    <row r="256" spans="1:65" s="2" customFormat="1" ht="21.75" customHeight="1">
      <c r="A256" s="36"/>
      <c r="B256" s="37"/>
      <c r="C256" s="175" t="s">
        <v>728</v>
      </c>
      <c r="D256" s="175" t="s">
        <v>155</v>
      </c>
      <c r="E256" s="176" t="s">
        <v>1168</v>
      </c>
      <c r="F256" s="177" t="s">
        <v>1169</v>
      </c>
      <c r="G256" s="178" t="s">
        <v>158</v>
      </c>
      <c r="H256" s="179">
        <v>330</v>
      </c>
      <c r="I256" s="180"/>
      <c r="J256" s="181">
        <f>ROUND(I256*H256,2)</f>
        <v>0</v>
      </c>
      <c r="K256" s="177" t="s">
        <v>159</v>
      </c>
      <c r="L256" s="41"/>
      <c r="M256" s="182" t="s">
        <v>19</v>
      </c>
      <c r="N256" s="183" t="s">
        <v>49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160</v>
      </c>
      <c r="AT256" s="186" t="s">
        <v>155</v>
      </c>
      <c r="AU256" s="186" t="s">
        <v>88</v>
      </c>
      <c r="AY256" s="19" t="s">
        <v>153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86</v>
      </c>
      <c r="BK256" s="187">
        <f>ROUND(I256*H256,2)</f>
        <v>0</v>
      </c>
      <c r="BL256" s="19" t="s">
        <v>160</v>
      </c>
      <c r="BM256" s="186" t="s">
        <v>521</v>
      </c>
    </row>
    <row r="257" spans="1:65" s="2" customFormat="1" ht="11.25">
      <c r="A257" s="36"/>
      <c r="B257" s="37"/>
      <c r="C257" s="38"/>
      <c r="D257" s="188" t="s">
        <v>161</v>
      </c>
      <c r="E257" s="38"/>
      <c r="F257" s="189" t="s">
        <v>1170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161</v>
      </c>
      <c r="AU257" s="19" t="s">
        <v>88</v>
      </c>
    </row>
    <row r="258" spans="1:65" s="13" customFormat="1" ht="11.25">
      <c r="B258" s="193"/>
      <c r="C258" s="194"/>
      <c r="D258" s="195" t="s">
        <v>163</v>
      </c>
      <c r="E258" s="196" t="s">
        <v>19</v>
      </c>
      <c r="F258" s="197" t="s">
        <v>1163</v>
      </c>
      <c r="G258" s="194"/>
      <c r="H258" s="198">
        <v>330</v>
      </c>
      <c r="I258" s="199"/>
      <c r="J258" s="194"/>
      <c r="K258" s="194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163</v>
      </c>
      <c r="AU258" s="204" t="s">
        <v>88</v>
      </c>
      <c r="AV258" s="13" t="s">
        <v>88</v>
      </c>
      <c r="AW258" s="13" t="s">
        <v>37</v>
      </c>
      <c r="AX258" s="13" t="s">
        <v>78</v>
      </c>
      <c r="AY258" s="204" t="s">
        <v>153</v>
      </c>
    </row>
    <row r="259" spans="1:65" s="14" customFormat="1" ht="11.25">
      <c r="B259" s="205"/>
      <c r="C259" s="206"/>
      <c r="D259" s="195" t="s">
        <v>163</v>
      </c>
      <c r="E259" s="207" t="s">
        <v>19</v>
      </c>
      <c r="F259" s="208" t="s">
        <v>1164</v>
      </c>
      <c r="G259" s="206"/>
      <c r="H259" s="207" t="s">
        <v>19</v>
      </c>
      <c r="I259" s="209"/>
      <c r="J259" s="206"/>
      <c r="K259" s="206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163</v>
      </c>
      <c r="AU259" s="214" t="s">
        <v>88</v>
      </c>
      <c r="AV259" s="14" t="s">
        <v>86</v>
      </c>
      <c r="AW259" s="14" t="s">
        <v>37</v>
      </c>
      <c r="AX259" s="14" t="s">
        <v>78</v>
      </c>
      <c r="AY259" s="214" t="s">
        <v>153</v>
      </c>
    </row>
    <row r="260" spans="1:65" s="15" customFormat="1" ht="11.25">
      <c r="B260" s="215"/>
      <c r="C260" s="216"/>
      <c r="D260" s="195" t="s">
        <v>163</v>
      </c>
      <c r="E260" s="217" t="s">
        <v>19</v>
      </c>
      <c r="F260" s="218" t="s">
        <v>166</v>
      </c>
      <c r="G260" s="216"/>
      <c r="H260" s="219">
        <v>330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163</v>
      </c>
      <c r="AU260" s="225" t="s">
        <v>88</v>
      </c>
      <c r="AV260" s="15" t="s">
        <v>160</v>
      </c>
      <c r="AW260" s="15" t="s">
        <v>37</v>
      </c>
      <c r="AX260" s="15" t="s">
        <v>86</v>
      </c>
      <c r="AY260" s="225" t="s">
        <v>153</v>
      </c>
    </row>
    <row r="261" spans="1:65" s="2" customFormat="1" ht="24.2" customHeight="1">
      <c r="A261" s="36"/>
      <c r="B261" s="37"/>
      <c r="C261" s="175" t="s">
        <v>281</v>
      </c>
      <c r="D261" s="175" t="s">
        <v>155</v>
      </c>
      <c r="E261" s="176" t="s">
        <v>1173</v>
      </c>
      <c r="F261" s="177" t="s">
        <v>1174</v>
      </c>
      <c r="G261" s="178" t="s">
        <v>158</v>
      </c>
      <c r="H261" s="179">
        <v>41.5</v>
      </c>
      <c r="I261" s="180"/>
      <c r="J261" s="181">
        <f>ROUND(I261*H261,2)</f>
        <v>0</v>
      </c>
      <c r="K261" s="177" t="s">
        <v>19</v>
      </c>
      <c r="L261" s="41"/>
      <c r="M261" s="182" t="s">
        <v>19</v>
      </c>
      <c r="N261" s="183" t="s">
        <v>49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160</v>
      </c>
      <c r="AT261" s="186" t="s">
        <v>155</v>
      </c>
      <c r="AU261" s="186" t="s">
        <v>88</v>
      </c>
      <c r="AY261" s="19" t="s">
        <v>153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86</v>
      </c>
      <c r="BK261" s="187">
        <f>ROUND(I261*H261,2)</f>
        <v>0</v>
      </c>
      <c r="BL261" s="19" t="s">
        <v>160</v>
      </c>
      <c r="BM261" s="186" t="s">
        <v>386</v>
      </c>
    </row>
    <row r="262" spans="1:65" s="13" customFormat="1" ht="11.25">
      <c r="B262" s="193"/>
      <c r="C262" s="194"/>
      <c r="D262" s="195" t="s">
        <v>163</v>
      </c>
      <c r="E262" s="196" t="s">
        <v>19</v>
      </c>
      <c r="F262" s="197" t="s">
        <v>1175</v>
      </c>
      <c r="G262" s="194"/>
      <c r="H262" s="198">
        <v>41.5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163</v>
      </c>
      <c r="AU262" s="204" t="s">
        <v>88</v>
      </c>
      <c r="AV262" s="13" t="s">
        <v>88</v>
      </c>
      <c r="AW262" s="13" t="s">
        <v>37</v>
      </c>
      <c r="AX262" s="13" t="s">
        <v>78</v>
      </c>
      <c r="AY262" s="204" t="s">
        <v>153</v>
      </c>
    </row>
    <row r="263" spans="1:65" s="14" customFormat="1" ht="11.25">
      <c r="B263" s="205"/>
      <c r="C263" s="206"/>
      <c r="D263" s="195" t="s">
        <v>163</v>
      </c>
      <c r="E263" s="207" t="s">
        <v>19</v>
      </c>
      <c r="F263" s="208" t="s">
        <v>306</v>
      </c>
      <c r="G263" s="206"/>
      <c r="H263" s="207" t="s">
        <v>19</v>
      </c>
      <c r="I263" s="209"/>
      <c r="J263" s="206"/>
      <c r="K263" s="206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163</v>
      </c>
      <c r="AU263" s="214" t="s">
        <v>88</v>
      </c>
      <c r="AV263" s="14" t="s">
        <v>86</v>
      </c>
      <c r="AW263" s="14" t="s">
        <v>37</v>
      </c>
      <c r="AX263" s="14" t="s">
        <v>78</v>
      </c>
      <c r="AY263" s="214" t="s">
        <v>153</v>
      </c>
    </row>
    <row r="264" spans="1:65" s="15" customFormat="1" ht="11.25">
      <c r="B264" s="215"/>
      <c r="C264" s="216"/>
      <c r="D264" s="195" t="s">
        <v>163</v>
      </c>
      <c r="E264" s="217" t="s">
        <v>19</v>
      </c>
      <c r="F264" s="218" t="s">
        <v>166</v>
      </c>
      <c r="G264" s="216"/>
      <c r="H264" s="219">
        <v>41.5</v>
      </c>
      <c r="I264" s="220"/>
      <c r="J264" s="216"/>
      <c r="K264" s="216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163</v>
      </c>
      <c r="AU264" s="225" t="s">
        <v>88</v>
      </c>
      <c r="AV264" s="15" t="s">
        <v>160</v>
      </c>
      <c r="AW264" s="15" t="s">
        <v>37</v>
      </c>
      <c r="AX264" s="15" t="s">
        <v>86</v>
      </c>
      <c r="AY264" s="225" t="s">
        <v>153</v>
      </c>
    </row>
    <row r="265" spans="1:65" s="2" customFormat="1" ht="24.2" customHeight="1">
      <c r="A265" s="36"/>
      <c r="B265" s="37"/>
      <c r="C265" s="175" t="s">
        <v>387</v>
      </c>
      <c r="D265" s="175" t="s">
        <v>155</v>
      </c>
      <c r="E265" s="176" t="s">
        <v>302</v>
      </c>
      <c r="F265" s="177" t="s">
        <v>303</v>
      </c>
      <c r="G265" s="178" t="s">
        <v>158</v>
      </c>
      <c r="H265" s="179">
        <v>41.5</v>
      </c>
      <c r="I265" s="180"/>
      <c r="J265" s="181">
        <f>ROUND(I265*H265,2)</f>
        <v>0</v>
      </c>
      <c r="K265" s="177" t="s">
        <v>159</v>
      </c>
      <c r="L265" s="41"/>
      <c r="M265" s="182" t="s">
        <v>19</v>
      </c>
      <c r="N265" s="183" t="s">
        <v>49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160</v>
      </c>
      <c r="AT265" s="186" t="s">
        <v>155</v>
      </c>
      <c r="AU265" s="186" t="s">
        <v>88</v>
      </c>
      <c r="AY265" s="19" t="s">
        <v>153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86</v>
      </c>
      <c r="BK265" s="187">
        <f>ROUND(I265*H265,2)</f>
        <v>0</v>
      </c>
      <c r="BL265" s="19" t="s">
        <v>160</v>
      </c>
      <c r="BM265" s="186" t="s">
        <v>390</v>
      </c>
    </row>
    <row r="266" spans="1:65" s="2" customFormat="1" ht="11.25">
      <c r="A266" s="36"/>
      <c r="B266" s="37"/>
      <c r="C266" s="38"/>
      <c r="D266" s="188" t="s">
        <v>161</v>
      </c>
      <c r="E266" s="38"/>
      <c r="F266" s="189" t="s">
        <v>305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161</v>
      </c>
      <c r="AU266" s="19" t="s">
        <v>88</v>
      </c>
    </row>
    <row r="267" spans="1:65" s="13" customFormat="1" ht="11.25">
      <c r="B267" s="193"/>
      <c r="C267" s="194"/>
      <c r="D267" s="195" t="s">
        <v>163</v>
      </c>
      <c r="E267" s="196" t="s">
        <v>19</v>
      </c>
      <c r="F267" s="197" t="s">
        <v>1175</v>
      </c>
      <c r="G267" s="194"/>
      <c r="H267" s="198">
        <v>41.5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163</v>
      </c>
      <c r="AU267" s="204" t="s">
        <v>88</v>
      </c>
      <c r="AV267" s="13" t="s">
        <v>88</v>
      </c>
      <c r="AW267" s="13" t="s">
        <v>37</v>
      </c>
      <c r="AX267" s="13" t="s">
        <v>78</v>
      </c>
      <c r="AY267" s="204" t="s">
        <v>153</v>
      </c>
    </row>
    <row r="268" spans="1:65" s="14" customFormat="1" ht="11.25">
      <c r="B268" s="205"/>
      <c r="C268" s="206"/>
      <c r="D268" s="195" t="s">
        <v>163</v>
      </c>
      <c r="E268" s="207" t="s">
        <v>19</v>
      </c>
      <c r="F268" s="208" t="s">
        <v>306</v>
      </c>
      <c r="G268" s="206"/>
      <c r="H268" s="207" t="s">
        <v>19</v>
      </c>
      <c r="I268" s="209"/>
      <c r="J268" s="206"/>
      <c r="K268" s="206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163</v>
      </c>
      <c r="AU268" s="214" t="s">
        <v>88</v>
      </c>
      <c r="AV268" s="14" t="s">
        <v>86</v>
      </c>
      <c r="AW268" s="14" t="s">
        <v>37</v>
      </c>
      <c r="AX268" s="14" t="s">
        <v>78</v>
      </c>
      <c r="AY268" s="214" t="s">
        <v>153</v>
      </c>
    </row>
    <row r="269" spans="1:65" s="15" customFormat="1" ht="11.25">
      <c r="B269" s="215"/>
      <c r="C269" s="216"/>
      <c r="D269" s="195" t="s">
        <v>163</v>
      </c>
      <c r="E269" s="217" t="s">
        <v>19</v>
      </c>
      <c r="F269" s="218" t="s">
        <v>166</v>
      </c>
      <c r="G269" s="216"/>
      <c r="H269" s="219">
        <v>41.5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163</v>
      </c>
      <c r="AU269" s="225" t="s">
        <v>88</v>
      </c>
      <c r="AV269" s="15" t="s">
        <v>160</v>
      </c>
      <c r="AW269" s="15" t="s">
        <v>37</v>
      </c>
      <c r="AX269" s="15" t="s">
        <v>86</v>
      </c>
      <c r="AY269" s="225" t="s">
        <v>153</v>
      </c>
    </row>
    <row r="270" spans="1:65" s="2" customFormat="1" ht="33" customHeight="1">
      <c r="A270" s="36"/>
      <c r="B270" s="37"/>
      <c r="C270" s="175" t="s">
        <v>286</v>
      </c>
      <c r="D270" s="175" t="s">
        <v>155</v>
      </c>
      <c r="E270" s="176" t="s">
        <v>308</v>
      </c>
      <c r="F270" s="177" t="s">
        <v>309</v>
      </c>
      <c r="G270" s="178" t="s">
        <v>158</v>
      </c>
      <c r="H270" s="179">
        <v>41.5</v>
      </c>
      <c r="I270" s="180"/>
      <c r="J270" s="181">
        <f>ROUND(I270*H270,2)</f>
        <v>0</v>
      </c>
      <c r="K270" s="177" t="s">
        <v>19</v>
      </c>
      <c r="L270" s="41"/>
      <c r="M270" s="182" t="s">
        <v>19</v>
      </c>
      <c r="N270" s="183" t="s">
        <v>49</v>
      </c>
      <c r="O270" s="66"/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160</v>
      </c>
      <c r="AT270" s="186" t="s">
        <v>155</v>
      </c>
      <c r="AU270" s="186" t="s">
        <v>88</v>
      </c>
      <c r="AY270" s="19" t="s">
        <v>153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86</v>
      </c>
      <c r="BK270" s="187">
        <f>ROUND(I270*H270,2)</f>
        <v>0</v>
      </c>
      <c r="BL270" s="19" t="s">
        <v>160</v>
      </c>
      <c r="BM270" s="186" t="s">
        <v>393</v>
      </c>
    </row>
    <row r="271" spans="1:65" s="13" customFormat="1" ht="11.25">
      <c r="B271" s="193"/>
      <c r="C271" s="194"/>
      <c r="D271" s="195" t="s">
        <v>163</v>
      </c>
      <c r="E271" s="196" t="s">
        <v>19</v>
      </c>
      <c r="F271" s="197" t="s">
        <v>1175</v>
      </c>
      <c r="G271" s="194"/>
      <c r="H271" s="198">
        <v>41.5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163</v>
      </c>
      <c r="AU271" s="204" t="s">
        <v>88</v>
      </c>
      <c r="AV271" s="13" t="s">
        <v>88</v>
      </c>
      <c r="AW271" s="13" t="s">
        <v>37</v>
      </c>
      <c r="AX271" s="13" t="s">
        <v>78</v>
      </c>
      <c r="AY271" s="204" t="s">
        <v>153</v>
      </c>
    </row>
    <row r="272" spans="1:65" s="14" customFormat="1" ht="11.25">
      <c r="B272" s="205"/>
      <c r="C272" s="206"/>
      <c r="D272" s="195" t="s">
        <v>163</v>
      </c>
      <c r="E272" s="207" t="s">
        <v>19</v>
      </c>
      <c r="F272" s="208" t="s">
        <v>306</v>
      </c>
      <c r="G272" s="206"/>
      <c r="H272" s="207" t="s">
        <v>19</v>
      </c>
      <c r="I272" s="209"/>
      <c r="J272" s="206"/>
      <c r="K272" s="206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163</v>
      </c>
      <c r="AU272" s="214" t="s">
        <v>88</v>
      </c>
      <c r="AV272" s="14" t="s">
        <v>86</v>
      </c>
      <c r="AW272" s="14" t="s">
        <v>37</v>
      </c>
      <c r="AX272" s="14" t="s">
        <v>78</v>
      </c>
      <c r="AY272" s="214" t="s">
        <v>153</v>
      </c>
    </row>
    <row r="273" spans="1:65" s="15" customFormat="1" ht="11.25">
      <c r="B273" s="215"/>
      <c r="C273" s="216"/>
      <c r="D273" s="195" t="s">
        <v>163</v>
      </c>
      <c r="E273" s="217" t="s">
        <v>19</v>
      </c>
      <c r="F273" s="218" t="s">
        <v>166</v>
      </c>
      <c r="G273" s="216"/>
      <c r="H273" s="219">
        <v>41.5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163</v>
      </c>
      <c r="AU273" s="225" t="s">
        <v>88</v>
      </c>
      <c r="AV273" s="15" t="s">
        <v>160</v>
      </c>
      <c r="AW273" s="15" t="s">
        <v>37</v>
      </c>
      <c r="AX273" s="15" t="s">
        <v>86</v>
      </c>
      <c r="AY273" s="225" t="s">
        <v>153</v>
      </c>
    </row>
    <row r="274" spans="1:65" s="2" customFormat="1" ht="33" customHeight="1">
      <c r="A274" s="36"/>
      <c r="B274" s="37"/>
      <c r="C274" s="175" t="s">
        <v>196</v>
      </c>
      <c r="D274" s="175" t="s">
        <v>155</v>
      </c>
      <c r="E274" s="176" t="s">
        <v>308</v>
      </c>
      <c r="F274" s="177" t="s">
        <v>309</v>
      </c>
      <c r="G274" s="178" t="s">
        <v>158</v>
      </c>
      <c r="H274" s="179">
        <v>15</v>
      </c>
      <c r="I274" s="180"/>
      <c r="J274" s="181">
        <f>ROUND(I274*H274,2)</f>
        <v>0</v>
      </c>
      <c r="K274" s="177" t="s">
        <v>19</v>
      </c>
      <c r="L274" s="41"/>
      <c r="M274" s="182" t="s">
        <v>19</v>
      </c>
      <c r="N274" s="183" t="s">
        <v>49</v>
      </c>
      <c r="O274" s="66"/>
      <c r="P274" s="184">
        <f>O274*H274</f>
        <v>0</v>
      </c>
      <c r="Q274" s="184">
        <v>0</v>
      </c>
      <c r="R274" s="184">
        <f>Q274*H274</f>
        <v>0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160</v>
      </c>
      <c r="AT274" s="186" t="s">
        <v>155</v>
      </c>
      <c r="AU274" s="186" t="s">
        <v>88</v>
      </c>
      <c r="AY274" s="19" t="s">
        <v>153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86</v>
      </c>
      <c r="BK274" s="187">
        <f>ROUND(I274*H274,2)</f>
        <v>0</v>
      </c>
      <c r="BL274" s="19" t="s">
        <v>160</v>
      </c>
      <c r="BM274" s="186" t="s">
        <v>397</v>
      </c>
    </row>
    <row r="275" spans="1:65" s="13" customFormat="1" ht="11.25">
      <c r="B275" s="193"/>
      <c r="C275" s="194"/>
      <c r="D275" s="195" t="s">
        <v>163</v>
      </c>
      <c r="E275" s="196" t="s">
        <v>19</v>
      </c>
      <c r="F275" s="197" t="s">
        <v>252</v>
      </c>
      <c r="G275" s="194"/>
      <c r="H275" s="198">
        <v>15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163</v>
      </c>
      <c r="AU275" s="204" t="s">
        <v>88</v>
      </c>
      <c r="AV275" s="13" t="s">
        <v>88</v>
      </c>
      <c r="AW275" s="13" t="s">
        <v>37</v>
      </c>
      <c r="AX275" s="13" t="s">
        <v>78</v>
      </c>
      <c r="AY275" s="204" t="s">
        <v>153</v>
      </c>
    </row>
    <row r="276" spans="1:65" s="14" customFormat="1" ht="11.25">
      <c r="B276" s="205"/>
      <c r="C276" s="206"/>
      <c r="D276" s="195" t="s">
        <v>163</v>
      </c>
      <c r="E276" s="207" t="s">
        <v>19</v>
      </c>
      <c r="F276" s="208" t="s">
        <v>313</v>
      </c>
      <c r="G276" s="206"/>
      <c r="H276" s="207" t="s">
        <v>19</v>
      </c>
      <c r="I276" s="209"/>
      <c r="J276" s="206"/>
      <c r="K276" s="206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163</v>
      </c>
      <c r="AU276" s="214" t="s">
        <v>88</v>
      </c>
      <c r="AV276" s="14" t="s">
        <v>86</v>
      </c>
      <c r="AW276" s="14" t="s">
        <v>37</v>
      </c>
      <c r="AX276" s="14" t="s">
        <v>78</v>
      </c>
      <c r="AY276" s="214" t="s">
        <v>153</v>
      </c>
    </row>
    <row r="277" spans="1:65" s="15" customFormat="1" ht="11.25">
      <c r="B277" s="215"/>
      <c r="C277" s="216"/>
      <c r="D277" s="195" t="s">
        <v>163</v>
      </c>
      <c r="E277" s="217" t="s">
        <v>19</v>
      </c>
      <c r="F277" s="218" t="s">
        <v>166</v>
      </c>
      <c r="G277" s="216"/>
      <c r="H277" s="219">
        <v>15</v>
      </c>
      <c r="I277" s="220"/>
      <c r="J277" s="216"/>
      <c r="K277" s="216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163</v>
      </c>
      <c r="AU277" s="225" t="s">
        <v>88</v>
      </c>
      <c r="AV277" s="15" t="s">
        <v>160</v>
      </c>
      <c r="AW277" s="15" t="s">
        <v>37</v>
      </c>
      <c r="AX277" s="15" t="s">
        <v>86</v>
      </c>
      <c r="AY277" s="225" t="s">
        <v>153</v>
      </c>
    </row>
    <row r="278" spans="1:65" s="2" customFormat="1" ht="16.5" customHeight="1">
      <c r="A278" s="36"/>
      <c r="B278" s="37"/>
      <c r="C278" s="175" t="s">
        <v>292</v>
      </c>
      <c r="D278" s="175" t="s">
        <v>155</v>
      </c>
      <c r="E278" s="176" t="s">
        <v>315</v>
      </c>
      <c r="F278" s="177" t="s">
        <v>316</v>
      </c>
      <c r="G278" s="178" t="s">
        <v>158</v>
      </c>
      <c r="H278" s="179">
        <v>41.5</v>
      </c>
      <c r="I278" s="180"/>
      <c r="J278" s="181">
        <f>ROUND(I278*H278,2)</f>
        <v>0</v>
      </c>
      <c r="K278" s="177" t="s">
        <v>159</v>
      </c>
      <c r="L278" s="41"/>
      <c r="M278" s="182" t="s">
        <v>19</v>
      </c>
      <c r="N278" s="183" t="s">
        <v>49</v>
      </c>
      <c r="O278" s="66"/>
      <c r="P278" s="184">
        <f>O278*H278</f>
        <v>0</v>
      </c>
      <c r="Q278" s="184">
        <v>0</v>
      </c>
      <c r="R278" s="184">
        <f>Q278*H278</f>
        <v>0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160</v>
      </c>
      <c r="AT278" s="186" t="s">
        <v>155</v>
      </c>
      <c r="AU278" s="186" t="s">
        <v>88</v>
      </c>
      <c r="AY278" s="19" t="s">
        <v>153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86</v>
      </c>
      <c r="BK278" s="187">
        <f>ROUND(I278*H278,2)</f>
        <v>0</v>
      </c>
      <c r="BL278" s="19" t="s">
        <v>160</v>
      </c>
      <c r="BM278" s="186" t="s">
        <v>568</v>
      </c>
    </row>
    <row r="279" spans="1:65" s="2" customFormat="1" ht="11.25">
      <c r="A279" s="36"/>
      <c r="B279" s="37"/>
      <c r="C279" s="38"/>
      <c r="D279" s="188" t="s">
        <v>161</v>
      </c>
      <c r="E279" s="38"/>
      <c r="F279" s="189" t="s">
        <v>317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161</v>
      </c>
      <c r="AU279" s="19" t="s">
        <v>88</v>
      </c>
    </row>
    <row r="280" spans="1:65" s="13" customFormat="1" ht="11.25">
      <c r="B280" s="193"/>
      <c r="C280" s="194"/>
      <c r="D280" s="195" t="s">
        <v>163</v>
      </c>
      <c r="E280" s="196" t="s">
        <v>19</v>
      </c>
      <c r="F280" s="197" t="s">
        <v>1175</v>
      </c>
      <c r="G280" s="194"/>
      <c r="H280" s="198">
        <v>41.5</v>
      </c>
      <c r="I280" s="199"/>
      <c r="J280" s="194"/>
      <c r="K280" s="194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163</v>
      </c>
      <c r="AU280" s="204" t="s">
        <v>88</v>
      </c>
      <c r="AV280" s="13" t="s">
        <v>88</v>
      </c>
      <c r="AW280" s="13" t="s">
        <v>37</v>
      </c>
      <c r="AX280" s="13" t="s">
        <v>78</v>
      </c>
      <c r="AY280" s="204" t="s">
        <v>153</v>
      </c>
    </row>
    <row r="281" spans="1:65" s="14" customFormat="1" ht="11.25">
      <c r="B281" s="205"/>
      <c r="C281" s="206"/>
      <c r="D281" s="195" t="s">
        <v>163</v>
      </c>
      <c r="E281" s="207" t="s">
        <v>19</v>
      </c>
      <c r="F281" s="208" t="s">
        <v>318</v>
      </c>
      <c r="G281" s="206"/>
      <c r="H281" s="207" t="s">
        <v>19</v>
      </c>
      <c r="I281" s="209"/>
      <c r="J281" s="206"/>
      <c r="K281" s="206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163</v>
      </c>
      <c r="AU281" s="214" t="s">
        <v>88</v>
      </c>
      <c r="AV281" s="14" t="s">
        <v>86</v>
      </c>
      <c r="AW281" s="14" t="s">
        <v>37</v>
      </c>
      <c r="AX281" s="14" t="s">
        <v>78</v>
      </c>
      <c r="AY281" s="214" t="s">
        <v>153</v>
      </c>
    </row>
    <row r="282" spans="1:65" s="15" customFormat="1" ht="11.25">
      <c r="B282" s="215"/>
      <c r="C282" s="216"/>
      <c r="D282" s="195" t="s">
        <v>163</v>
      </c>
      <c r="E282" s="217" t="s">
        <v>19</v>
      </c>
      <c r="F282" s="218" t="s">
        <v>166</v>
      </c>
      <c r="G282" s="216"/>
      <c r="H282" s="219">
        <v>41.5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163</v>
      </c>
      <c r="AU282" s="225" t="s">
        <v>88</v>
      </c>
      <c r="AV282" s="15" t="s">
        <v>160</v>
      </c>
      <c r="AW282" s="15" t="s">
        <v>37</v>
      </c>
      <c r="AX282" s="15" t="s">
        <v>86</v>
      </c>
      <c r="AY282" s="225" t="s">
        <v>153</v>
      </c>
    </row>
    <row r="283" spans="1:65" s="2" customFormat="1" ht="16.5" customHeight="1">
      <c r="A283" s="36"/>
      <c r="B283" s="37"/>
      <c r="C283" s="175" t="s">
        <v>753</v>
      </c>
      <c r="D283" s="175" t="s">
        <v>155</v>
      </c>
      <c r="E283" s="176" t="s">
        <v>319</v>
      </c>
      <c r="F283" s="177" t="s">
        <v>320</v>
      </c>
      <c r="G283" s="178" t="s">
        <v>158</v>
      </c>
      <c r="H283" s="179">
        <v>41.5</v>
      </c>
      <c r="I283" s="180"/>
      <c r="J283" s="181">
        <f>ROUND(I283*H283,2)</f>
        <v>0</v>
      </c>
      <c r="K283" s="177" t="s">
        <v>19</v>
      </c>
      <c r="L283" s="41"/>
      <c r="M283" s="182" t="s">
        <v>19</v>
      </c>
      <c r="N283" s="183" t="s">
        <v>49</v>
      </c>
      <c r="O283" s="66"/>
      <c r="P283" s="184">
        <f>O283*H283</f>
        <v>0</v>
      </c>
      <c r="Q283" s="184">
        <v>0</v>
      </c>
      <c r="R283" s="184">
        <f>Q283*H283</f>
        <v>0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160</v>
      </c>
      <c r="AT283" s="186" t="s">
        <v>155</v>
      </c>
      <c r="AU283" s="186" t="s">
        <v>88</v>
      </c>
      <c r="AY283" s="19" t="s">
        <v>153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86</v>
      </c>
      <c r="BK283" s="187">
        <f>ROUND(I283*H283,2)</f>
        <v>0</v>
      </c>
      <c r="BL283" s="19" t="s">
        <v>160</v>
      </c>
      <c r="BM283" s="186" t="s">
        <v>405</v>
      </c>
    </row>
    <row r="284" spans="1:65" s="13" customFormat="1" ht="11.25">
      <c r="B284" s="193"/>
      <c r="C284" s="194"/>
      <c r="D284" s="195" t="s">
        <v>163</v>
      </c>
      <c r="E284" s="196" t="s">
        <v>19</v>
      </c>
      <c r="F284" s="197" t="s">
        <v>1175</v>
      </c>
      <c r="G284" s="194"/>
      <c r="H284" s="198">
        <v>41.5</v>
      </c>
      <c r="I284" s="199"/>
      <c r="J284" s="194"/>
      <c r="K284" s="194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163</v>
      </c>
      <c r="AU284" s="204" t="s">
        <v>88</v>
      </c>
      <c r="AV284" s="13" t="s">
        <v>88</v>
      </c>
      <c r="AW284" s="13" t="s">
        <v>37</v>
      </c>
      <c r="AX284" s="13" t="s">
        <v>78</v>
      </c>
      <c r="AY284" s="204" t="s">
        <v>153</v>
      </c>
    </row>
    <row r="285" spans="1:65" s="14" customFormat="1" ht="11.25">
      <c r="B285" s="205"/>
      <c r="C285" s="206"/>
      <c r="D285" s="195" t="s">
        <v>163</v>
      </c>
      <c r="E285" s="207" t="s">
        <v>19</v>
      </c>
      <c r="F285" s="208" t="s">
        <v>322</v>
      </c>
      <c r="G285" s="206"/>
      <c r="H285" s="207" t="s">
        <v>19</v>
      </c>
      <c r="I285" s="209"/>
      <c r="J285" s="206"/>
      <c r="K285" s="206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163</v>
      </c>
      <c r="AU285" s="214" t="s">
        <v>88</v>
      </c>
      <c r="AV285" s="14" t="s">
        <v>86</v>
      </c>
      <c r="AW285" s="14" t="s">
        <v>37</v>
      </c>
      <c r="AX285" s="14" t="s">
        <v>78</v>
      </c>
      <c r="AY285" s="214" t="s">
        <v>153</v>
      </c>
    </row>
    <row r="286" spans="1:65" s="15" customFormat="1" ht="11.25">
      <c r="B286" s="215"/>
      <c r="C286" s="216"/>
      <c r="D286" s="195" t="s">
        <v>163</v>
      </c>
      <c r="E286" s="217" t="s">
        <v>19</v>
      </c>
      <c r="F286" s="218" t="s">
        <v>166</v>
      </c>
      <c r="G286" s="216"/>
      <c r="H286" s="219">
        <v>41.5</v>
      </c>
      <c r="I286" s="220"/>
      <c r="J286" s="216"/>
      <c r="K286" s="216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163</v>
      </c>
      <c r="AU286" s="225" t="s">
        <v>88</v>
      </c>
      <c r="AV286" s="15" t="s">
        <v>160</v>
      </c>
      <c r="AW286" s="15" t="s">
        <v>37</v>
      </c>
      <c r="AX286" s="15" t="s">
        <v>86</v>
      </c>
      <c r="AY286" s="225" t="s">
        <v>153</v>
      </c>
    </row>
    <row r="287" spans="1:65" s="2" customFormat="1" ht="16.5" customHeight="1">
      <c r="A287" s="36"/>
      <c r="B287" s="37"/>
      <c r="C287" s="175" t="s">
        <v>298</v>
      </c>
      <c r="D287" s="175" t="s">
        <v>155</v>
      </c>
      <c r="E287" s="176" t="s">
        <v>319</v>
      </c>
      <c r="F287" s="177" t="s">
        <v>320</v>
      </c>
      <c r="G287" s="178" t="s">
        <v>158</v>
      </c>
      <c r="H287" s="179">
        <v>15</v>
      </c>
      <c r="I287" s="180"/>
      <c r="J287" s="181">
        <f>ROUND(I287*H287,2)</f>
        <v>0</v>
      </c>
      <c r="K287" s="177" t="s">
        <v>19</v>
      </c>
      <c r="L287" s="41"/>
      <c r="M287" s="182" t="s">
        <v>19</v>
      </c>
      <c r="N287" s="183" t="s">
        <v>49</v>
      </c>
      <c r="O287" s="66"/>
      <c r="P287" s="184">
        <f>O287*H287</f>
        <v>0</v>
      </c>
      <c r="Q287" s="184">
        <v>0</v>
      </c>
      <c r="R287" s="184">
        <f>Q287*H287</f>
        <v>0</v>
      </c>
      <c r="S287" s="184">
        <v>0</v>
      </c>
      <c r="T287" s="185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160</v>
      </c>
      <c r="AT287" s="186" t="s">
        <v>155</v>
      </c>
      <c r="AU287" s="186" t="s">
        <v>88</v>
      </c>
      <c r="AY287" s="19" t="s">
        <v>153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86</v>
      </c>
      <c r="BK287" s="187">
        <f>ROUND(I287*H287,2)</f>
        <v>0</v>
      </c>
      <c r="BL287" s="19" t="s">
        <v>160</v>
      </c>
      <c r="BM287" s="186" t="s">
        <v>362</v>
      </c>
    </row>
    <row r="288" spans="1:65" s="13" customFormat="1" ht="11.25">
      <c r="B288" s="193"/>
      <c r="C288" s="194"/>
      <c r="D288" s="195" t="s">
        <v>163</v>
      </c>
      <c r="E288" s="196" t="s">
        <v>19</v>
      </c>
      <c r="F288" s="197" t="s">
        <v>252</v>
      </c>
      <c r="G288" s="194"/>
      <c r="H288" s="198">
        <v>15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163</v>
      </c>
      <c r="AU288" s="204" t="s">
        <v>88</v>
      </c>
      <c r="AV288" s="13" t="s">
        <v>88</v>
      </c>
      <c r="AW288" s="13" t="s">
        <v>37</v>
      </c>
      <c r="AX288" s="13" t="s">
        <v>78</v>
      </c>
      <c r="AY288" s="204" t="s">
        <v>153</v>
      </c>
    </row>
    <row r="289" spans="1:65" s="14" customFormat="1" ht="11.25">
      <c r="B289" s="205"/>
      <c r="C289" s="206"/>
      <c r="D289" s="195" t="s">
        <v>163</v>
      </c>
      <c r="E289" s="207" t="s">
        <v>19</v>
      </c>
      <c r="F289" s="208" t="s">
        <v>325</v>
      </c>
      <c r="G289" s="206"/>
      <c r="H289" s="207" t="s">
        <v>19</v>
      </c>
      <c r="I289" s="209"/>
      <c r="J289" s="206"/>
      <c r="K289" s="206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163</v>
      </c>
      <c r="AU289" s="214" t="s">
        <v>88</v>
      </c>
      <c r="AV289" s="14" t="s">
        <v>86</v>
      </c>
      <c r="AW289" s="14" t="s">
        <v>37</v>
      </c>
      <c r="AX289" s="14" t="s">
        <v>78</v>
      </c>
      <c r="AY289" s="214" t="s">
        <v>153</v>
      </c>
    </row>
    <row r="290" spans="1:65" s="15" customFormat="1" ht="11.25">
      <c r="B290" s="215"/>
      <c r="C290" s="216"/>
      <c r="D290" s="195" t="s">
        <v>163</v>
      </c>
      <c r="E290" s="217" t="s">
        <v>19</v>
      </c>
      <c r="F290" s="218" t="s">
        <v>166</v>
      </c>
      <c r="G290" s="216"/>
      <c r="H290" s="219">
        <v>15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163</v>
      </c>
      <c r="AU290" s="225" t="s">
        <v>88</v>
      </c>
      <c r="AV290" s="15" t="s">
        <v>160</v>
      </c>
      <c r="AW290" s="15" t="s">
        <v>37</v>
      </c>
      <c r="AX290" s="15" t="s">
        <v>86</v>
      </c>
      <c r="AY290" s="225" t="s">
        <v>153</v>
      </c>
    </row>
    <row r="291" spans="1:65" s="2" customFormat="1" ht="16.5" customHeight="1">
      <c r="A291" s="36"/>
      <c r="B291" s="37"/>
      <c r="C291" s="175" t="s">
        <v>766</v>
      </c>
      <c r="D291" s="175" t="s">
        <v>155</v>
      </c>
      <c r="E291" s="176" t="s">
        <v>326</v>
      </c>
      <c r="F291" s="177" t="s">
        <v>327</v>
      </c>
      <c r="G291" s="178" t="s">
        <v>158</v>
      </c>
      <c r="H291" s="179">
        <v>15</v>
      </c>
      <c r="I291" s="180"/>
      <c r="J291" s="181">
        <f>ROUND(I291*H291,2)</f>
        <v>0</v>
      </c>
      <c r="K291" s="177" t="s">
        <v>19</v>
      </c>
      <c r="L291" s="41"/>
      <c r="M291" s="182" t="s">
        <v>19</v>
      </c>
      <c r="N291" s="183" t="s">
        <v>49</v>
      </c>
      <c r="O291" s="66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160</v>
      </c>
      <c r="AT291" s="186" t="s">
        <v>155</v>
      </c>
      <c r="AU291" s="186" t="s">
        <v>88</v>
      </c>
      <c r="AY291" s="19" t="s">
        <v>153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86</v>
      </c>
      <c r="BK291" s="187">
        <f>ROUND(I291*H291,2)</f>
        <v>0</v>
      </c>
      <c r="BL291" s="19" t="s">
        <v>160</v>
      </c>
      <c r="BM291" s="186" t="s">
        <v>371</v>
      </c>
    </row>
    <row r="292" spans="1:65" s="13" customFormat="1" ht="11.25">
      <c r="B292" s="193"/>
      <c r="C292" s="194"/>
      <c r="D292" s="195" t="s">
        <v>163</v>
      </c>
      <c r="E292" s="196" t="s">
        <v>19</v>
      </c>
      <c r="F292" s="197" t="s">
        <v>252</v>
      </c>
      <c r="G292" s="194"/>
      <c r="H292" s="198">
        <v>15</v>
      </c>
      <c r="I292" s="199"/>
      <c r="J292" s="194"/>
      <c r="K292" s="194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163</v>
      </c>
      <c r="AU292" s="204" t="s">
        <v>88</v>
      </c>
      <c r="AV292" s="13" t="s">
        <v>88</v>
      </c>
      <c r="AW292" s="13" t="s">
        <v>37</v>
      </c>
      <c r="AX292" s="13" t="s">
        <v>78</v>
      </c>
      <c r="AY292" s="204" t="s">
        <v>153</v>
      </c>
    </row>
    <row r="293" spans="1:65" s="14" customFormat="1" ht="11.25">
      <c r="B293" s="205"/>
      <c r="C293" s="206"/>
      <c r="D293" s="195" t="s">
        <v>163</v>
      </c>
      <c r="E293" s="207" t="s">
        <v>19</v>
      </c>
      <c r="F293" s="208" t="s">
        <v>325</v>
      </c>
      <c r="G293" s="206"/>
      <c r="H293" s="207" t="s">
        <v>19</v>
      </c>
      <c r="I293" s="209"/>
      <c r="J293" s="206"/>
      <c r="K293" s="206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163</v>
      </c>
      <c r="AU293" s="214" t="s">
        <v>88</v>
      </c>
      <c r="AV293" s="14" t="s">
        <v>86</v>
      </c>
      <c r="AW293" s="14" t="s">
        <v>37</v>
      </c>
      <c r="AX293" s="14" t="s">
        <v>78</v>
      </c>
      <c r="AY293" s="214" t="s">
        <v>153</v>
      </c>
    </row>
    <row r="294" spans="1:65" s="15" customFormat="1" ht="11.25">
      <c r="B294" s="215"/>
      <c r="C294" s="216"/>
      <c r="D294" s="195" t="s">
        <v>163</v>
      </c>
      <c r="E294" s="217" t="s">
        <v>19</v>
      </c>
      <c r="F294" s="218" t="s">
        <v>166</v>
      </c>
      <c r="G294" s="216"/>
      <c r="H294" s="219">
        <v>15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163</v>
      </c>
      <c r="AU294" s="225" t="s">
        <v>88</v>
      </c>
      <c r="AV294" s="15" t="s">
        <v>160</v>
      </c>
      <c r="AW294" s="15" t="s">
        <v>37</v>
      </c>
      <c r="AX294" s="15" t="s">
        <v>86</v>
      </c>
      <c r="AY294" s="225" t="s">
        <v>153</v>
      </c>
    </row>
    <row r="295" spans="1:65" s="2" customFormat="1" ht="24.2" customHeight="1">
      <c r="A295" s="36"/>
      <c r="B295" s="37"/>
      <c r="C295" s="175" t="s">
        <v>304</v>
      </c>
      <c r="D295" s="175" t="s">
        <v>155</v>
      </c>
      <c r="E295" s="176" t="s">
        <v>329</v>
      </c>
      <c r="F295" s="177" t="s">
        <v>330</v>
      </c>
      <c r="G295" s="178" t="s">
        <v>158</v>
      </c>
      <c r="H295" s="179">
        <v>41.5</v>
      </c>
      <c r="I295" s="180"/>
      <c r="J295" s="181">
        <f>ROUND(I295*H295,2)</f>
        <v>0</v>
      </c>
      <c r="K295" s="177" t="s">
        <v>19</v>
      </c>
      <c r="L295" s="41"/>
      <c r="M295" s="182" t="s">
        <v>19</v>
      </c>
      <c r="N295" s="183" t="s">
        <v>49</v>
      </c>
      <c r="O295" s="66"/>
      <c r="P295" s="184">
        <f>O295*H295</f>
        <v>0</v>
      </c>
      <c r="Q295" s="184">
        <v>0</v>
      </c>
      <c r="R295" s="184">
        <f>Q295*H295</f>
        <v>0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160</v>
      </c>
      <c r="AT295" s="186" t="s">
        <v>155</v>
      </c>
      <c r="AU295" s="186" t="s">
        <v>88</v>
      </c>
      <c r="AY295" s="19" t="s">
        <v>153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86</v>
      </c>
      <c r="BK295" s="187">
        <f>ROUND(I295*H295,2)</f>
        <v>0</v>
      </c>
      <c r="BL295" s="19" t="s">
        <v>160</v>
      </c>
      <c r="BM295" s="186" t="s">
        <v>380</v>
      </c>
    </row>
    <row r="296" spans="1:65" s="13" customFormat="1" ht="11.25">
      <c r="B296" s="193"/>
      <c r="C296" s="194"/>
      <c r="D296" s="195" t="s">
        <v>163</v>
      </c>
      <c r="E296" s="196" t="s">
        <v>19</v>
      </c>
      <c r="F296" s="197" t="s">
        <v>1175</v>
      </c>
      <c r="G296" s="194"/>
      <c r="H296" s="198">
        <v>41.5</v>
      </c>
      <c r="I296" s="199"/>
      <c r="J296" s="194"/>
      <c r="K296" s="194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163</v>
      </c>
      <c r="AU296" s="204" t="s">
        <v>88</v>
      </c>
      <c r="AV296" s="13" t="s">
        <v>88</v>
      </c>
      <c r="AW296" s="13" t="s">
        <v>37</v>
      </c>
      <c r="AX296" s="13" t="s">
        <v>78</v>
      </c>
      <c r="AY296" s="204" t="s">
        <v>153</v>
      </c>
    </row>
    <row r="297" spans="1:65" s="14" customFormat="1" ht="11.25">
      <c r="B297" s="205"/>
      <c r="C297" s="206"/>
      <c r="D297" s="195" t="s">
        <v>163</v>
      </c>
      <c r="E297" s="207" t="s">
        <v>19</v>
      </c>
      <c r="F297" s="208" t="s">
        <v>332</v>
      </c>
      <c r="G297" s="206"/>
      <c r="H297" s="207" t="s">
        <v>19</v>
      </c>
      <c r="I297" s="209"/>
      <c r="J297" s="206"/>
      <c r="K297" s="206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163</v>
      </c>
      <c r="AU297" s="214" t="s">
        <v>88</v>
      </c>
      <c r="AV297" s="14" t="s">
        <v>86</v>
      </c>
      <c r="AW297" s="14" t="s">
        <v>37</v>
      </c>
      <c r="AX297" s="14" t="s">
        <v>78</v>
      </c>
      <c r="AY297" s="214" t="s">
        <v>153</v>
      </c>
    </row>
    <row r="298" spans="1:65" s="15" customFormat="1" ht="11.25">
      <c r="B298" s="215"/>
      <c r="C298" s="216"/>
      <c r="D298" s="195" t="s">
        <v>163</v>
      </c>
      <c r="E298" s="217" t="s">
        <v>19</v>
      </c>
      <c r="F298" s="218" t="s">
        <v>166</v>
      </c>
      <c r="G298" s="216"/>
      <c r="H298" s="219">
        <v>41.5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163</v>
      </c>
      <c r="AU298" s="225" t="s">
        <v>88</v>
      </c>
      <c r="AV298" s="15" t="s">
        <v>160</v>
      </c>
      <c r="AW298" s="15" t="s">
        <v>37</v>
      </c>
      <c r="AX298" s="15" t="s">
        <v>86</v>
      </c>
      <c r="AY298" s="225" t="s">
        <v>153</v>
      </c>
    </row>
    <row r="299" spans="1:65" s="2" customFormat="1" ht="24.2" customHeight="1">
      <c r="A299" s="36"/>
      <c r="B299" s="37"/>
      <c r="C299" s="175" t="s">
        <v>401</v>
      </c>
      <c r="D299" s="175" t="s">
        <v>155</v>
      </c>
      <c r="E299" s="176" t="s">
        <v>329</v>
      </c>
      <c r="F299" s="177" t="s">
        <v>330</v>
      </c>
      <c r="G299" s="178" t="s">
        <v>158</v>
      </c>
      <c r="H299" s="179">
        <v>15</v>
      </c>
      <c r="I299" s="180"/>
      <c r="J299" s="181">
        <f>ROUND(I299*H299,2)</f>
        <v>0</v>
      </c>
      <c r="K299" s="177" t="s">
        <v>19</v>
      </c>
      <c r="L299" s="41"/>
      <c r="M299" s="182" t="s">
        <v>19</v>
      </c>
      <c r="N299" s="183" t="s">
        <v>49</v>
      </c>
      <c r="O299" s="66"/>
      <c r="P299" s="184">
        <f>O299*H299</f>
        <v>0</v>
      </c>
      <c r="Q299" s="184">
        <v>0</v>
      </c>
      <c r="R299" s="184">
        <f>Q299*H299</f>
        <v>0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160</v>
      </c>
      <c r="AT299" s="186" t="s">
        <v>155</v>
      </c>
      <c r="AU299" s="186" t="s">
        <v>88</v>
      </c>
      <c r="AY299" s="19" t="s">
        <v>153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86</v>
      </c>
      <c r="BK299" s="187">
        <f>ROUND(I299*H299,2)</f>
        <v>0</v>
      </c>
      <c r="BL299" s="19" t="s">
        <v>160</v>
      </c>
      <c r="BM299" s="186" t="s">
        <v>404</v>
      </c>
    </row>
    <row r="300" spans="1:65" s="13" customFormat="1" ht="11.25">
      <c r="B300" s="193"/>
      <c r="C300" s="194"/>
      <c r="D300" s="195" t="s">
        <v>163</v>
      </c>
      <c r="E300" s="196" t="s">
        <v>19</v>
      </c>
      <c r="F300" s="197" t="s">
        <v>252</v>
      </c>
      <c r="G300" s="194"/>
      <c r="H300" s="198">
        <v>15</v>
      </c>
      <c r="I300" s="199"/>
      <c r="J300" s="194"/>
      <c r="K300" s="194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163</v>
      </c>
      <c r="AU300" s="204" t="s">
        <v>88</v>
      </c>
      <c r="AV300" s="13" t="s">
        <v>88</v>
      </c>
      <c r="AW300" s="13" t="s">
        <v>37</v>
      </c>
      <c r="AX300" s="13" t="s">
        <v>78</v>
      </c>
      <c r="AY300" s="204" t="s">
        <v>153</v>
      </c>
    </row>
    <row r="301" spans="1:65" s="14" customFormat="1" ht="11.25">
      <c r="B301" s="205"/>
      <c r="C301" s="206"/>
      <c r="D301" s="195" t="s">
        <v>163</v>
      </c>
      <c r="E301" s="207" t="s">
        <v>19</v>
      </c>
      <c r="F301" s="208" t="s">
        <v>313</v>
      </c>
      <c r="G301" s="206"/>
      <c r="H301" s="207" t="s">
        <v>19</v>
      </c>
      <c r="I301" s="209"/>
      <c r="J301" s="206"/>
      <c r="K301" s="206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163</v>
      </c>
      <c r="AU301" s="214" t="s">
        <v>88</v>
      </c>
      <c r="AV301" s="14" t="s">
        <v>86</v>
      </c>
      <c r="AW301" s="14" t="s">
        <v>37</v>
      </c>
      <c r="AX301" s="14" t="s">
        <v>78</v>
      </c>
      <c r="AY301" s="214" t="s">
        <v>153</v>
      </c>
    </row>
    <row r="302" spans="1:65" s="15" customFormat="1" ht="11.25">
      <c r="B302" s="215"/>
      <c r="C302" s="216"/>
      <c r="D302" s="195" t="s">
        <v>163</v>
      </c>
      <c r="E302" s="217" t="s">
        <v>19</v>
      </c>
      <c r="F302" s="218" t="s">
        <v>166</v>
      </c>
      <c r="G302" s="216"/>
      <c r="H302" s="219">
        <v>15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163</v>
      </c>
      <c r="AU302" s="225" t="s">
        <v>88</v>
      </c>
      <c r="AV302" s="15" t="s">
        <v>160</v>
      </c>
      <c r="AW302" s="15" t="s">
        <v>37</v>
      </c>
      <c r="AX302" s="15" t="s">
        <v>86</v>
      </c>
      <c r="AY302" s="225" t="s">
        <v>153</v>
      </c>
    </row>
    <row r="303" spans="1:65" s="2" customFormat="1" ht="33" customHeight="1">
      <c r="A303" s="36"/>
      <c r="B303" s="37"/>
      <c r="C303" s="175" t="s">
        <v>310</v>
      </c>
      <c r="D303" s="175" t="s">
        <v>155</v>
      </c>
      <c r="E303" s="176" t="s">
        <v>1176</v>
      </c>
      <c r="F303" s="177" t="s">
        <v>1177</v>
      </c>
      <c r="G303" s="178" t="s">
        <v>158</v>
      </c>
      <c r="H303" s="179">
        <v>378</v>
      </c>
      <c r="I303" s="180"/>
      <c r="J303" s="181">
        <f>ROUND(I303*H303,2)</f>
        <v>0</v>
      </c>
      <c r="K303" s="177" t="s">
        <v>159</v>
      </c>
      <c r="L303" s="41"/>
      <c r="M303" s="182" t="s">
        <v>19</v>
      </c>
      <c r="N303" s="183" t="s">
        <v>49</v>
      </c>
      <c r="O303" s="66"/>
      <c r="P303" s="184">
        <f>O303*H303</f>
        <v>0</v>
      </c>
      <c r="Q303" s="184">
        <v>0</v>
      </c>
      <c r="R303" s="184">
        <f>Q303*H303</f>
        <v>0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160</v>
      </c>
      <c r="AT303" s="186" t="s">
        <v>155</v>
      </c>
      <c r="AU303" s="186" t="s">
        <v>88</v>
      </c>
      <c r="AY303" s="19" t="s">
        <v>153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86</v>
      </c>
      <c r="BK303" s="187">
        <f>ROUND(I303*H303,2)</f>
        <v>0</v>
      </c>
      <c r="BL303" s="19" t="s">
        <v>160</v>
      </c>
      <c r="BM303" s="186" t="s">
        <v>779</v>
      </c>
    </row>
    <row r="304" spans="1:65" s="2" customFormat="1" ht="11.25">
      <c r="A304" s="36"/>
      <c r="B304" s="37"/>
      <c r="C304" s="38"/>
      <c r="D304" s="188" t="s">
        <v>161</v>
      </c>
      <c r="E304" s="38"/>
      <c r="F304" s="189" t="s">
        <v>1178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161</v>
      </c>
      <c r="AU304" s="19" t="s">
        <v>88</v>
      </c>
    </row>
    <row r="305" spans="1:65" s="13" customFormat="1" ht="11.25">
      <c r="B305" s="193"/>
      <c r="C305" s="194"/>
      <c r="D305" s="195" t="s">
        <v>163</v>
      </c>
      <c r="E305" s="196" t="s">
        <v>19</v>
      </c>
      <c r="F305" s="197" t="s">
        <v>1163</v>
      </c>
      <c r="G305" s="194"/>
      <c r="H305" s="198">
        <v>330</v>
      </c>
      <c r="I305" s="199"/>
      <c r="J305" s="194"/>
      <c r="K305" s="194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163</v>
      </c>
      <c r="AU305" s="204" t="s">
        <v>88</v>
      </c>
      <c r="AV305" s="13" t="s">
        <v>88</v>
      </c>
      <c r="AW305" s="13" t="s">
        <v>37</v>
      </c>
      <c r="AX305" s="13" t="s">
        <v>78</v>
      </c>
      <c r="AY305" s="204" t="s">
        <v>153</v>
      </c>
    </row>
    <row r="306" spans="1:65" s="14" customFormat="1" ht="11.25">
      <c r="B306" s="205"/>
      <c r="C306" s="206"/>
      <c r="D306" s="195" t="s">
        <v>163</v>
      </c>
      <c r="E306" s="207" t="s">
        <v>19</v>
      </c>
      <c r="F306" s="208" t="s">
        <v>1164</v>
      </c>
      <c r="G306" s="206"/>
      <c r="H306" s="207" t="s">
        <v>19</v>
      </c>
      <c r="I306" s="209"/>
      <c r="J306" s="206"/>
      <c r="K306" s="206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163</v>
      </c>
      <c r="AU306" s="214" t="s">
        <v>88</v>
      </c>
      <c r="AV306" s="14" t="s">
        <v>86</v>
      </c>
      <c r="AW306" s="14" t="s">
        <v>37</v>
      </c>
      <c r="AX306" s="14" t="s">
        <v>78</v>
      </c>
      <c r="AY306" s="214" t="s">
        <v>153</v>
      </c>
    </row>
    <row r="307" spans="1:65" s="13" customFormat="1" ht="11.25">
      <c r="B307" s="193"/>
      <c r="C307" s="194"/>
      <c r="D307" s="195" t="s">
        <v>163</v>
      </c>
      <c r="E307" s="196" t="s">
        <v>19</v>
      </c>
      <c r="F307" s="197" t="s">
        <v>304</v>
      </c>
      <c r="G307" s="194"/>
      <c r="H307" s="198">
        <v>48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163</v>
      </c>
      <c r="AU307" s="204" t="s">
        <v>88</v>
      </c>
      <c r="AV307" s="13" t="s">
        <v>88</v>
      </c>
      <c r="AW307" s="13" t="s">
        <v>37</v>
      </c>
      <c r="AX307" s="13" t="s">
        <v>78</v>
      </c>
      <c r="AY307" s="204" t="s">
        <v>153</v>
      </c>
    </row>
    <row r="308" spans="1:65" s="14" customFormat="1" ht="11.25">
      <c r="B308" s="205"/>
      <c r="C308" s="206"/>
      <c r="D308" s="195" t="s">
        <v>163</v>
      </c>
      <c r="E308" s="207" t="s">
        <v>19</v>
      </c>
      <c r="F308" s="208" t="s">
        <v>1179</v>
      </c>
      <c r="G308" s="206"/>
      <c r="H308" s="207" t="s">
        <v>19</v>
      </c>
      <c r="I308" s="209"/>
      <c r="J308" s="206"/>
      <c r="K308" s="206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163</v>
      </c>
      <c r="AU308" s="214" t="s">
        <v>88</v>
      </c>
      <c r="AV308" s="14" t="s">
        <v>86</v>
      </c>
      <c r="AW308" s="14" t="s">
        <v>37</v>
      </c>
      <c r="AX308" s="14" t="s">
        <v>78</v>
      </c>
      <c r="AY308" s="214" t="s">
        <v>153</v>
      </c>
    </row>
    <row r="309" spans="1:65" s="15" customFormat="1" ht="11.25">
      <c r="B309" s="215"/>
      <c r="C309" s="216"/>
      <c r="D309" s="195" t="s">
        <v>163</v>
      </c>
      <c r="E309" s="217" t="s">
        <v>19</v>
      </c>
      <c r="F309" s="218" t="s">
        <v>166</v>
      </c>
      <c r="G309" s="216"/>
      <c r="H309" s="219">
        <v>378</v>
      </c>
      <c r="I309" s="220"/>
      <c r="J309" s="216"/>
      <c r="K309" s="216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163</v>
      </c>
      <c r="AU309" s="225" t="s">
        <v>88</v>
      </c>
      <c r="AV309" s="15" t="s">
        <v>160</v>
      </c>
      <c r="AW309" s="15" t="s">
        <v>37</v>
      </c>
      <c r="AX309" s="15" t="s">
        <v>86</v>
      </c>
      <c r="AY309" s="225" t="s">
        <v>153</v>
      </c>
    </row>
    <row r="310" spans="1:65" s="2" customFormat="1" ht="16.5" customHeight="1">
      <c r="A310" s="36"/>
      <c r="B310" s="37"/>
      <c r="C310" s="226" t="s">
        <v>250</v>
      </c>
      <c r="D310" s="226" t="s">
        <v>220</v>
      </c>
      <c r="E310" s="227" t="s">
        <v>1180</v>
      </c>
      <c r="F310" s="228" t="s">
        <v>1181</v>
      </c>
      <c r="G310" s="229" t="s">
        <v>158</v>
      </c>
      <c r="H310" s="230">
        <v>385.56</v>
      </c>
      <c r="I310" s="231"/>
      <c r="J310" s="232">
        <f>ROUND(I310*H310,2)</f>
        <v>0</v>
      </c>
      <c r="K310" s="228" t="s">
        <v>159</v>
      </c>
      <c r="L310" s="233"/>
      <c r="M310" s="234" t="s">
        <v>19</v>
      </c>
      <c r="N310" s="235" t="s">
        <v>49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182</v>
      </c>
      <c r="AT310" s="186" t="s">
        <v>220</v>
      </c>
      <c r="AU310" s="186" t="s">
        <v>88</v>
      </c>
      <c r="AY310" s="19" t="s">
        <v>153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86</v>
      </c>
      <c r="BK310" s="187">
        <f>ROUND(I310*H310,2)</f>
        <v>0</v>
      </c>
      <c r="BL310" s="19" t="s">
        <v>160</v>
      </c>
      <c r="BM310" s="186" t="s">
        <v>411</v>
      </c>
    </row>
    <row r="311" spans="1:65" s="13" customFormat="1" ht="11.25">
      <c r="B311" s="193"/>
      <c r="C311" s="194"/>
      <c r="D311" s="195" t="s">
        <v>163</v>
      </c>
      <c r="E311" s="196" t="s">
        <v>19</v>
      </c>
      <c r="F311" s="197" t="s">
        <v>1182</v>
      </c>
      <c r="G311" s="194"/>
      <c r="H311" s="198">
        <v>385.56</v>
      </c>
      <c r="I311" s="199"/>
      <c r="J311" s="194"/>
      <c r="K311" s="194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163</v>
      </c>
      <c r="AU311" s="204" t="s">
        <v>88</v>
      </c>
      <c r="AV311" s="13" t="s">
        <v>88</v>
      </c>
      <c r="AW311" s="13" t="s">
        <v>37</v>
      </c>
      <c r="AX311" s="13" t="s">
        <v>78</v>
      </c>
      <c r="AY311" s="204" t="s">
        <v>153</v>
      </c>
    </row>
    <row r="312" spans="1:65" s="15" customFormat="1" ht="11.25">
      <c r="B312" s="215"/>
      <c r="C312" s="216"/>
      <c r="D312" s="195" t="s">
        <v>163</v>
      </c>
      <c r="E312" s="217" t="s">
        <v>19</v>
      </c>
      <c r="F312" s="218" t="s">
        <v>166</v>
      </c>
      <c r="G312" s="216"/>
      <c r="H312" s="219">
        <v>385.56</v>
      </c>
      <c r="I312" s="220"/>
      <c r="J312" s="216"/>
      <c r="K312" s="216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163</v>
      </c>
      <c r="AU312" s="225" t="s">
        <v>88</v>
      </c>
      <c r="AV312" s="15" t="s">
        <v>160</v>
      </c>
      <c r="AW312" s="15" t="s">
        <v>37</v>
      </c>
      <c r="AX312" s="15" t="s">
        <v>86</v>
      </c>
      <c r="AY312" s="225" t="s">
        <v>153</v>
      </c>
    </row>
    <row r="313" spans="1:65" s="2" customFormat="1" ht="33" customHeight="1">
      <c r="A313" s="36"/>
      <c r="B313" s="37"/>
      <c r="C313" s="175" t="s">
        <v>311</v>
      </c>
      <c r="D313" s="175" t="s">
        <v>155</v>
      </c>
      <c r="E313" s="176" t="s">
        <v>1176</v>
      </c>
      <c r="F313" s="177" t="s">
        <v>1177</v>
      </c>
      <c r="G313" s="178" t="s">
        <v>158</v>
      </c>
      <c r="H313" s="179">
        <v>26</v>
      </c>
      <c r="I313" s="180"/>
      <c r="J313" s="181">
        <f>ROUND(I313*H313,2)</f>
        <v>0</v>
      </c>
      <c r="K313" s="177" t="s">
        <v>159</v>
      </c>
      <c r="L313" s="41"/>
      <c r="M313" s="182" t="s">
        <v>19</v>
      </c>
      <c r="N313" s="183" t="s">
        <v>49</v>
      </c>
      <c r="O313" s="66"/>
      <c r="P313" s="184">
        <f>O313*H313</f>
        <v>0</v>
      </c>
      <c r="Q313" s="184">
        <v>0</v>
      </c>
      <c r="R313" s="184">
        <f>Q313*H313</f>
        <v>0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160</v>
      </c>
      <c r="AT313" s="186" t="s">
        <v>155</v>
      </c>
      <c r="AU313" s="186" t="s">
        <v>88</v>
      </c>
      <c r="AY313" s="19" t="s">
        <v>153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86</v>
      </c>
      <c r="BK313" s="187">
        <f>ROUND(I313*H313,2)</f>
        <v>0</v>
      </c>
      <c r="BL313" s="19" t="s">
        <v>160</v>
      </c>
      <c r="BM313" s="186" t="s">
        <v>415</v>
      </c>
    </row>
    <row r="314" spans="1:65" s="2" customFormat="1" ht="11.25">
      <c r="A314" s="36"/>
      <c r="B314" s="37"/>
      <c r="C314" s="38"/>
      <c r="D314" s="188" t="s">
        <v>161</v>
      </c>
      <c r="E314" s="38"/>
      <c r="F314" s="189" t="s">
        <v>1178</v>
      </c>
      <c r="G314" s="38"/>
      <c r="H314" s="38"/>
      <c r="I314" s="190"/>
      <c r="J314" s="38"/>
      <c r="K314" s="38"/>
      <c r="L314" s="41"/>
      <c r="M314" s="191"/>
      <c r="N314" s="19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161</v>
      </c>
      <c r="AU314" s="19" t="s">
        <v>88</v>
      </c>
    </row>
    <row r="315" spans="1:65" s="13" customFormat="1" ht="11.25">
      <c r="B315" s="193"/>
      <c r="C315" s="194"/>
      <c r="D315" s="195" t="s">
        <v>163</v>
      </c>
      <c r="E315" s="196" t="s">
        <v>19</v>
      </c>
      <c r="F315" s="197" t="s">
        <v>243</v>
      </c>
      <c r="G315" s="194"/>
      <c r="H315" s="198">
        <v>26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163</v>
      </c>
      <c r="AU315" s="204" t="s">
        <v>88</v>
      </c>
      <c r="AV315" s="13" t="s">
        <v>88</v>
      </c>
      <c r="AW315" s="13" t="s">
        <v>37</v>
      </c>
      <c r="AX315" s="13" t="s">
        <v>78</v>
      </c>
      <c r="AY315" s="204" t="s">
        <v>153</v>
      </c>
    </row>
    <row r="316" spans="1:65" s="14" customFormat="1" ht="11.25">
      <c r="B316" s="205"/>
      <c r="C316" s="206"/>
      <c r="D316" s="195" t="s">
        <v>163</v>
      </c>
      <c r="E316" s="207" t="s">
        <v>19</v>
      </c>
      <c r="F316" s="208" t="s">
        <v>1183</v>
      </c>
      <c r="G316" s="206"/>
      <c r="H316" s="207" t="s">
        <v>19</v>
      </c>
      <c r="I316" s="209"/>
      <c r="J316" s="206"/>
      <c r="K316" s="206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163</v>
      </c>
      <c r="AU316" s="214" t="s">
        <v>88</v>
      </c>
      <c r="AV316" s="14" t="s">
        <v>86</v>
      </c>
      <c r="AW316" s="14" t="s">
        <v>37</v>
      </c>
      <c r="AX316" s="14" t="s">
        <v>78</v>
      </c>
      <c r="AY316" s="214" t="s">
        <v>153</v>
      </c>
    </row>
    <row r="317" spans="1:65" s="15" customFormat="1" ht="11.25">
      <c r="B317" s="215"/>
      <c r="C317" s="216"/>
      <c r="D317" s="195" t="s">
        <v>163</v>
      </c>
      <c r="E317" s="217" t="s">
        <v>19</v>
      </c>
      <c r="F317" s="218" t="s">
        <v>166</v>
      </c>
      <c r="G317" s="216"/>
      <c r="H317" s="219">
        <v>26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163</v>
      </c>
      <c r="AU317" s="225" t="s">
        <v>88</v>
      </c>
      <c r="AV317" s="15" t="s">
        <v>160</v>
      </c>
      <c r="AW317" s="15" t="s">
        <v>37</v>
      </c>
      <c r="AX317" s="15" t="s">
        <v>86</v>
      </c>
      <c r="AY317" s="225" t="s">
        <v>153</v>
      </c>
    </row>
    <row r="318" spans="1:65" s="2" customFormat="1" ht="16.5" customHeight="1">
      <c r="A318" s="36"/>
      <c r="B318" s="37"/>
      <c r="C318" s="226" t="s">
        <v>418</v>
      </c>
      <c r="D318" s="226" t="s">
        <v>220</v>
      </c>
      <c r="E318" s="227" t="s">
        <v>1184</v>
      </c>
      <c r="F318" s="228" t="s">
        <v>1185</v>
      </c>
      <c r="G318" s="229" t="s">
        <v>158</v>
      </c>
      <c r="H318" s="230">
        <v>26.52</v>
      </c>
      <c r="I318" s="231"/>
      <c r="J318" s="232">
        <f>ROUND(I318*H318,2)</f>
        <v>0</v>
      </c>
      <c r="K318" s="228" t="s">
        <v>159</v>
      </c>
      <c r="L318" s="233"/>
      <c r="M318" s="234" t="s">
        <v>19</v>
      </c>
      <c r="N318" s="235" t="s">
        <v>49</v>
      </c>
      <c r="O318" s="66"/>
      <c r="P318" s="184">
        <f>O318*H318</f>
        <v>0</v>
      </c>
      <c r="Q318" s="184">
        <v>0</v>
      </c>
      <c r="R318" s="184">
        <f>Q318*H318</f>
        <v>0</v>
      </c>
      <c r="S318" s="184">
        <v>0</v>
      </c>
      <c r="T318" s="18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182</v>
      </c>
      <c r="AT318" s="186" t="s">
        <v>220</v>
      </c>
      <c r="AU318" s="186" t="s">
        <v>88</v>
      </c>
      <c r="AY318" s="19" t="s">
        <v>153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86</v>
      </c>
      <c r="BK318" s="187">
        <f>ROUND(I318*H318,2)</f>
        <v>0</v>
      </c>
      <c r="BL318" s="19" t="s">
        <v>160</v>
      </c>
      <c r="BM318" s="186" t="s">
        <v>421</v>
      </c>
    </row>
    <row r="319" spans="1:65" s="13" customFormat="1" ht="11.25">
      <c r="B319" s="193"/>
      <c r="C319" s="194"/>
      <c r="D319" s="195" t="s">
        <v>163</v>
      </c>
      <c r="E319" s="196" t="s">
        <v>19</v>
      </c>
      <c r="F319" s="197" t="s">
        <v>1186</v>
      </c>
      <c r="G319" s="194"/>
      <c r="H319" s="198">
        <v>26.52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163</v>
      </c>
      <c r="AU319" s="204" t="s">
        <v>88</v>
      </c>
      <c r="AV319" s="13" t="s">
        <v>88</v>
      </c>
      <c r="AW319" s="13" t="s">
        <v>37</v>
      </c>
      <c r="AX319" s="13" t="s">
        <v>78</v>
      </c>
      <c r="AY319" s="204" t="s">
        <v>153</v>
      </c>
    </row>
    <row r="320" spans="1:65" s="15" customFormat="1" ht="11.25">
      <c r="B320" s="215"/>
      <c r="C320" s="216"/>
      <c r="D320" s="195" t="s">
        <v>163</v>
      </c>
      <c r="E320" s="217" t="s">
        <v>19</v>
      </c>
      <c r="F320" s="218" t="s">
        <v>166</v>
      </c>
      <c r="G320" s="216"/>
      <c r="H320" s="219">
        <v>26.52</v>
      </c>
      <c r="I320" s="220"/>
      <c r="J320" s="216"/>
      <c r="K320" s="216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163</v>
      </c>
      <c r="AU320" s="225" t="s">
        <v>88</v>
      </c>
      <c r="AV320" s="15" t="s">
        <v>160</v>
      </c>
      <c r="AW320" s="15" t="s">
        <v>37</v>
      </c>
      <c r="AX320" s="15" t="s">
        <v>86</v>
      </c>
      <c r="AY320" s="225" t="s">
        <v>153</v>
      </c>
    </row>
    <row r="321" spans="1:65" s="2" customFormat="1" ht="33" customHeight="1">
      <c r="A321" s="36"/>
      <c r="B321" s="37"/>
      <c r="C321" s="175" t="s">
        <v>231</v>
      </c>
      <c r="D321" s="175" t="s">
        <v>155</v>
      </c>
      <c r="E321" s="176" t="s">
        <v>1187</v>
      </c>
      <c r="F321" s="177" t="s">
        <v>1188</v>
      </c>
      <c r="G321" s="178" t="s">
        <v>158</v>
      </c>
      <c r="H321" s="179">
        <v>569</v>
      </c>
      <c r="I321" s="180"/>
      <c r="J321" s="181">
        <f>ROUND(I321*H321,2)</f>
        <v>0</v>
      </c>
      <c r="K321" s="177" t="s">
        <v>159</v>
      </c>
      <c r="L321" s="41"/>
      <c r="M321" s="182" t="s">
        <v>19</v>
      </c>
      <c r="N321" s="183" t="s">
        <v>49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160</v>
      </c>
      <c r="AT321" s="186" t="s">
        <v>155</v>
      </c>
      <c r="AU321" s="186" t="s">
        <v>88</v>
      </c>
      <c r="AY321" s="19" t="s">
        <v>153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86</v>
      </c>
      <c r="BK321" s="187">
        <f>ROUND(I321*H321,2)</f>
        <v>0</v>
      </c>
      <c r="BL321" s="19" t="s">
        <v>160</v>
      </c>
      <c r="BM321" s="186" t="s">
        <v>424</v>
      </c>
    </row>
    <row r="322" spans="1:65" s="2" customFormat="1" ht="11.25">
      <c r="A322" s="36"/>
      <c r="B322" s="37"/>
      <c r="C322" s="38"/>
      <c r="D322" s="188" t="s">
        <v>161</v>
      </c>
      <c r="E322" s="38"/>
      <c r="F322" s="189" t="s">
        <v>1189</v>
      </c>
      <c r="G322" s="38"/>
      <c r="H322" s="38"/>
      <c r="I322" s="190"/>
      <c r="J322" s="38"/>
      <c r="K322" s="38"/>
      <c r="L322" s="41"/>
      <c r="M322" s="191"/>
      <c r="N322" s="192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161</v>
      </c>
      <c r="AU322" s="19" t="s">
        <v>88</v>
      </c>
    </row>
    <row r="323" spans="1:65" s="13" customFormat="1" ht="11.25">
      <c r="B323" s="193"/>
      <c r="C323" s="194"/>
      <c r="D323" s="195" t="s">
        <v>163</v>
      </c>
      <c r="E323" s="196" t="s">
        <v>19</v>
      </c>
      <c r="F323" s="197" t="s">
        <v>1171</v>
      </c>
      <c r="G323" s="194"/>
      <c r="H323" s="198">
        <v>569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163</v>
      </c>
      <c r="AU323" s="204" t="s">
        <v>88</v>
      </c>
      <c r="AV323" s="13" t="s">
        <v>88</v>
      </c>
      <c r="AW323" s="13" t="s">
        <v>37</v>
      </c>
      <c r="AX323" s="13" t="s">
        <v>78</v>
      </c>
      <c r="AY323" s="204" t="s">
        <v>153</v>
      </c>
    </row>
    <row r="324" spans="1:65" s="14" customFormat="1" ht="11.25">
      <c r="B324" s="205"/>
      <c r="C324" s="206"/>
      <c r="D324" s="195" t="s">
        <v>163</v>
      </c>
      <c r="E324" s="207" t="s">
        <v>19</v>
      </c>
      <c r="F324" s="208" t="s">
        <v>1190</v>
      </c>
      <c r="G324" s="206"/>
      <c r="H324" s="207" t="s">
        <v>19</v>
      </c>
      <c r="I324" s="209"/>
      <c r="J324" s="206"/>
      <c r="K324" s="206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163</v>
      </c>
      <c r="AU324" s="214" t="s">
        <v>88</v>
      </c>
      <c r="AV324" s="14" t="s">
        <v>86</v>
      </c>
      <c r="AW324" s="14" t="s">
        <v>37</v>
      </c>
      <c r="AX324" s="14" t="s">
        <v>78</v>
      </c>
      <c r="AY324" s="214" t="s">
        <v>153</v>
      </c>
    </row>
    <row r="325" spans="1:65" s="15" customFormat="1" ht="11.25">
      <c r="B325" s="215"/>
      <c r="C325" s="216"/>
      <c r="D325" s="195" t="s">
        <v>163</v>
      </c>
      <c r="E325" s="217" t="s">
        <v>19</v>
      </c>
      <c r="F325" s="218" t="s">
        <v>166</v>
      </c>
      <c r="G325" s="216"/>
      <c r="H325" s="219">
        <v>569</v>
      </c>
      <c r="I325" s="220"/>
      <c r="J325" s="216"/>
      <c r="K325" s="216"/>
      <c r="L325" s="221"/>
      <c r="M325" s="222"/>
      <c r="N325" s="223"/>
      <c r="O325" s="223"/>
      <c r="P325" s="223"/>
      <c r="Q325" s="223"/>
      <c r="R325" s="223"/>
      <c r="S325" s="223"/>
      <c r="T325" s="224"/>
      <c r="AT325" s="225" t="s">
        <v>163</v>
      </c>
      <c r="AU325" s="225" t="s">
        <v>88</v>
      </c>
      <c r="AV325" s="15" t="s">
        <v>160</v>
      </c>
      <c r="AW325" s="15" t="s">
        <v>37</v>
      </c>
      <c r="AX325" s="15" t="s">
        <v>86</v>
      </c>
      <c r="AY325" s="225" t="s">
        <v>153</v>
      </c>
    </row>
    <row r="326" spans="1:65" s="2" customFormat="1" ht="16.5" customHeight="1">
      <c r="A326" s="36"/>
      <c r="B326" s="37"/>
      <c r="C326" s="226" t="s">
        <v>425</v>
      </c>
      <c r="D326" s="226" t="s">
        <v>220</v>
      </c>
      <c r="E326" s="227" t="s">
        <v>1191</v>
      </c>
      <c r="F326" s="228" t="s">
        <v>1192</v>
      </c>
      <c r="G326" s="229" t="s">
        <v>158</v>
      </c>
      <c r="H326" s="230">
        <v>580.38</v>
      </c>
      <c r="I326" s="231"/>
      <c r="J326" s="232">
        <f>ROUND(I326*H326,2)</f>
        <v>0</v>
      </c>
      <c r="K326" s="228" t="s">
        <v>159</v>
      </c>
      <c r="L326" s="233"/>
      <c r="M326" s="234" t="s">
        <v>19</v>
      </c>
      <c r="N326" s="235" t="s">
        <v>49</v>
      </c>
      <c r="O326" s="66"/>
      <c r="P326" s="184">
        <f>O326*H326</f>
        <v>0</v>
      </c>
      <c r="Q326" s="184">
        <v>0</v>
      </c>
      <c r="R326" s="184">
        <f>Q326*H326</f>
        <v>0</v>
      </c>
      <c r="S326" s="184">
        <v>0</v>
      </c>
      <c r="T326" s="18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182</v>
      </c>
      <c r="AT326" s="186" t="s">
        <v>220</v>
      </c>
      <c r="AU326" s="186" t="s">
        <v>88</v>
      </c>
      <c r="AY326" s="19" t="s">
        <v>153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9" t="s">
        <v>86</v>
      </c>
      <c r="BK326" s="187">
        <f>ROUND(I326*H326,2)</f>
        <v>0</v>
      </c>
      <c r="BL326" s="19" t="s">
        <v>160</v>
      </c>
      <c r="BM326" s="186" t="s">
        <v>428</v>
      </c>
    </row>
    <row r="327" spans="1:65" s="13" customFormat="1" ht="11.25">
      <c r="B327" s="193"/>
      <c r="C327" s="194"/>
      <c r="D327" s="195" t="s">
        <v>163</v>
      </c>
      <c r="E327" s="196" t="s">
        <v>19</v>
      </c>
      <c r="F327" s="197" t="s">
        <v>1193</v>
      </c>
      <c r="G327" s="194"/>
      <c r="H327" s="198">
        <v>580.38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163</v>
      </c>
      <c r="AU327" s="204" t="s">
        <v>88</v>
      </c>
      <c r="AV327" s="13" t="s">
        <v>88</v>
      </c>
      <c r="AW327" s="13" t="s">
        <v>37</v>
      </c>
      <c r="AX327" s="13" t="s">
        <v>78</v>
      </c>
      <c r="AY327" s="204" t="s">
        <v>153</v>
      </c>
    </row>
    <row r="328" spans="1:65" s="15" customFormat="1" ht="11.25">
      <c r="B328" s="215"/>
      <c r="C328" s="216"/>
      <c r="D328" s="195" t="s">
        <v>163</v>
      </c>
      <c r="E328" s="217" t="s">
        <v>19</v>
      </c>
      <c r="F328" s="218" t="s">
        <v>166</v>
      </c>
      <c r="G328" s="216"/>
      <c r="H328" s="219">
        <v>580.38</v>
      </c>
      <c r="I328" s="220"/>
      <c r="J328" s="216"/>
      <c r="K328" s="216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163</v>
      </c>
      <c r="AU328" s="225" t="s">
        <v>88</v>
      </c>
      <c r="AV328" s="15" t="s">
        <v>160</v>
      </c>
      <c r="AW328" s="15" t="s">
        <v>37</v>
      </c>
      <c r="AX328" s="15" t="s">
        <v>86</v>
      </c>
      <c r="AY328" s="225" t="s">
        <v>153</v>
      </c>
    </row>
    <row r="329" spans="1:65" s="2" customFormat="1" ht="37.9" customHeight="1">
      <c r="A329" s="36"/>
      <c r="B329" s="37"/>
      <c r="C329" s="175" t="s">
        <v>321</v>
      </c>
      <c r="D329" s="175" t="s">
        <v>155</v>
      </c>
      <c r="E329" s="176" t="s">
        <v>1194</v>
      </c>
      <c r="F329" s="177" t="s">
        <v>1195</v>
      </c>
      <c r="G329" s="178" t="s">
        <v>158</v>
      </c>
      <c r="H329" s="179">
        <v>13</v>
      </c>
      <c r="I329" s="180"/>
      <c r="J329" s="181">
        <f>ROUND(I329*H329,2)</f>
        <v>0</v>
      </c>
      <c r="K329" s="177" t="s">
        <v>159</v>
      </c>
      <c r="L329" s="41"/>
      <c r="M329" s="182" t="s">
        <v>19</v>
      </c>
      <c r="N329" s="183" t="s">
        <v>49</v>
      </c>
      <c r="O329" s="66"/>
      <c r="P329" s="184">
        <f>O329*H329</f>
        <v>0</v>
      </c>
      <c r="Q329" s="184">
        <v>0</v>
      </c>
      <c r="R329" s="184">
        <f>Q329*H329</f>
        <v>0</v>
      </c>
      <c r="S329" s="184">
        <v>0</v>
      </c>
      <c r="T329" s="18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160</v>
      </c>
      <c r="AT329" s="186" t="s">
        <v>155</v>
      </c>
      <c r="AU329" s="186" t="s">
        <v>88</v>
      </c>
      <c r="AY329" s="19" t="s">
        <v>153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86</v>
      </c>
      <c r="BK329" s="187">
        <f>ROUND(I329*H329,2)</f>
        <v>0</v>
      </c>
      <c r="BL329" s="19" t="s">
        <v>160</v>
      </c>
      <c r="BM329" s="186" t="s">
        <v>431</v>
      </c>
    </row>
    <row r="330" spans="1:65" s="2" customFormat="1" ht="11.25">
      <c r="A330" s="36"/>
      <c r="B330" s="37"/>
      <c r="C330" s="38"/>
      <c r="D330" s="188" t="s">
        <v>161</v>
      </c>
      <c r="E330" s="38"/>
      <c r="F330" s="189" t="s">
        <v>1196</v>
      </c>
      <c r="G330" s="38"/>
      <c r="H330" s="38"/>
      <c r="I330" s="190"/>
      <c r="J330" s="38"/>
      <c r="K330" s="38"/>
      <c r="L330" s="41"/>
      <c r="M330" s="191"/>
      <c r="N330" s="192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161</v>
      </c>
      <c r="AU330" s="19" t="s">
        <v>88</v>
      </c>
    </row>
    <row r="331" spans="1:65" s="13" customFormat="1" ht="11.25">
      <c r="B331" s="193"/>
      <c r="C331" s="194"/>
      <c r="D331" s="195" t="s">
        <v>163</v>
      </c>
      <c r="E331" s="196" t="s">
        <v>19</v>
      </c>
      <c r="F331" s="197" t="s">
        <v>240</v>
      </c>
      <c r="G331" s="194"/>
      <c r="H331" s="198">
        <v>13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163</v>
      </c>
      <c r="AU331" s="204" t="s">
        <v>88</v>
      </c>
      <c r="AV331" s="13" t="s">
        <v>88</v>
      </c>
      <c r="AW331" s="13" t="s">
        <v>37</v>
      </c>
      <c r="AX331" s="13" t="s">
        <v>78</v>
      </c>
      <c r="AY331" s="204" t="s">
        <v>153</v>
      </c>
    </row>
    <row r="332" spans="1:65" s="14" customFormat="1" ht="11.25">
      <c r="B332" s="205"/>
      <c r="C332" s="206"/>
      <c r="D332" s="195" t="s">
        <v>163</v>
      </c>
      <c r="E332" s="207" t="s">
        <v>19</v>
      </c>
      <c r="F332" s="208" t="s">
        <v>190</v>
      </c>
      <c r="G332" s="206"/>
      <c r="H332" s="207" t="s">
        <v>19</v>
      </c>
      <c r="I332" s="209"/>
      <c r="J332" s="206"/>
      <c r="K332" s="206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163</v>
      </c>
      <c r="AU332" s="214" t="s">
        <v>88</v>
      </c>
      <c r="AV332" s="14" t="s">
        <v>86</v>
      </c>
      <c r="AW332" s="14" t="s">
        <v>37</v>
      </c>
      <c r="AX332" s="14" t="s">
        <v>78</v>
      </c>
      <c r="AY332" s="214" t="s">
        <v>153</v>
      </c>
    </row>
    <row r="333" spans="1:65" s="15" customFormat="1" ht="11.25">
      <c r="B333" s="215"/>
      <c r="C333" s="216"/>
      <c r="D333" s="195" t="s">
        <v>163</v>
      </c>
      <c r="E333" s="217" t="s">
        <v>19</v>
      </c>
      <c r="F333" s="218" t="s">
        <v>166</v>
      </c>
      <c r="G333" s="216"/>
      <c r="H333" s="219">
        <v>13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163</v>
      </c>
      <c r="AU333" s="225" t="s">
        <v>88</v>
      </c>
      <c r="AV333" s="15" t="s">
        <v>160</v>
      </c>
      <c r="AW333" s="15" t="s">
        <v>37</v>
      </c>
      <c r="AX333" s="15" t="s">
        <v>86</v>
      </c>
      <c r="AY333" s="225" t="s">
        <v>153</v>
      </c>
    </row>
    <row r="334" spans="1:65" s="2" customFormat="1" ht="16.5" customHeight="1">
      <c r="A334" s="36"/>
      <c r="B334" s="37"/>
      <c r="C334" s="226" t="s">
        <v>432</v>
      </c>
      <c r="D334" s="226" t="s">
        <v>220</v>
      </c>
      <c r="E334" s="227" t="s">
        <v>1197</v>
      </c>
      <c r="F334" s="228" t="s">
        <v>1198</v>
      </c>
      <c r="G334" s="229" t="s">
        <v>158</v>
      </c>
      <c r="H334" s="230">
        <v>13.39</v>
      </c>
      <c r="I334" s="231"/>
      <c r="J334" s="232">
        <f>ROUND(I334*H334,2)</f>
        <v>0</v>
      </c>
      <c r="K334" s="228" t="s">
        <v>159</v>
      </c>
      <c r="L334" s="233"/>
      <c r="M334" s="234" t="s">
        <v>19</v>
      </c>
      <c r="N334" s="235" t="s">
        <v>49</v>
      </c>
      <c r="O334" s="66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182</v>
      </c>
      <c r="AT334" s="186" t="s">
        <v>220</v>
      </c>
      <c r="AU334" s="186" t="s">
        <v>88</v>
      </c>
      <c r="AY334" s="19" t="s">
        <v>153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86</v>
      </c>
      <c r="BK334" s="187">
        <f>ROUND(I334*H334,2)</f>
        <v>0</v>
      </c>
      <c r="BL334" s="19" t="s">
        <v>160</v>
      </c>
      <c r="BM334" s="186" t="s">
        <v>435</v>
      </c>
    </row>
    <row r="335" spans="1:65" s="13" customFormat="1" ht="11.25">
      <c r="B335" s="193"/>
      <c r="C335" s="194"/>
      <c r="D335" s="195" t="s">
        <v>163</v>
      </c>
      <c r="E335" s="196" t="s">
        <v>19</v>
      </c>
      <c r="F335" s="197" t="s">
        <v>1199</v>
      </c>
      <c r="G335" s="194"/>
      <c r="H335" s="198">
        <v>13.39</v>
      </c>
      <c r="I335" s="199"/>
      <c r="J335" s="194"/>
      <c r="K335" s="194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163</v>
      </c>
      <c r="AU335" s="204" t="s">
        <v>88</v>
      </c>
      <c r="AV335" s="13" t="s">
        <v>88</v>
      </c>
      <c r="AW335" s="13" t="s">
        <v>37</v>
      </c>
      <c r="AX335" s="13" t="s">
        <v>78</v>
      </c>
      <c r="AY335" s="204" t="s">
        <v>153</v>
      </c>
    </row>
    <row r="336" spans="1:65" s="15" customFormat="1" ht="11.25">
      <c r="B336" s="215"/>
      <c r="C336" s="216"/>
      <c r="D336" s="195" t="s">
        <v>163</v>
      </c>
      <c r="E336" s="217" t="s">
        <v>19</v>
      </c>
      <c r="F336" s="218" t="s">
        <v>166</v>
      </c>
      <c r="G336" s="216"/>
      <c r="H336" s="219">
        <v>13.39</v>
      </c>
      <c r="I336" s="220"/>
      <c r="J336" s="216"/>
      <c r="K336" s="216"/>
      <c r="L336" s="221"/>
      <c r="M336" s="222"/>
      <c r="N336" s="223"/>
      <c r="O336" s="223"/>
      <c r="P336" s="223"/>
      <c r="Q336" s="223"/>
      <c r="R336" s="223"/>
      <c r="S336" s="223"/>
      <c r="T336" s="224"/>
      <c r="AT336" s="225" t="s">
        <v>163</v>
      </c>
      <c r="AU336" s="225" t="s">
        <v>88</v>
      </c>
      <c r="AV336" s="15" t="s">
        <v>160</v>
      </c>
      <c r="AW336" s="15" t="s">
        <v>37</v>
      </c>
      <c r="AX336" s="15" t="s">
        <v>86</v>
      </c>
      <c r="AY336" s="225" t="s">
        <v>153</v>
      </c>
    </row>
    <row r="337" spans="1:65" s="2" customFormat="1" ht="37.9" customHeight="1">
      <c r="A337" s="36"/>
      <c r="B337" s="37"/>
      <c r="C337" s="175" t="s">
        <v>324</v>
      </c>
      <c r="D337" s="175" t="s">
        <v>155</v>
      </c>
      <c r="E337" s="176" t="s">
        <v>1200</v>
      </c>
      <c r="F337" s="177" t="s">
        <v>1201</v>
      </c>
      <c r="G337" s="178" t="s">
        <v>158</v>
      </c>
      <c r="H337" s="179">
        <v>21.5</v>
      </c>
      <c r="I337" s="180"/>
      <c r="J337" s="181">
        <f>ROUND(I337*H337,2)</f>
        <v>0</v>
      </c>
      <c r="K337" s="177" t="s">
        <v>159</v>
      </c>
      <c r="L337" s="41"/>
      <c r="M337" s="182" t="s">
        <v>19</v>
      </c>
      <c r="N337" s="183" t="s">
        <v>49</v>
      </c>
      <c r="O337" s="66"/>
      <c r="P337" s="184">
        <f>O337*H337</f>
        <v>0</v>
      </c>
      <c r="Q337" s="184">
        <v>0</v>
      </c>
      <c r="R337" s="184">
        <f>Q337*H337</f>
        <v>0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160</v>
      </c>
      <c r="AT337" s="186" t="s">
        <v>155</v>
      </c>
      <c r="AU337" s="186" t="s">
        <v>88</v>
      </c>
      <c r="AY337" s="19" t="s">
        <v>153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86</v>
      </c>
      <c r="BK337" s="187">
        <f>ROUND(I337*H337,2)</f>
        <v>0</v>
      </c>
      <c r="BL337" s="19" t="s">
        <v>160</v>
      </c>
      <c r="BM337" s="186" t="s">
        <v>438</v>
      </c>
    </row>
    <row r="338" spans="1:65" s="2" customFormat="1" ht="11.25">
      <c r="A338" s="36"/>
      <c r="B338" s="37"/>
      <c r="C338" s="38"/>
      <c r="D338" s="188" t="s">
        <v>161</v>
      </c>
      <c r="E338" s="38"/>
      <c r="F338" s="189" t="s">
        <v>1202</v>
      </c>
      <c r="G338" s="38"/>
      <c r="H338" s="38"/>
      <c r="I338" s="190"/>
      <c r="J338" s="38"/>
      <c r="K338" s="38"/>
      <c r="L338" s="41"/>
      <c r="M338" s="191"/>
      <c r="N338" s="192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161</v>
      </c>
      <c r="AU338" s="19" t="s">
        <v>88</v>
      </c>
    </row>
    <row r="339" spans="1:65" s="13" customFormat="1" ht="11.25">
      <c r="B339" s="193"/>
      <c r="C339" s="194"/>
      <c r="D339" s="195" t="s">
        <v>163</v>
      </c>
      <c r="E339" s="196" t="s">
        <v>19</v>
      </c>
      <c r="F339" s="197" t="s">
        <v>1203</v>
      </c>
      <c r="G339" s="194"/>
      <c r="H339" s="198">
        <v>21.5</v>
      </c>
      <c r="I339" s="199"/>
      <c r="J339" s="194"/>
      <c r="K339" s="194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163</v>
      </c>
      <c r="AU339" s="204" t="s">
        <v>88</v>
      </c>
      <c r="AV339" s="13" t="s">
        <v>88</v>
      </c>
      <c r="AW339" s="13" t="s">
        <v>37</v>
      </c>
      <c r="AX339" s="13" t="s">
        <v>78</v>
      </c>
      <c r="AY339" s="204" t="s">
        <v>153</v>
      </c>
    </row>
    <row r="340" spans="1:65" s="14" customFormat="1" ht="11.25">
      <c r="B340" s="205"/>
      <c r="C340" s="206"/>
      <c r="D340" s="195" t="s">
        <v>163</v>
      </c>
      <c r="E340" s="207" t="s">
        <v>19</v>
      </c>
      <c r="F340" s="208" t="s">
        <v>1204</v>
      </c>
      <c r="G340" s="206"/>
      <c r="H340" s="207" t="s">
        <v>19</v>
      </c>
      <c r="I340" s="209"/>
      <c r="J340" s="206"/>
      <c r="K340" s="206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163</v>
      </c>
      <c r="AU340" s="214" t="s">
        <v>88</v>
      </c>
      <c r="AV340" s="14" t="s">
        <v>86</v>
      </c>
      <c r="AW340" s="14" t="s">
        <v>37</v>
      </c>
      <c r="AX340" s="14" t="s">
        <v>78</v>
      </c>
      <c r="AY340" s="214" t="s">
        <v>153</v>
      </c>
    </row>
    <row r="341" spans="1:65" s="15" customFormat="1" ht="11.25">
      <c r="B341" s="215"/>
      <c r="C341" s="216"/>
      <c r="D341" s="195" t="s">
        <v>163</v>
      </c>
      <c r="E341" s="217" t="s">
        <v>19</v>
      </c>
      <c r="F341" s="218" t="s">
        <v>166</v>
      </c>
      <c r="G341" s="216"/>
      <c r="H341" s="219">
        <v>21.5</v>
      </c>
      <c r="I341" s="220"/>
      <c r="J341" s="216"/>
      <c r="K341" s="216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163</v>
      </c>
      <c r="AU341" s="225" t="s">
        <v>88</v>
      </c>
      <c r="AV341" s="15" t="s">
        <v>160</v>
      </c>
      <c r="AW341" s="15" t="s">
        <v>37</v>
      </c>
      <c r="AX341" s="15" t="s">
        <v>86</v>
      </c>
      <c r="AY341" s="225" t="s">
        <v>153</v>
      </c>
    </row>
    <row r="342" spans="1:65" s="2" customFormat="1" ht="16.5" customHeight="1">
      <c r="A342" s="36"/>
      <c r="B342" s="37"/>
      <c r="C342" s="226" t="s">
        <v>439</v>
      </c>
      <c r="D342" s="226" t="s">
        <v>220</v>
      </c>
      <c r="E342" s="227" t="s">
        <v>1205</v>
      </c>
      <c r="F342" s="228" t="s">
        <v>1206</v>
      </c>
      <c r="G342" s="229" t="s">
        <v>158</v>
      </c>
      <c r="H342" s="230">
        <v>22.145</v>
      </c>
      <c r="I342" s="231"/>
      <c r="J342" s="232">
        <f>ROUND(I342*H342,2)</f>
        <v>0</v>
      </c>
      <c r="K342" s="228" t="s">
        <v>159</v>
      </c>
      <c r="L342" s="233"/>
      <c r="M342" s="234" t="s">
        <v>19</v>
      </c>
      <c r="N342" s="235" t="s">
        <v>49</v>
      </c>
      <c r="O342" s="66"/>
      <c r="P342" s="184">
        <f>O342*H342</f>
        <v>0</v>
      </c>
      <c r="Q342" s="184">
        <v>0</v>
      </c>
      <c r="R342" s="184">
        <f>Q342*H342</f>
        <v>0</v>
      </c>
      <c r="S342" s="184">
        <v>0</v>
      </c>
      <c r="T342" s="18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182</v>
      </c>
      <c r="AT342" s="186" t="s">
        <v>220</v>
      </c>
      <c r="AU342" s="186" t="s">
        <v>88</v>
      </c>
      <c r="AY342" s="19" t="s">
        <v>153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86</v>
      </c>
      <c r="BK342" s="187">
        <f>ROUND(I342*H342,2)</f>
        <v>0</v>
      </c>
      <c r="BL342" s="19" t="s">
        <v>160</v>
      </c>
      <c r="BM342" s="186" t="s">
        <v>440</v>
      </c>
    </row>
    <row r="343" spans="1:65" s="13" customFormat="1" ht="11.25">
      <c r="B343" s="193"/>
      <c r="C343" s="194"/>
      <c r="D343" s="195" t="s">
        <v>163</v>
      </c>
      <c r="E343" s="196" t="s">
        <v>19</v>
      </c>
      <c r="F343" s="197" t="s">
        <v>1207</v>
      </c>
      <c r="G343" s="194"/>
      <c r="H343" s="198">
        <v>22.145</v>
      </c>
      <c r="I343" s="199"/>
      <c r="J343" s="194"/>
      <c r="K343" s="194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163</v>
      </c>
      <c r="AU343" s="204" t="s">
        <v>88</v>
      </c>
      <c r="AV343" s="13" t="s">
        <v>88</v>
      </c>
      <c r="AW343" s="13" t="s">
        <v>37</v>
      </c>
      <c r="AX343" s="13" t="s">
        <v>78</v>
      </c>
      <c r="AY343" s="204" t="s">
        <v>153</v>
      </c>
    </row>
    <row r="344" spans="1:65" s="15" customFormat="1" ht="11.25">
      <c r="B344" s="215"/>
      <c r="C344" s="216"/>
      <c r="D344" s="195" t="s">
        <v>163</v>
      </c>
      <c r="E344" s="217" t="s">
        <v>19</v>
      </c>
      <c r="F344" s="218" t="s">
        <v>166</v>
      </c>
      <c r="G344" s="216"/>
      <c r="H344" s="219">
        <v>22.145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163</v>
      </c>
      <c r="AU344" s="225" t="s">
        <v>88</v>
      </c>
      <c r="AV344" s="15" t="s">
        <v>160</v>
      </c>
      <c r="AW344" s="15" t="s">
        <v>37</v>
      </c>
      <c r="AX344" s="15" t="s">
        <v>86</v>
      </c>
      <c r="AY344" s="225" t="s">
        <v>153</v>
      </c>
    </row>
    <row r="345" spans="1:65" s="2" customFormat="1" ht="37.9" customHeight="1">
      <c r="A345" s="36"/>
      <c r="B345" s="37"/>
      <c r="C345" s="175" t="s">
        <v>328</v>
      </c>
      <c r="D345" s="175" t="s">
        <v>155</v>
      </c>
      <c r="E345" s="176" t="s">
        <v>1208</v>
      </c>
      <c r="F345" s="177" t="s">
        <v>1209</v>
      </c>
      <c r="G345" s="178" t="s">
        <v>158</v>
      </c>
      <c r="H345" s="179">
        <v>34</v>
      </c>
      <c r="I345" s="180"/>
      <c r="J345" s="181">
        <f>ROUND(I345*H345,2)</f>
        <v>0</v>
      </c>
      <c r="K345" s="177" t="s">
        <v>159</v>
      </c>
      <c r="L345" s="41"/>
      <c r="M345" s="182" t="s">
        <v>19</v>
      </c>
      <c r="N345" s="183" t="s">
        <v>49</v>
      </c>
      <c r="O345" s="66"/>
      <c r="P345" s="184">
        <f>O345*H345</f>
        <v>0</v>
      </c>
      <c r="Q345" s="184">
        <v>0</v>
      </c>
      <c r="R345" s="184">
        <f>Q345*H345</f>
        <v>0</v>
      </c>
      <c r="S345" s="184">
        <v>0</v>
      </c>
      <c r="T345" s="18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160</v>
      </c>
      <c r="AT345" s="186" t="s">
        <v>155</v>
      </c>
      <c r="AU345" s="186" t="s">
        <v>88</v>
      </c>
      <c r="AY345" s="19" t="s">
        <v>153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86</v>
      </c>
      <c r="BK345" s="187">
        <f>ROUND(I345*H345,2)</f>
        <v>0</v>
      </c>
      <c r="BL345" s="19" t="s">
        <v>160</v>
      </c>
      <c r="BM345" s="186" t="s">
        <v>444</v>
      </c>
    </row>
    <row r="346" spans="1:65" s="2" customFormat="1" ht="11.25">
      <c r="A346" s="36"/>
      <c r="B346" s="37"/>
      <c r="C346" s="38"/>
      <c r="D346" s="188" t="s">
        <v>161</v>
      </c>
      <c r="E346" s="38"/>
      <c r="F346" s="189" t="s">
        <v>1210</v>
      </c>
      <c r="G346" s="38"/>
      <c r="H346" s="38"/>
      <c r="I346" s="190"/>
      <c r="J346" s="38"/>
      <c r="K346" s="38"/>
      <c r="L346" s="41"/>
      <c r="M346" s="191"/>
      <c r="N346" s="192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161</v>
      </c>
      <c r="AU346" s="19" t="s">
        <v>88</v>
      </c>
    </row>
    <row r="347" spans="1:65" s="13" customFormat="1" ht="11.25">
      <c r="B347" s="193"/>
      <c r="C347" s="194"/>
      <c r="D347" s="195" t="s">
        <v>163</v>
      </c>
      <c r="E347" s="196" t="s">
        <v>19</v>
      </c>
      <c r="F347" s="197" t="s">
        <v>263</v>
      </c>
      <c r="G347" s="194"/>
      <c r="H347" s="198">
        <v>34</v>
      </c>
      <c r="I347" s="199"/>
      <c r="J347" s="194"/>
      <c r="K347" s="194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163</v>
      </c>
      <c r="AU347" s="204" t="s">
        <v>88</v>
      </c>
      <c r="AV347" s="13" t="s">
        <v>88</v>
      </c>
      <c r="AW347" s="13" t="s">
        <v>37</v>
      </c>
      <c r="AX347" s="13" t="s">
        <v>78</v>
      </c>
      <c r="AY347" s="204" t="s">
        <v>153</v>
      </c>
    </row>
    <row r="348" spans="1:65" s="14" customFormat="1" ht="11.25">
      <c r="B348" s="205"/>
      <c r="C348" s="206"/>
      <c r="D348" s="195" t="s">
        <v>163</v>
      </c>
      <c r="E348" s="207" t="s">
        <v>19</v>
      </c>
      <c r="F348" s="208" t="s">
        <v>1204</v>
      </c>
      <c r="G348" s="206"/>
      <c r="H348" s="207" t="s">
        <v>19</v>
      </c>
      <c r="I348" s="209"/>
      <c r="J348" s="206"/>
      <c r="K348" s="206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163</v>
      </c>
      <c r="AU348" s="214" t="s">
        <v>88</v>
      </c>
      <c r="AV348" s="14" t="s">
        <v>86</v>
      </c>
      <c r="AW348" s="14" t="s">
        <v>37</v>
      </c>
      <c r="AX348" s="14" t="s">
        <v>78</v>
      </c>
      <c r="AY348" s="214" t="s">
        <v>153</v>
      </c>
    </row>
    <row r="349" spans="1:65" s="15" customFormat="1" ht="11.25">
      <c r="B349" s="215"/>
      <c r="C349" s="216"/>
      <c r="D349" s="195" t="s">
        <v>163</v>
      </c>
      <c r="E349" s="217" t="s">
        <v>19</v>
      </c>
      <c r="F349" s="218" t="s">
        <v>166</v>
      </c>
      <c r="G349" s="216"/>
      <c r="H349" s="219">
        <v>34</v>
      </c>
      <c r="I349" s="220"/>
      <c r="J349" s="216"/>
      <c r="K349" s="216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163</v>
      </c>
      <c r="AU349" s="225" t="s">
        <v>88</v>
      </c>
      <c r="AV349" s="15" t="s">
        <v>160</v>
      </c>
      <c r="AW349" s="15" t="s">
        <v>37</v>
      </c>
      <c r="AX349" s="15" t="s">
        <v>86</v>
      </c>
      <c r="AY349" s="225" t="s">
        <v>153</v>
      </c>
    </row>
    <row r="350" spans="1:65" s="2" customFormat="1" ht="16.5" customHeight="1">
      <c r="A350" s="36"/>
      <c r="B350" s="37"/>
      <c r="C350" s="226" t="s">
        <v>445</v>
      </c>
      <c r="D350" s="226" t="s">
        <v>220</v>
      </c>
      <c r="E350" s="227" t="s">
        <v>1211</v>
      </c>
      <c r="F350" s="228" t="s">
        <v>1212</v>
      </c>
      <c r="G350" s="229" t="s">
        <v>158</v>
      </c>
      <c r="H350" s="230">
        <v>35.020000000000003</v>
      </c>
      <c r="I350" s="231"/>
      <c r="J350" s="232">
        <f>ROUND(I350*H350,2)</f>
        <v>0</v>
      </c>
      <c r="K350" s="228" t="s">
        <v>159</v>
      </c>
      <c r="L350" s="233"/>
      <c r="M350" s="234" t="s">
        <v>19</v>
      </c>
      <c r="N350" s="235" t="s">
        <v>49</v>
      </c>
      <c r="O350" s="66"/>
      <c r="P350" s="184">
        <f>O350*H350</f>
        <v>0</v>
      </c>
      <c r="Q350" s="184">
        <v>0</v>
      </c>
      <c r="R350" s="184">
        <f>Q350*H350</f>
        <v>0</v>
      </c>
      <c r="S350" s="184">
        <v>0</v>
      </c>
      <c r="T350" s="18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182</v>
      </c>
      <c r="AT350" s="186" t="s">
        <v>220</v>
      </c>
      <c r="AU350" s="186" t="s">
        <v>88</v>
      </c>
      <c r="AY350" s="19" t="s">
        <v>153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86</v>
      </c>
      <c r="BK350" s="187">
        <f>ROUND(I350*H350,2)</f>
        <v>0</v>
      </c>
      <c r="BL350" s="19" t="s">
        <v>160</v>
      </c>
      <c r="BM350" s="186" t="s">
        <v>448</v>
      </c>
    </row>
    <row r="351" spans="1:65" s="13" customFormat="1" ht="11.25">
      <c r="B351" s="193"/>
      <c r="C351" s="194"/>
      <c r="D351" s="195" t="s">
        <v>163</v>
      </c>
      <c r="E351" s="196" t="s">
        <v>19</v>
      </c>
      <c r="F351" s="197" t="s">
        <v>1213</v>
      </c>
      <c r="G351" s="194"/>
      <c r="H351" s="198">
        <v>35.020000000000003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163</v>
      </c>
      <c r="AU351" s="204" t="s">
        <v>88</v>
      </c>
      <c r="AV351" s="13" t="s">
        <v>88</v>
      </c>
      <c r="AW351" s="13" t="s">
        <v>37</v>
      </c>
      <c r="AX351" s="13" t="s">
        <v>78</v>
      </c>
      <c r="AY351" s="204" t="s">
        <v>153</v>
      </c>
    </row>
    <row r="352" spans="1:65" s="15" customFormat="1" ht="11.25">
      <c r="B352" s="215"/>
      <c r="C352" s="216"/>
      <c r="D352" s="195" t="s">
        <v>163</v>
      </c>
      <c r="E352" s="217" t="s">
        <v>19</v>
      </c>
      <c r="F352" s="218" t="s">
        <v>166</v>
      </c>
      <c r="G352" s="216"/>
      <c r="H352" s="219">
        <v>35.020000000000003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163</v>
      </c>
      <c r="AU352" s="225" t="s">
        <v>88</v>
      </c>
      <c r="AV352" s="15" t="s">
        <v>160</v>
      </c>
      <c r="AW352" s="15" t="s">
        <v>37</v>
      </c>
      <c r="AX352" s="15" t="s">
        <v>86</v>
      </c>
      <c r="AY352" s="225" t="s">
        <v>153</v>
      </c>
    </row>
    <row r="353" spans="1:65" s="12" customFormat="1" ht="22.9" customHeight="1">
      <c r="B353" s="159"/>
      <c r="C353" s="160"/>
      <c r="D353" s="161" t="s">
        <v>77</v>
      </c>
      <c r="E353" s="173" t="s">
        <v>182</v>
      </c>
      <c r="F353" s="173" t="s">
        <v>334</v>
      </c>
      <c r="G353" s="160"/>
      <c r="H353" s="160"/>
      <c r="I353" s="163"/>
      <c r="J353" s="174">
        <f>BK353</f>
        <v>0</v>
      </c>
      <c r="K353" s="160"/>
      <c r="L353" s="165"/>
      <c r="M353" s="166"/>
      <c r="N353" s="167"/>
      <c r="O353" s="167"/>
      <c r="P353" s="168">
        <f>SUM(P354:P393)</f>
        <v>0</v>
      </c>
      <c r="Q353" s="167"/>
      <c r="R353" s="168">
        <f>SUM(R354:R393)</f>
        <v>1.30132</v>
      </c>
      <c r="S353" s="167"/>
      <c r="T353" s="169">
        <f>SUM(T354:T393)</f>
        <v>0</v>
      </c>
      <c r="AR353" s="170" t="s">
        <v>86</v>
      </c>
      <c r="AT353" s="171" t="s">
        <v>77</v>
      </c>
      <c r="AU353" s="171" t="s">
        <v>86</v>
      </c>
      <c r="AY353" s="170" t="s">
        <v>153</v>
      </c>
      <c r="BK353" s="172">
        <f>SUM(BK354:BK393)</f>
        <v>0</v>
      </c>
    </row>
    <row r="354" spans="1:65" s="2" customFormat="1" ht="24.2" customHeight="1">
      <c r="A354" s="36"/>
      <c r="B354" s="37"/>
      <c r="C354" s="175" t="s">
        <v>331</v>
      </c>
      <c r="D354" s="175" t="s">
        <v>155</v>
      </c>
      <c r="E354" s="176" t="s">
        <v>336</v>
      </c>
      <c r="F354" s="177" t="s">
        <v>337</v>
      </c>
      <c r="G354" s="178" t="s">
        <v>275</v>
      </c>
      <c r="H354" s="179">
        <v>144</v>
      </c>
      <c r="I354" s="180"/>
      <c r="J354" s="181">
        <f>ROUND(I354*H354,2)</f>
        <v>0</v>
      </c>
      <c r="K354" s="177" t="s">
        <v>159</v>
      </c>
      <c r="L354" s="41"/>
      <c r="M354" s="182" t="s">
        <v>19</v>
      </c>
      <c r="N354" s="183" t="s">
        <v>49</v>
      </c>
      <c r="O354" s="66"/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160</v>
      </c>
      <c r="AT354" s="186" t="s">
        <v>155</v>
      </c>
      <c r="AU354" s="186" t="s">
        <v>88</v>
      </c>
      <c r="AY354" s="19" t="s">
        <v>153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86</v>
      </c>
      <c r="BK354" s="187">
        <f>ROUND(I354*H354,2)</f>
        <v>0</v>
      </c>
      <c r="BL354" s="19" t="s">
        <v>160</v>
      </c>
      <c r="BM354" s="186" t="s">
        <v>451</v>
      </c>
    </row>
    <row r="355" spans="1:65" s="2" customFormat="1" ht="11.25">
      <c r="A355" s="36"/>
      <c r="B355" s="37"/>
      <c r="C355" s="38"/>
      <c r="D355" s="188" t="s">
        <v>161</v>
      </c>
      <c r="E355" s="38"/>
      <c r="F355" s="189" t="s">
        <v>339</v>
      </c>
      <c r="G355" s="38"/>
      <c r="H355" s="38"/>
      <c r="I355" s="190"/>
      <c r="J355" s="38"/>
      <c r="K355" s="38"/>
      <c r="L355" s="41"/>
      <c r="M355" s="191"/>
      <c r="N355" s="192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161</v>
      </c>
      <c r="AU355" s="19" t="s">
        <v>88</v>
      </c>
    </row>
    <row r="356" spans="1:65" s="13" customFormat="1" ht="11.25">
      <c r="B356" s="193"/>
      <c r="C356" s="194"/>
      <c r="D356" s="195" t="s">
        <v>163</v>
      </c>
      <c r="E356" s="196" t="s">
        <v>19</v>
      </c>
      <c r="F356" s="197" t="s">
        <v>1214</v>
      </c>
      <c r="G356" s="194"/>
      <c r="H356" s="198">
        <v>144</v>
      </c>
      <c r="I356" s="199"/>
      <c r="J356" s="194"/>
      <c r="K356" s="194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163</v>
      </c>
      <c r="AU356" s="204" t="s">
        <v>88</v>
      </c>
      <c r="AV356" s="13" t="s">
        <v>88</v>
      </c>
      <c r="AW356" s="13" t="s">
        <v>37</v>
      </c>
      <c r="AX356" s="13" t="s">
        <v>78</v>
      </c>
      <c r="AY356" s="204" t="s">
        <v>153</v>
      </c>
    </row>
    <row r="357" spans="1:65" s="15" customFormat="1" ht="11.25">
      <c r="B357" s="215"/>
      <c r="C357" s="216"/>
      <c r="D357" s="195" t="s">
        <v>163</v>
      </c>
      <c r="E357" s="217" t="s">
        <v>19</v>
      </c>
      <c r="F357" s="218" t="s">
        <v>166</v>
      </c>
      <c r="G357" s="216"/>
      <c r="H357" s="219">
        <v>144</v>
      </c>
      <c r="I357" s="220"/>
      <c r="J357" s="216"/>
      <c r="K357" s="216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163</v>
      </c>
      <c r="AU357" s="225" t="s">
        <v>88</v>
      </c>
      <c r="AV357" s="15" t="s">
        <v>160</v>
      </c>
      <c r="AW357" s="15" t="s">
        <v>37</v>
      </c>
      <c r="AX357" s="15" t="s">
        <v>86</v>
      </c>
      <c r="AY357" s="225" t="s">
        <v>153</v>
      </c>
    </row>
    <row r="358" spans="1:65" s="2" customFormat="1" ht="16.5" customHeight="1">
      <c r="A358" s="36"/>
      <c r="B358" s="37"/>
      <c r="C358" s="175" t="s">
        <v>452</v>
      </c>
      <c r="D358" s="175" t="s">
        <v>155</v>
      </c>
      <c r="E358" s="176" t="s">
        <v>340</v>
      </c>
      <c r="F358" s="177" t="s">
        <v>341</v>
      </c>
      <c r="G358" s="178" t="s">
        <v>342</v>
      </c>
      <c r="H358" s="179">
        <v>17</v>
      </c>
      <c r="I358" s="180"/>
      <c r="J358" s="181">
        <f>ROUND(I358*H358,2)</f>
        <v>0</v>
      </c>
      <c r="K358" s="177" t="s">
        <v>159</v>
      </c>
      <c r="L358" s="41"/>
      <c r="M358" s="182" t="s">
        <v>19</v>
      </c>
      <c r="N358" s="183" t="s">
        <v>49</v>
      </c>
      <c r="O358" s="66"/>
      <c r="P358" s="184">
        <f>O358*H358</f>
        <v>0</v>
      </c>
      <c r="Q358" s="184">
        <v>0</v>
      </c>
      <c r="R358" s="184">
        <f>Q358*H358</f>
        <v>0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160</v>
      </c>
      <c r="AT358" s="186" t="s">
        <v>155</v>
      </c>
      <c r="AU358" s="186" t="s">
        <v>88</v>
      </c>
      <c r="AY358" s="19" t="s">
        <v>153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86</v>
      </c>
      <c r="BK358" s="187">
        <f>ROUND(I358*H358,2)</f>
        <v>0</v>
      </c>
      <c r="BL358" s="19" t="s">
        <v>160</v>
      </c>
      <c r="BM358" s="186" t="s">
        <v>455</v>
      </c>
    </row>
    <row r="359" spans="1:65" s="2" customFormat="1" ht="11.25">
      <c r="A359" s="36"/>
      <c r="B359" s="37"/>
      <c r="C359" s="38"/>
      <c r="D359" s="188" t="s">
        <v>161</v>
      </c>
      <c r="E359" s="38"/>
      <c r="F359" s="189" t="s">
        <v>344</v>
      </c>
      <c r="G359" s="38"/>
      <c r="H359" s="38"/>
      <c r="I359" s="190"/>
      <c r="J359" s="38"/>
      <c r="K359" s="38"/>
      <c r="L359" s="41"/>
      <c r="M359" s="191"/>
      <c r="N359" s="19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161</v>
      </c>
      <c r="AU359" s="19" t="s">
        <v>88</v>
      </c>
    </row>
    <row r="360" spans="1:65" s="13" customFormat="1" ht="11.25">
      <c r="B360" s="193"/>
      <c r="C360" s="194"/>
      <c r="D360" s="195" t="s">
        <v>163</v>
      </c>
      <c r="E360" s="196" t="s">
        <v>19</v>
      </c>
      <c r="F360" s="197" t="s">
        <v>260</v>
      </c>
      <c r="G360" s="194"/>
      <c r="H360" s="198">
        <v>17</v>
      </c>
      <c r="I360" s="199"/>
      <c r="J360" s="194"/>
      <c r="K360" s="194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163</v>
      </c>
      <c r="AU360" s="204" t="s">
        <v>88</v>
      </c>
      <c r="AV360" s="13" t="s">
        <v>88</v>
      </c>
      <c r="AW360" s="13" t="s">
        <v>37</v>
      </c>
      <c r="AX360" s="13" t="s">
        <v>78</v>
      </c>
      <c r="AY360" s="204" t="s">
        <v>153</v>
      </c>
    </row>
    <row r="361" spans="1:65" s="14" customFormat="1" ht="11.25">
      <c r="B361" s="205"/>
      <c r="C361" s="206"/>
      <c r="D361" s="195" t="s">
        <v>163</v>
      </c>
      <c r="E361" s="207" t="s">
        <v>19</v>
      </c>
      <c r="F361" s="208" t="s">
        <v>190</v>
      </c>
      <c r="G361" s="206"/>
      <c r="H361" s="207" t="s">
        <v>19</v>
      </c>
      <c r="I361" s="209"/>
      <c r="J361" s="206"/>
      <c r="K361" s="206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163</v>
      </c>
      <c r="AU361" s="214" t="s">
        <v>88</v>
      </c>
      <c r="AV361" s="14" t="s">
        <v>86</v>
      </c>
      <c r="AW361" s="14" t="s">
        <v>37</v>
      </c>
      <c r="AX361" s="14" t="s">
        <v>78</v>
      </c>
      <c r="AY361" s="214" t="s">
        <v>153</v>
      </c>
    </row>
    <row r="362" spans="1:65" s="15" customFormat="1" ht="11.25">
      <c r="B362" s="215"/>
      <c r="C362" s="216"/>
      <c r="D362" s="195" t="s">
        <v>163</v>
      </c>
      <c r="E362" s="217" t="s">
        <v>19</v>
      </c>
      <c r="F362" s="218" t="s">
        <v>166</v>
      </c>
      <c r="G362" s="216"/>
      <c r="H362" s="219">
        <v>17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163</v>
      </c>
      <c r="AU362" s="225" t="s">
        <v>88</v>
      </c>
      <c r="AV362" s="15" t="s">
        <v>160</v>
      </c>
      <c r="AW362" s="15" t="s">
        <v>37</v>
      </c>
      <c r="AX362" s="15" t="s">
        <v>86</v>
      </c>
      <c r="AY362" s="225" t="s">
        <v>153</v>
      </c>
    </row>
    <row r="363" spans="1:65" s="2" customFormat="1" ht="16.5" customHeight="1">
      <c r="A363" s="36"/>
      <c r="B363" s="37"/>
      <c r="C363" s="226" t="s">
        <v>333</v>
      </c>
      <c r="D363" s="226" t="s">
        <v>220</v>
      </c>
      <c r="E363" s="227" t="s">
        <v>346</v>
      </c>
      <c r="F363" s="228" t="s">
        <v>347</v>
      </c>
      <c r="G363" s="229" t="s">
        <v>342</v>
      </c>
      <c r="H363" s="230">
        <v>17</v>
      </c>
      <c r="I363" s="231"/>
      <c r="J363" s="232">
        <f>ROUND(I363*H363,2)</f>
        <v>0</v>
      </c>
      <c r="K363" s="228" t="s">
        <v>19</v>
      </c>
      <c r="L363" s="233"/>
      <c r="M363" s="234" t="s">
        <v>19</v>
      </c>
      <c r="N363" s="235" t="s">
        <v>49</v>
      </c>
      <c r="O363" s="66"/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182</v>
      </c>
      <c r="AT363" s="186" t="s">
        <v>220</v>
      </c>
      <c r="AU363" s="186" t="s">
        <v>88</v>
      </c>
      <c r="AY363" s="19" t="s">
        <v>153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86</v>
      </c>
      <c r="BK363" s="187">
        <f>ROUND(I363*H363,2)</f>
        <v>0</v>
      </c>
      <c r="BL363" s="19" t="s">
        <v>160</v>
      </c>
      <c r="BM363" s="186" t="s">
        <v>458</v>
      </c>
    </row>
    <row r="364" spans="1:65" s="2" customFormat="1" ht="16.5" customHeight="1">
      <c r="A364" s="36"/>
      <c r="B364" s="37"/>
      <c r="C364" s="175" t="s">
        <v>459</v>
      </c>
      <c r="D364" s="175" t="s">
        <v>155</v>
      </c>
      <c r="E364" s="176" t="s">
        <v>1215</v>
      </c>
      <c r="F364" s="177" t="s">
        <v>1216</v>
      </c>
      <c r="G364" s="178" t="s">
        <v>342</v>
      </c>
      <c r="H364" s="179">
        <v>3</v>
      </c>
      <c r="I364" s="180"/>
      <c r="J364" s="181">
        <f>ROUND(I364*H364,2)</f>
        <v>0</v>
      </c>
      <c r="K364" s="177" t="s">
        <v>19</v>
      </c>
      <c r="L364" s="41"/>
      <c r="M364" s="182" t="s">
        <v>19</v>
      </c>
      <c r="N364" s="183" t="s">
        <v>49</v>
      </c>
      <c r="O364" s="66"/>
      <c r="P364" s="184">
        <f>O364*H364</f>
        <v>0</v>
      </c>
      <c r="Q364" s="184">
        <v>0</v>
      </c>
      <c r="R364" s="184">
        <f>Q364*H364</f>
        <v>0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160</v>
      </c>
      <c r="AT364" s="186" t="s">
        <v>155</v>
      </c>
      <c r="AU364" s="186" t="s">
        <v>88</v>
      </c>
      <c r="AY364" s="19" t="s">
        <v>153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86</v>
      </c>
      <c r="BK364" s="187">
        <f>ROUND(I364*H364,2)</f>
        <v>0</v>
      </c>
      <c r="BL364" s="19" t="s">
        <v>160</v>
      </c>
      <c r="BM364" s="186" t="s">
        <v>462</v>
      </c>
    </row>
    <row r="365" spans="1:65" s="13" customFormat="1" ht="11.25">
      <c r="B365" s="193"/>
      <c r="C365" s="194"/>
      <c r="D365" s="195" t="s">
        <v>163</v>
      </c>
      <c r="E365" s="196" t="s">
        <v>19</v>
      </c>
      <c r="F365" s="197" t="s">
        <v>170</v>
      </c>
      <c r="G365" s="194"/>
      <c r="H365" s="198">
        <v>3</v>
      </c>
      <c r="I365" s="199"/>
      <c r="J365" s="194"/>
      <c r="K365" s="194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163</v>
      </c>
      <c r="AU365" s="204" t="s">
        <v>88</v>
      </c>
      <c r="AV365" s="13" t="s">
        <v>88</v>
      </c>
      <c r="AW365" s="13" t="s">
        <v>37</v>
      </c>
      <c r="AX365" s="13" t="s">
        <v>78</v>
      </c>
      <c r="AY365" s="204" t="s">
        <v>153</v>
      </c>
    </row>
    <row r="366" spans="1:65" s="14" customFormat="1" ht="11.25">
      <c r="B366" s="205"/>
      <c r="C366" s="206"/>
      <c r="D366" s="195" t="s">
        <v>163</v>
      </c>
      <c r="E366" s="207" t="s">
        <v>19</v>
      </c>
      <c r="F366" s="208" t="s">
        <v>190</v>
      </c>
      <c r="G366" s="206"/>
      <c r="H366" s="207" t="s">
        <v>19</v>
      </c>
      <c r="I366" s="209"/>
      <c r="J366" s="206"/>
      <c r="K366" s="206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163</v>
      </c>
      <c r="AU366" s="214" t="s">
        <v>88</v>
      </c>
      <c r="AV366" s="14" t="s">
        <v>86</v>
      </c>
      <c r="AW366" s="14" t="s">
        <v>37</v>
      </c>
      <c r="AX366" s="14" t="s">
        <v>78</v>
      </c>
      <c r="AY366" s="214" t="s">
        <v>153</v>
      </c>
    </row>
    <row r="367" spans="1:65" s="15" customFormat="1" ht="11.25">
      <c r="B367" s="215"/>
      <c r="C367" s="216"/>
      <c r="D367" s="195" t="s">
        <v>163</v>
      </c>
      <c r="E367" s="217" t="s">
        <v>19</v>
      </c>
      <c r="F367" s="218" t="s">
        <v>166</v>
      </c>
      <c r="G367" s="216"/>
      <c r="H367" s="219">
        <v>3</v>
      </c>
      <c r="I367" s="220"/>
      <c r="J367" s="216"/>
      <c r="K367" s="216"/>
      <c r="L367" s="221"/>
      <c r="M367" s="222"/>
      <c r="N367" s="223"/>
      <c r="O367" s="223"/>
      <c r="P367" s="223"/>
      <c r="Q367" s="223"/>
      <c r="R367" s="223"/>
      <c r="S367" s="223"/>
      <c r="T367" s="224"/>
      <c r="AT367" s="225" t="s">
        <v>163</v>
      </c>
      <c r="AU367" s="225" t="s">
        <v>88</v>
      </c>
      <c r="AV367" s="15" t="s">
        <v>160</v>
      </c>
      <c r="AW367" s="15" t="s">
        <v>37</v>
      </c>
      <c r="AX367" s="15" t="s">
        <v>86</v>
      </c>
      <c r="AY367" s="225" t="s">
        <v>153</v>
      </c>
    </row>
    <row r="368" spans="1:65" s="2" customFormat="1" ht="16.5" customHeight="1">
      <c r="A368" s="36"/>
      <c r="B368" s="37"/>
      <c r="C368" s="175" t="s">
        <v>440</v>
      </c>
      <c r="D368" s="175" t="s">
        <v>155</v>
      </c>
      <c r="E368" s="176" t="s">
        <v>357</v>
      </c>
      <c r="F368" s="177" t="s">
        <v>358</v>
      </c>
      <c r="G368" s="178" t="s">
        <v>342</v>
      </c>
      <c r="H368" s="179">
        <v>2</v>
      </c>
      <c r="I368" s="180"/>
      <c r="J368" s="181">
        <f>ROUND(I368*H368,2)</f>
        <v>0</v>
      </c>
      <c r="K368" s="177" t="s">
        <v>359</v>
      </c>
      <c r="L368" s="41"/>
      <c r="M368" s="182" t="s">
        <v>19</v>
      </c>
      <c r="N368" s="183" t="s">
        <v>49</v>
      </c>
      <c r="O368" s="66"/>
      <c r="P368" s="184">
        <f>O368*H368</f>
        <v>0</v>
      </c>
      <c r="Q368" s="184">
        <v>0.12422</v>
      </c>
      <c r="R368" s="184">
        <f>Q368*H368</f>
        <v>0.24843999999999999</v>
      </c>
      <c r="S368" s="184">
        <v>0</v>
      </c>
      <c r="T368" s="18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160</v>
      </c>
      <c r="AT368" s="186" t="s">
        <v>155</v>
      </c>
      <c r="AU368" s="186" t="s">
        <v>88</v>
      </c>
      <c r="AY368" s="19" t="s">
        <v>153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86</v>
      </c>
      <c r="BK368" s="187">
        <f>ROUND(I368*H368,2)</f>
        <v>0</v>
      </c>
      <c r="BL368" s="19" t="s">
        <v>160</v>
      </c>
      <c r="BM368" s="186" t="s">
        <v>1217</v>
      </c>
    </row>
    <row r="369" spans="1:65" s="2" customFormat="1" ht="11.25">
      <c r="A369" s="36"/>
      <c r="B369" s="37"/>
      <c r="C369" s="38"/>
      <c r="D369" s="188" t="s">
        <v>161</v>
      </c>
      <c r="E369" s="38"/>
      <c r="F369" s="189" t="s">
        <v>361</v>
      </c>
      <c r="G369" s="38"/>
      <c r="H369" s="38"/>
      <c r="I369" s="190"/>
      <c r="J369" s="38"/>
      <c r="K369" s="38"/>
      <c r="L369" s="41"/>
      <c r="M369" s="191"/>
      <c r="N369" s="192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161</v>
      </c>
      <c r="AU369" s="19" t="s">
        <v>88</v>
      </c>
    </row>
    <row r="370" spans="1:65" s="13" customFormat="1" ht="11.25">
      <c r="B370" s="193"/>
      <c r="C370" s="194"/>
      <c r="D370" s="195" t="s">
        <v>163</v>
      </c>
      <c r="E370" s="196" t="s">
        <v>19</v>
      </c>
      <c r="F370" s="197" t="s">
        <v>88</v>
      </c>
      <c r="G370" s="194"/>
      <c r="H370" s="198">
        <v>2</v>
      </c>
      <c r="I370" s="199"/>
      <c r="J370" s="194"/>
      <c r="K370" s="194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163</v>
      </c>
      <c r="AU370" s="204" t="s">
        <v>88</v>
      </c>
      <c r="AV370" s="13" t="s">
        <v>88</v>
      </c>
      <c r="AW370" s="13" t="s">
        <v>37</v>
      </c>
      <c r="AX370" s="13" t="s">
        <v>78</v>
      </c>
      <c r="AY370" s="204" t="s">
        <v>153</v>
      </c>
    </row>
    <row r="371" spans="1:65" s="14" customFormat="1" ht="11.25">
      <c r="B371" s="205"/>
      <c r="C371" s="206"/>
      <c r="D371" s="195" t="s">
        <v>163</v>
      </c>
      <c r="E371" s="207" t="s">
        <v>19</v>
      </c>
      <c r="F371" s="208" t="s">
        <v>169</v>
      </c>
      <c r="G371" s="206"/>
      <c r="H371" s="207" t="s">
        <v>19</v>
      </c>
      <c r="I371" s="209"/>
      <c r="J371" s="206"/>
      <c r="K371" s="206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163</v>
      </c>
      <c r="AU371" s="214" t="s">
        <v>88</v>
      </c>
      <c r="AV371" s="14" t="s">
        <v>86</v>
      </c>
      <c r="AW371" s="14" t="s">
        <v>37</v>
      </c>
      <c r="AX371" s="14" t="s">
        <v>78</v>
      </c>
      <c r="AY371" s="214" t="s">
        <v>153</v>
      </c>
    </row>
    <row r="372" spans="1:65" s="15" customFormat="1" ht="11.25">
      <c r="B372" s="215"/>
      <c r="C372" s="216"/>
      <c r="D372" s="195" t="s">
        <v>163</v>
      </c>
      <c r="E372" s="217" t="s">
        <v>19</v>
      </c>
      <c r="F372" s="218" t="s">
        <v>166</v>
      </c>
      <c r="G372" s="216"/>
      <c r="H372" s="219">
        <v>2</v>
      </c>
      <c r="I372" s="220"/>
      <c r="J372" s="216"/>
      <c r="K372" s="216"/>
      <c r="L372" s="221"/>
      <c r="M372" s="222"/>
      <c r="N372" s="223"/>
      <c r="O372" s="223"/>
      <c r="P372" s="223"/>
      <c r="Q372" s="223"/>
      <c r="R372" s="223"/>
      <c r="S372" s="223"/>
      <c r="T372" s="224"/>
      <c r="AT372" s="225" t="s">
        <v>163</v>
      </c>
      <c r="AU372" s="225" t="s">
        <v>88</v>
      </c>
      <c r="AV372" s="15" t="s">
        <v>160</v>
      </c>
      <c r="AW372" s="15" t="s">
        <v>37</v>
      </c>
      <c r="AX372" s="15" t="s">
        <v>86</v>
      </c>
      <c r="AY372" s="225" t="s">
        <v>153</v>
      </c>
    </row>
    <row r="373" spans="1:65" s="2" customFormat="1" ht="16.5" customHeight="1">
      <c r="A373" s="36"/>
      <c r="B373" s="37"/>
      <c r="C373" s="226" t="s">
        <v>1046</v>
      </c>
      <c r="D373" s="226" t="s">
        <v>220</v>
      </c>
      <c r="E373" s="227" t="s">
        <v>363</v>
      </c>
      <c r="F373" s="228" t="s">
        <v>364</v>
      </c>
      <c r="G373" s="229" t="s">
        <v>342</v>
      </c>
      <c r="H373" s="230">
        <v>2</v>
      </c>
      <c r="I373" s="231"/>
      <c r="J373" s="232">
        <f>ROUND(I373*H373,2)</f>
        <v>0</v>
      </c>
      <c r="K373" s="228" t="s">
        <v>359</v>
      </c>
      <c r="L373" s="233"/>
      <c r="M373" s="234" t="s">
        <v>19</v>
      </c>
      <c r="N373" s="235" t="s">
        <v>49</v>
      </c>
      <c r="O373" s="66"/>
      <c r="P373" s="184">
        <f>O373*H373</f>
        <v>0</v>
      </c>
      <c r="Q373" s="184">
        <v>0.108</v>
      </c>
      <c r="R373" s="184">
        <f>Q373*H373</f>
        <v>0.216</v>
      </c>
      <c r="S373" s="184">
        <v>0</v>
      </c>
      <c r="T373" s="18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182</v>
      </c>
      <c r="AT373" s="186" t="s">
        <v>220</v>
      </c>
      <c r="AU373" s="186" t="s">
        <v>88</v>
      </c>
      <c r="AY373" s="19" t="s">
        <v>153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86</v>
      </c>
      <c r="BK373" s="187">
        <f>ROUND(I373*H373,2)</f>
        <v>0</v>
      </c>
      <c r="BL373" s="19" t="s">
        <v>160</v>
      </c>
      <c r="BM373" s="186" t="s">
        <v>1218</v>
      </c>
    </row>
    <row r="374" spans="1:65" s="2" customFormat="1" ht="16.5" customHeight="1">
      <c r="A374" s="36"/>
      <c r="B374" s="37"/>
      <c r="C374" s="175" t="s">
        <v>444</v>
      </c>
      <c r="D374" s="175" t="s">
        <v>155</v>
      </c>
      <c r="E374" s="176" t="s">
        <v>367</v>
      </c>
      <c r="F374" s="177" t="s">
        <v>368</v>
      </c>
      <c r="G374" s="178" t="s">
        <v>342</v>
      </c>
      <c r="H374" s="179">
        <v>2</v>
      </c>
      <c r="I374" s="180"/>
      <c r="J374" s="181">
        <f>ROUND(I374*H374,2)</f>
        <v>0</v>
      </c>
      <c r="K374" s="177" t="s">
        <v>359</v>
      </c>
      <c r="L374" s="41"/>
      <c r="M374" s="182" t="s">
        <v>19</v>
      </c>
      <c r="N374" s="183" t="s">
        <v>49</v>
      </c>
      <c r="O374" s="66"/>
      <c r="P374" s="184">
        <f>O374*H374</f>
        <v>0</v>
      </c>
      <c r="Q374" s="184">
        <v>2.972E-2</v>
      </c>
      <c r="R374" s="184">
        <f>Q374*H374</f>
        <v>5.944E-2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160</v>
      </c>
      <c r="AT374" s="186" t="s">
        <v>155</v>
      </c>
      <c r="AU374" s="186" t="s">
        <v>88</v>
      </c>
      <c r="AY374" s="19" t="s">
        <v>153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86</v>
      </c>
      <c r="BK374" s="187">
        <f>ROUND(I374*H374,2)</f>
        <v>0</v>
      </c>
      <c r="BL374" s="19" t="s">
        <v>160</v>
      </c>
      <c r="BM374" s="186" t="s">
        <v>1219</v>
      </c>
    </row>
    <row r="375" spans="1:65" s="2" customFormat="1" ht="11.25">
      <c r="A375" s="36"/>
      <c r="B375" s="37"/>
      <c r="C375" s="38"/>
      <c r="D375" s="188" t="s">
        <v>161</v>
      </c>
      <c r="E375" s="38"/>
      <c r="F375" s="189" t="s">
        <v>370</v>
      </c>
      <c r="G375" s="38"/>
      <c r="H375" s="38"/>
      <c r="I375" s="190"/>
      <c r="J375" s="38"/>
      <c r="K375" s="38"/>
      <c r="L375" s="41"/>
      <c r="M375" s="191"/>
      <c r="N375" s="19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161</v>
      </c>
      <c r="AU375" s="19" t="s">
        <v>88</v>
      </c>
    </row>
    <row r="376" spans="1:65" s="2" customFormat="1" ht="16.5" customHeight="1">
      <c r="A376" s="36"/>
      <c r="B376" s="37"/>
      <c r="C376" s="226" t="s">
        <v>887</v>
      </c>
      <c r="D376" s="226" t="s">
        <v>220</v>
      </c>
      <c r="E376" s="227" t="s">
        <v>372</v>
      </c>
      <c r="F376" s="228" t="s">
        <v>373</v>
      </c>
      <c r="G376" s="229" t="s">
        <v>342</v>
      </c>
      <c r="H376" s="230">
        <v>2</v>
      </c>
      <c r="I376" s="231"/>
      <c r="J376" s="232">
        <f>ROUND(I376*H376,2)</f>
        <v>0</v>
      </c>
      <c r="K376" s="228" t="s">
        <v>359</v>
      </c>
      <c r="L376" s="233"/>
      <c r="M376" s="234" t="s">
        <v>19</v>
      </c>
      <c r="N376" s="235" t="s">
        <v>49</v>
      </c>
      <c r="O376" s="66"/>
      <c r="P376" s="184">
        <f>O376*H376</f>
        <v>0</v>
      </c>
      <c r="Q376" s="184">
        <v>5.7000000000000002E-2</v>
      </c>
      <c r="R376" s="184">
        <f>Q376*H376</f>
        <v>0.114</v>
      </c>
      <c r="S376" s="184">
        <v>0</v>
      </c>
      <c r="T376" s="185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6" t="s">
        <v>182</v>
      </c>
      <c r="AT376" s="186" t="s">
        <v>220</v>
      </c>
      <c r="AU376" s="186" t="s">
        <v>88</v>
      </c>
      <c r="AY376" s="19" t="s">
        <v>153</v>
      </c>
      <c r="BE376" s="187">
        <f>IF(N376="základní",J376,0)</f>
        <v>0</v>
      </c>
      <c r="BF376" s="187">
        <f>IF(N376="snížená",J376,0)</f>
        <v>0</v>
      </c>
      <c r="BG376" s="187">
        <f>IF(N376="zákl. přenesená",J376,0)</f>
        <v>0</v>
      </c>
      <c r="BH376" s="187">
        <f>IF(N376="sníž. přenesená",J376,0)</f>
        <v>0</v>
      </c>
      <c r="BI376" s="187">
        <f>IF(N376="nulová",J376,0)</f>
        <v>0</v>
      </c>
      <c r="BJ376" s="19" t="s">
        <v>86</v>
      </c>
      <c r="BK376" s="187">
        <f>ROUND(I376*H376,2)</f>
        <v>0</v>
      </c>
      <c r="BL376" s="19" t="s">
        <v>160</v>
      </c>
      <c r="BM376" s="186" t="s">
        <v>1220</v>
      </c>
    </row>
    <row r="377" spans="1:65" s="2" customFormat="1" ht="16.5" customHeight="1">
      <c r="A377" s="36"/>
      <c r="B377" s="37"/>
      <c r="C377" s="175" t="s">
        <v>448</v>
      </c>
      <c r="D377" s="175" t="s">
        <v>155</v>
      </c>
      <c r="E377" s="176" t="s">
        <v>376</v>
      </c>
      <c r="F377" s="177" t="s">
        <v>377</v>
      </c>
      <c r="G377" s="178" t="s">
        <v>342</v>
      </c>
      <c r="H377" s="179">
        <v>2</v>
      </c>
      <c r="I377" s="180"/>
      <c r="J377" s="181">
        <f>ROUND(I377*H377,2)</f>
        <v>0</v>
      </c>
      <c r="K377" s="177" t="s">
        <v>359</v>
      </c>
      <c r="L377" s="41"/>
      <c r="M377" s="182" t="s">
        <v>19</v>
      </c>
      <c r="N377" s="183" t="s">
        <v>49</v>
      </c>
      <c r="O377" s="66"/>
      <c r="P377" s="184">
        <f>O377*H377</f>
        <v>0</v>
      </c>
      <c r="Q377" s="184">
        <v>2.972E-2</v>
      </c>
      <c r="R377" s="184">
        <f>Q377*H377</f>
        <v>5.944E-2</v>
      </c>
      <c r="S377" s="184">
        <v>0</v>
      </c>
      <c r="T377" s="185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160</v>
      </c>
      <c r="AT377" s="186" t="s">
        <v>155</v>
      </c>
      <c r="AU377" s="186" t="s">
        <v>88</v>
      </c>
      <c r="AY377" s="19" t="s">
        <v>153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9" t="s">
        <v>86</v>
      </c>
      <c r="BK377" s="187">
        <f>ROUND(I377*H377,2)</f>
        <v>0</v>
      </c>
      <c r="BL377" s="19" t="s">
        <v>160</v>
      </c>
      <c r="BM377" s="186" t="s">
        <v>1221</v>
      </c>
    </row>
    <row r="378" spans="1:65" s="2" customFormat="1" ht="11.25">
      <c r="A378" s="36"/>
      <c r="B378" s="37"/>
      <c r="C378" s="38"/>
      <c r="D378" s="188" t="s">
        <v>161</v>
      </c>
      <c r="E378" s="38"/>
      <c r="F378" s="189" t="s">
        <v>379</v>
      </c>
      <c r="G378" s="38"/>
      <c r="H378" s="38"/>
      <c r="I378" s="190"/>
      <c r="J378" s="38"/>
      <c r="K378" s="38"/>
      <c r="L378" s="41"/>
      <c r="M378" s="191"/>
      <c r="N378" s="19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161</v>
      </c>
      <c r="AU378" s="19" t="s">
        <v>88</v>
      </c>
    </row>
    <row r="379" spans="1:65" s="2" customFormat="1" ht="16.5" customHeight="1">
      <c r="A379" s="36"/>
      <c r="B379" s="37"/>
      <c r="C379" s="226" t="s">
        <v>984</v>
      </c>
      <c r="D379" s="226" t="s">
        <v>220</v>
      </c>
      <c r="E379" s="227" t="s">
        <v>381</v>
      </c>
      <c r="F379" s="228" t="s">
        <v>382</v>
      </c>
      <c r="G379" s="229" t="s">
        <v>342</v>
      </c>
      <c r="H379" s="230">
        <v>2</v>
      </c>
      <c r="I379" s="231"/>
      <c r="J379" s="232">
        <f>ROUND(I379*H379,2)</f>
        <v>0</v>
      </c>
      <c r="K379" s="228" t="s">
        <v>359</v>
      </c>
      <c r="L379" s="233"/>
      <c r="M379" s="234" t="s">
        <v>19</v>
      </c>
      <c r="N379" s="235" t="s">
        <v>49</v>
      </c>
      <c r="O379" s="66"/>
      <c r="P379" s="184">
        <f>O379*H379</f>
        <v>0</v>
      </c>
      <c r="Q379" s="184">
        <v>0.29799999999999999</v>
      </c>
      <c r="R379" s="184">
        <f>Q379*H379</f>
        <v>0.59599999999999997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182</v>
      </c>
      <c r="AT379" s="186" t="s">
        <v>220</v>
      </c>
      <c r="AU379" s="186" t="s">
        <v>88</v>
      </c>
      <c r="AY379" s="19" t="s">
        <v>153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86</v>
      </c>
      <c r="BK379" s="187">
        <f>ROUND(I379*H379,2)</f>
        <v>0</v>
      </c>
      <c r="BL379" s="19" t="s">
        <v>160</v>
      </c>
      <c r="BM379" s="186" t="s">
        <v>1222</v>
      </c>
    </row>
    <row r="380" spans="1:65" s="2" customFormat="1" ht="16.5" customHeight="1">
      <c r="A380" s="36"/>
      <c r="B380" s="37"/>
      <c r="C380" s="226" t="s">
        <v>343</v>
      </c>
      <c r="D380" s="226" t="s">
        <v>220</v>
      </c>
      <c r="E380" s="227" t="s">
        <v>384</v>
      </c>
      <c r="F380" s="228" t="s">
        <v>385</v>
      </c>
      <c r="G380" s="229" t="s">
        <v>342</v>
      </c>
      <c r="H380" s="230">
        <v>2</v>
      </c>
      <c r="I380" s="231"/>
      <c r="J380" s="232">
        <f>ROUND(I380*H380,2)</f>
        <v>0</v>
      </c>
      <c r="K380" s="228" t="s">
        <v>159</v>
      </c>
      <c r="L380" s="233"/>
      <c r="M380" s="234" t="s">
        <v>19</v>
      </c>
      <c r="N380" s="235" t="s">
        <v>49</v>
      </c>
      <c r="O380" s="66"/>
      <c r="P380" s="184">
        <f>O380*H380</f>
        <v>0</v>
      </c>
      <c r="Q380" s="184">
        <v>0</v>
      </c>
      <c r="R380" s="184">
        <f>Q380*H380</f>
        <v>0</v>
      </c>
      <c r="S380" s="184">
        <v>0</v>
      </c>
      <c r="T380" s="18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182</v>
      </c>
      <c r="AT380" s="186" t="s">
        <v>220</v>
      </c>
      <c r="AU380" s="186" t="s">
        <v>88</v>
      </c>
      <c r="AY380" s="19" t="s">
        <v>153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86</v>
      </c>
      <c r="BK380" s="187">
        <f>ROUND(I380*H380,2)</f>
        <v>0</v>
      </c>
      <c r="BL380" s="19" t="s">
        <v>160</v>
      </c>
      <c r="BM380" s="186" t="s">
        <v>473</v>
      </c>
    </row>
    <row r="381" spans="1:65" s="2" customFormat="1" ht="16.5" customHeight="1">
      <c r="A381" s="36"/>
      <c r="B381" s="37"/>
      <c r="C381" s="226" t="s">
        <v>474</v>
      </c>
      <c r="D381" s="226" t="s">
        <v>220</v>
      </c>
      <c r="E381" s="227" t="s">
        <v>388</v>
      </c>
      <c r="F381" s="228" t="s">
        <v>389</v>
      </c>
      <c r="G381" s="229" t="s">
        <v>342</v>
      </c>
      <c r="H381" s="230">
        <v>2</v>
      </c>
      <c r="I381" s="231"/>
      <c r="J381" s="232">
        <f>ROUND(I381*H381,2)</f>
        <v>0</v>
      </c>
      <c r="K381" s="228" t="s">
        <v>159</v>
      </c>
      <c r="L381" s="233"/>
      <c r="M381" s="234" t="s">
        <v>19</v>
      </c>
      <c r="N381" s="235" t="s">
        <v>49</v>
      </c>
      <c r="O381" s="66"/>
      <c r="P381" s="184">
        <f>O381*H381</f>
        <v>0</v>
      </c>
      <c r="Q381" s="184">
        <v>0</v>
      </c>
      <c r="R381" s="184">
        <f>Q381*H381</f>
        <v>0</v>
      </c>
      <c r="S381" s="184">
        <v>0</v>
      </c>
      <c r="T381" s="18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182</v>
      </c>
      <c r="AT381" s="186" t="s">
        <v>220</v>
      </c>
      <c r="AU381" s="186" t="s">
        <v>88</v>
      </c>
      <c r="AY381" s="19" t="s">
        <v>153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86</v>
      </c>
      <c r="BK381" s="187">
        <f>ROUND(I381*H381,2)</f>
        <v>0</v>
      </c>
      <c r="BL381" s="19" t="s">
        <v>160</v>
      </c>
      <c r="BM381" s="186" t="s">
        <v>477</v>
      </c>
    </row>
    <row r="382" spans="1:65" s="2" customFormat="1" ht="16.5" customHeight="1">
      <c r="A382" s="36"/>
      <c r="B382" s="37"/>
      <c r="C382" s="175" t="s">
        <v>348</v>
      </c>
      <c r="D382" s="175" t="s">
        <v>155</v>
      </c>
      <c r="E382" s="176" t="s">
        <v>391</v>
      </c>
      <c r="F382" s="177" t="s">
        <v>392</v>
      </c>
      <c r="G382" s="178" t="s">
        <v>342</v>
      </c>
      <c r="H382" s="179">
        <v>2</v>
      </c>
      <c r="I382" s="180"/>
      <c r="J382" s="181">
        <f>ROUND(I382*H382,2)</f>
        <v>0</v>
      </c>
      <c r="K382" s="177" t="s">
        <v>159</v>
      </c>
      <c r="L382" s="41"/>
      <c r="M382" s="182" t="s">
        <v>19</v>
      </c>
      <c r="N382" s="183" t="s">
        <v>49</v>
      </c>
      <c r="O382" s="66"/>
      <c r="P382" s="184">
        <f>O382*H382</f>
        <v>0</v>
      </c>
      <c r="Q382" s="184">
        <v>0</v>
      </c>
      <c r="R382" s="184">
        <f>Q382*H382</f>
        <v>0</v>
      </c>
      <c r="S382" s="184">
        <v>0</v>
      </c>
      <c r="T382" s="18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6" t="s">
        <v>160</v>
      </c>
      <c r="AT382" s="186" t="s">
        <v>155</v>
      </c>
      <c r="AU382" s="186" t="s">
        <v>88</v>
      </c>
      <c r="AY382" s="19" t="s">
        <v>153</v>
      </c>
      <c r="BE382" s="187">
        <f>IF(N382="základní",J382,0)</f>
        <v>0</v>
      </c>
      <c r="BF382" s="187">
        <f>IF(N382="snížená",J382,0)</f>
        <v>0</v>
      </c>
      <c r="BG382" s="187">
        <f>IF(N382="zákl. přenesená",J382,0)</f>
        <v>0</v>
      </c>
      <c r="BH382" s="187">
        <f>IF(N382="sníž. přenesená",J382,0)</f>
        <v>0</v>
      </c>
      <c r="BI382" s="187">
        <f>IF(N382="nulová",J382,0)</f>
        <v>0</v>
      </c>
      <c r="BJ382" s="19" t="s">
        <v>86</v>
      </c>
      <c r="BK382" s="187">
        <f>ROUND(I382*H382,2)</f>
        <v>0</v>
      </c>
      <c r="BL382" s="19" t="s">
        <v>160</v>
      </c>
      <c r="BM382" s="186" t="s">
        <v>480</v>
      </c>
    </row>
    <row r="383" spans="1:65" s="2" customFormat="1" ht="11.25">
      <c r="A383" s="36"/>
      <c r="B383" s="37"/>
      <c r="C383" s="38"/>
      <c r="D383" s="188" t="s">
        <v>161</v>
      </c>
      <c r="E383" s="38"/>
      <c r="F383" s="189" t="s">
        <v>394</v>
      </c>
      <c r="G383" s="38"/>
      <c r="H383" s="38"/>
      <c r="I383" s="190"/>
      <c r="J383" s="38"/>
      <c r="K383" s="38"/>
      <c r="L383" s="41"/>
      <c r="M383" s="191"/>
      <c r="N383" s="192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161</v>
      </c>
      <c r="AU383" s="19" t="s">
        <v>88</v>
      </c>
    </row>
    <row r="384" spans="1:65" s="13" customFormat="1" ht="11.25">
      <c r="B384" s="193"/>
      <c r="C384" s="194"/>
      <c r="D384" s="195" t="s">
        <v>163</v>
      </c>
      <c r="E384" s="196" t="s">
        <v>19</v>
      </c>
      <c r="F384" s="197" t="s">
        <v>88</v>
      </c>
      <c r="G384" s="194"/>
      <c r="H384" s="198">
        <v>2</v>
      </c>
      <c r="I384" s="199"/>
      <c r="J384" s="194"/>
      <c r="K384" s="194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163</v>
      </c>
      <c r="AU384" s="204" t="s">
        <v>88</v>
      </c>
      <c r="AV384" s="13" t="s">
        <v>88</v>
      </c>
      <c r="AW384" s="13" t="s">
        <v>37</v>
      </c>
      <c r="AX384" s="13" t="s">
        <v>78</v>
      </c>
      <c r="AY384" s="204" t="s">
        <v>153</v>
      </c>
    </row>
    <row r="385" spans="1:65" s="15" customFormat="1" ht="11.25">
      <c r="B385" s="215"/>
      <c r="C385" s="216"/>
      <c r="D385" s="195" t="s">
        <v>163</v>
      </c>
      <c r="E385" s="217" t="s">
        <v>19</v>
      </c>
      <c r="F385" s="218" t="s">
        <v>166</v>
      </c>
      <c r="G385" s="216"/>
      <c r="H385" s="219">
        <v>2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163</v>
      </c>
      <c r="AU385" s="225" t="s">
        <v>88</v>
      </c>
      <c r="AV385" s="15" t="s">
        <v>160</v>
      </c>
      <c r="AW385" s="15" t="s">
        <v>37</v>
      </c>
      <c r="AX385" s="15" t="s">
        <v>86</v>
      </c>
      <c r="AY385" s="225" t="s">
        <v>153</v>
      </c>
    </row>
    <row r="386" spans="1:65" s="2" customFormat="1" ht="16.5" customHeight="1">
      <c r="A386" s="36"/>
      <c r="B386" s="37"/>
      <c r="C386" s="226" t="s">
        <v>506</v>
      </c>
      <c r="D386" s="226" t="s">
        <v>220</v>
      </c>
      <c r="E386" s="227" t="s">
        <v>1223</v>
      </c>
      <c r="F386" s="228" t="s">
        <v>1224</v>
      </c>
      <c r="G386" s="229" t="s">
        <v>342</v>
      </c>
      <c r="H386" s="230">
        <v>2</v>
      </c>
      <c r="I386" s="231"/>
      <c r="J386" s="232">
        <f>ROUND(I386*H386,2)</f>
        <v>0</v>
      </c>
      <c r="K386" s="228" t="s">
        <v>159</v>
      </c>
      <c r="L386" s="233"/>
      <c r="M386" s="234" t="s">
        <v>19</v>
      </c>
      <c r="N386" s="235" t="s">
        <v>49</v>
      </c>
      <c r="O386" s="66"/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182</v>
      </c>
      <c r="AT386" s="186" t="s">
        <v>220</v>
      </c>
      <c r="AU386" s="186" t="s">
        <v>88</v>
      </c>
      <c r="AY386" s="19" t="s">
        <v>153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86</v>
      </c>
      <c r="BK386" s="187">
        <f>ROUND(I386*H386,2)</f>
        <v>0</v>
      </c>
      <c r="BL386" s="19" t="s">
        <v>160</v>
      </c>
      <c r="BM386" s="186" t="s">
        <v>509</v>
      </c>
    </row>
    <row r="387" spans="1:65" s="2" customFormat="1" ht="16.5" customHeight="1">
      <c r="A387" s="36"/>
      <c r="B387" s="37"/>
      <c r="C387" s="175" t="s">
        <v>511</v>
      </c>
      <c r="D387" s="175" t="s">
        <v>155</v>
      </c>
      <c r="E387" s="176" t="s">
        <v>398</v>
      </c>
      <c r="F387" s="177" t="s">
        <v>399</v>
      </c>
      <c r="G387" s="178" t="s">
        <v>342</v>
      </c>
      <c r="H387" s="179">
        <v>2</v>
      </c>
      <c r="I387" s="180"/>
      <c r="J387" s="181">
        <f>ROUND(I387*H387,2)</f>
        <v>0</v>
      </c>
      <c r="K387" s="177" t="s">
        <v>159</v>
      </c>
      <c r="L387" s="41"/>
      <c r="M387" s="182" t="s">
        <v>19</v>
      </c>
      <c r="N387" s="183" t="s">
        <v>49</v>
      </c>
      <c r="O387" s="66"/>
      <c r="P387" s="184">
        <f>O387*H387</f>
        <v>0</v>
      </c>
      <c r="Q387" s="184">
        <v>0</v>
      </c>
      <c r="R387" s="184">
        <f>Q387*H387</f>
        <v>0</v>
      </c>
      <c r="S387" s="184">
        <v>0</v>
      </c>
      <c r="T387" s="185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160</v>
      </c>
      <c r="AT387" s="186" t="s">
        <v>155</v>
      </c>
      <c r="AU387" s="186" t="s">
        <v>88</v>
      </c>
      <c r="AY387" s="19" t="s">
        <v>153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86</v>
      </c>
      <c r="BK387" s="187">
        <f>ROUND(I387*H387,2)</f>
        <v>0</v>
      </c>
      <c r="BL387" s="19" t="s">
        <v>160</v>
      </c>
      <c r="BM387" s="186" t="s">
        <v>514</v>
      </c>
    </row>
    <row r="388" spans="1:65" s="2" customFormat="1" ht="11.25">
      <c r="A388" s="36"/>
      <c r="B388" s="37"/>
      <c r="C388" s="38"/>
      <c r="D388" s="188" t="s">
        <v>161</v>
      </c>
      <c r="E388" s="38"/>
      <c r="F388" s="189" t="s">
        <v>400</v>
      </c>
      <c r="G388" s="38"/>
      <c r="H388" s="38"/>
      <c r="I388" s="190"/>
      <c r="J388" s="38"/>
      <c r="K388" s="38"/>
      <c r="L388" s="41"/>
      <c r="M388" s="191"/>
      <c r="N388" s="192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161</v>
      </c>
      <c r="AU388" s="19" t="s">
        <v>88</v>
      </c>
    </row>
    <row r="389" spans="1:65" s="13" customFormat="1" ht="11.25">
      <c r="B389" s="193"/>
      <c r="C389" s="194"/>
      <c r="D389" s="195" t="s">
        <v>163</v>
      </c>
      <c r="E389" s="196" t="s">
        <v>19</v>
      </c>
      <c r="F389" s="197" t="s">
        <v>88</v>
      </c>
      <c r="G389" s="194"/>
      <c r="H389" s="198">
        <v>2</v>
      </c>
      <c r="I389" s="199"/>
      <c r="J389" s="194"/>
      <c r="K389" s="194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163</v>
      </c>
      <c r="AU389" s="204" t="s">
        <v>88</v>
      </c>
      <c r="AV389" s="13" t="s">
        <v>88</v>
      </c>
      <c r="AW389" s="13" t="s">
        <v>37</v>
      </c>
      <c r="AX389" s="13" t="s">
        <v>78</v>
      </c>
      <c r="AY389" s="204" t="s">
        <v>153</v>
      </c>
    </row>
    <row r="390" spans="1:65" s="14" customFormat="1" ht="11.25">
      <c r="B390" s="205"/>
      <c r="C390" s="206"/>
      <c r="D390" s="195" t="s">
        <v>163</v>
      </c>
      <c r="E390" s="207" t="s">
        <v>19</v>
      </c>
      <c r="F390" s="208" t="s">
        <v>190</v>
      </c>
      <c r="G390" s="206"/>
      <c r="H390" s="207" t="s">
        <v>19</v>
      </c>
      <c r="I390" s="209"/>
      <c r="J390" s="206"/>
      <c r="K390" s="206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163</v>
      </c>
      <c r="AU390" s="214" t="s">
        <v>88</v>
      </c>
      <c r="AV390" s="14" t="s">
        <v>86</v>
      </c>
      <c r="AW390" s="14" t="s">
        <v>37</v>
      </c>
      <c r="AX390" s="14" t="s">
        <v>78</v>
      </c>
      <c r="AY390" s="214" t="s">
        <v>153</v>
      </c>
    </row>
    <row r="391" spans="1:65" s="15" customFormat="1" ht="11.25">
      <c r="B391" s="215"/>
      <c r="C391" s="216"/>
      <c r="D391" s="195" t="s">
        <v>163</v>
      </c>
      <c r="E391" s="217" t="s">
        <v>19</v>
      </c>
      <c r="F391" s="218" t="s">
        <v>166</v>
      </c>
      <c r="G391" s="216"/>
      <c r="H391" s="219">
        <v>2</v>
      </c>
      <c r="I391" s="220"/>
      <c r="J391" s="216"/>
      <c r="K391" s="216"/>
      <c r="L391" s="221"/>
      <c r="M391" s="222"/>
      <c r="N391" s="223"/>
      <c r="O391" s="223"/>
      <c r="P391" s="223"/>
      <c r="Q391" s="223"/>
      <c r="R391" s="223"/>
      <c r="S391" s="223"/>
      <c r="T391" s="224"/>
      <c r="AT391" s="225" t="s">
        <v>163</v>
      </c>
      <c r="AU391" s="225" t="s">
        <v>88</v>
      </c>
      <c r="AV391" s="15" t="s">
        <v>160</v>
      </c>
      <c r="AW391" s="15" t="s">
        <v>37</v>
      </c>
      <c r="AX391" s="15" t="s">
        <v>86</v>
      </c>
      <c r="AY391" s="225" t="s">
        <v>153</v>
      </c>
    </row>
    <row r="392" spans="1:65" s="2" customFormat="1" ht="16.5" customHeight="1">
      <c r="A392" s="36"/>
      <c r="B392" s="37"/>
      <c r="C392" s="226" t="s">
        <v>515</v>
      </c>
      <c r="D392" s="226" t="s">
        <v>220</v>
      </c>
      <c r="E392" s="227" t="s">
        <v>402</v>
      </c>
      <c r="F392" s="228" t="s">
        <v>403</v>
      </c>
      <c r="G392" s="229" t="s">
        <v>342</v>
      </c>
      <c r="H392" s="230">
        <v>2</v>
      </c>
      <c r="I392" s="231"/>
      <c r="J392" s="232">
        <f>ROUND(I392*H392,2)</f>
        <v>0</v>
      </c>
      <c r="K392" s="228" t="s">
        <v>159</v>
      </c>
      <c r="L392" s="233"/>
      <c r="M392" s="234" t="s">
        <v>19</v>
      </c>
      <c r="N392" s="235" t="s">
        <v>49</v>
      </c>
      <c r="O392" s="66"/>
      <c r="P392" s="184">
        <f>O392*H392</f>
        <v>0</v>
      </c>
      <c r="Q392" s="184">
        <v>0</v>
      </c>
      <c r="R392" s="184">
        <f>Q392*H392</f>
        <v>0</v>
      </c>
      <c r="S392" s="184">
        <v>0</v>
      </c>
      <c r="T392" s="18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182</v>
      </c>
      <c r="AT392" s="186" t="s">
        <v>220</v>
      </c>
      <c r="AU392" s="186" t="s">
        <v>88</v>
      </c>
      <c r="AY392" s="19" t="s">
        <v>153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86</v>
      </c>
      <c r="BK392" s="187">
        <f>ROUND(I392*H392,2)</f>
        <v>0</v>
      </c>
      <c r="BL392" s="19" t="s">
        <v>160</v>
      </c>
      <c r="BM392" s="186" t="s">
        <v>518</v>
      </c>
    </row>
    <row r="393" spans="1:65" s="2" customFormat="1" ht="16.5" customHeight="1">
      <c r="A393" s="36"/>
      <c r="B393" s="37"/>
      <c r="C393" s="226" t="s">
        <v>1033</v>
      </c>
      <c r="D393" s="226" t="s">
        <v>220</v>
      </c>
      <c r="E393" s="227" t="s">
        <v>406</v>
      </c>
      <c r="F393" s="228" t="s">
        <v>407</v>
      </c>
      <c r="G393" s="229" t="s">
        <v>342</v>
      </c>
      <c r="H393" s="230">
        <v>2</v>
      </c>
      <c r="I393" s="231"/>
      <c r="J393" s="232">
        <f>ROUND(I393*H393,2)</f>
        <v>0</v>
      </c>
      <c r="K393" s="228" t="s">
        <v>359</v>
      </c>
      <c r="L393" s="233"/>
      <c r="M393" s="234" t="s">
        <v>19</v>
      </c>
      <c r="N393" s="235" t="s">
        <v>49</v>
      </c>
      <c r="O393" s="66"/>
      <c r="P393" s="184">
        <f>O393*H393</f>
        <v>0</v>
      </c>
      <c r="Q393" s="184">
        <v>4.0000000000000001E-3</v>
      </c>
      <c r="R393" s="184">
        <f>Q393*H393</f>
        <v>8.0000000000000002E-3</v>
      </c>
      <c r="S393" s="184">
        <v>0</v>
      </c>
      <c r="T393" s="18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182</v>
      </c>
      <c r="AT393" s="186" t="s">
        <v>220</v>
      </c>
      <c r="AU393" s="186" t="s">
        <v>88</v>
      </c>
      <c r="AY393" s="19" t="s">
        <v>153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86</v>
      </c>
      <c r="BK393" s="187">
        <f>ROUND(I393*H393,2)</f>
        <v>0</v>
      </c>
      <c r="BL393" s="19" t="s">
        <v>160</v>
      </c>
      <c r="BM393" s="186" t="s">
        <v>1225</v>
      </c>
    </row>
    <row r="394" spans="1:65" s="12" customFormat="1" ht="22.9" customHeight="1">
      <c r="B394" s="159"/>
      <c r="C394" s="160"/>
      <c r="D394" s="161" t="s">
        <v>77</v>
      </c>
      <c r="E394" s="173" t="s">
        <v>213</v>
      </c>
      <c r="F394" s="173" t="s">
        <v>412</v>
      </c>
      <c r="G394" s="160"/>
      <c r="H394" s="160"/>
      <c r="I394" s="163"/>
      <c r="J394" s="174">
        <f>BK394</f>
        <v>0</v>
      </c>
      <c r="K394" s="160"/>
      <c r="L394" s="165"/>
      <c r="M394" s="166"/>
      <c r="N394" s="167"/>
      <c r="O394" s="167"/>
      <c r="P394" s="168">
        <f>SUM(P395:P481)</f>
        <v>0</v>
      </c>
      <c r="Q394" s="167"/>
      <c r="R394" s="168">
        <f>SUM(R395:R481)</f>
        <v>0</v>
      </c>
      <c r="S394" s="167"/>
      <c r="T394" s="169">
        <f>SUM(T395:T481)</f>
        <v>0</v>
      </c>
      <c r="AR394" s="170" t="s">
        <v>86</v>
      </c>
      <c r="AT394" s="171" t="s">
        <v>77</v>
      </c>
      <c r="AU394" s="171" t="s">
        <v>86</v>
      </c>
      <c r="AY394" s="170" t="s">
        <v>153</v>
      </c>
      <c r="BK394" s="172">
        <f>SUM(BK395:BK481)</f>
        <v>0</v>
      </c>
    </row>
    <row r="395" spans="1:65" s="2" customFormat="1" ht="16.5" customHeight="1">
      <c r="A395" s="36"/>
      <c r="B395" s="37"/>
      <c r="C395" s="175" t="s">
        <v>527</v>
      </c>
      <c r="D395" s="175" t="s">
        <v>155</v>
      </c>
      <c r="E395" s="176" t="s">
        <v>413</v>
      </c>
      <c r="F395" s="177" t="s">
        <v>414</v>
      </c>
      <c r="G395" s="178" t="s">
        <v>342</v>
      </c>
      <c r="H395" s="179">
        <v>3</v>
      </c>
      <c r="I395" s="180"/>
      <c r="J395" s="181">
        <f>ROUND(I395*H395,2)</f>
        <v>0</v>
      </c>
      <c r="K395" s="177" t="s">
        <v>159</v>
      </c>
      <c r="L395" s="41"/>
      <c r="M395" s="182" t="s">
        <v>19</v>
      </c>
      <c r="N395" s="183" t="s">
        <v>49</v>
      </c>
      <c r="O395" s="66"/>
      <c r="P395" s="184">
        <f>O395*H395</f>
        <v>0</v>
      </c>
      <c r="Q395" s="184">
        <v>0</v>
      </c>
      <c r="R395" s="184">
        <f>Q395*H395</f>
        <v>0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160</v>
      </c>
      <c r="AT395" s="186" t="s">
        <v>155</v>
      </c>
      <c r="AU395" s="186" t="s">
        <v>88</v>
      </c>
      <c r="AY395" s="19" t="s">
        <v>153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86</v>
      </c>
      <c r="BK395" s="187">
        <f>ROUND(I395*H395,2)</f>
        <v>0</v>
      </c>
      <c r="BL395" s="19" t="s">
        <v>160</v>
      </c>
      <c r="BM395" s="186" t="s">
        <v>530</v>
      </c>
    </row>
    <row r="396" spans="1:65" s="2" customFormat="1" ht="11.25">
      <c r="A396" s="36"/>
      <c r="B396" s="37"/>
      <c r="C396" s="38"/>
      <c r="D396" s="188" t="s">
        <v>161</v>
      </c>
      <c r="E396" s="38"/>
      <c r="F396" s="189" t="s">
        <v>416</v>
      </c>
      <c r="G396" s="38"/>
      <c r="H396" s="38"/>
      <c r="I396" s="190"/>
      <c r="J396" s="38"/>
      <c r="K396" s="38"/>
      <c r="L396" s="41"/>
      <c r="M396" s="191"/>
      <c r="N396" s="192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161</v>
      </c>
      <c r="AU396" s="19" t="s">
        <v>88</v>
      </c>
    </row>
    <row r="397" spans="1:65" s="13" customFormat="1" ht="11.25">
      <c r="B397" s="193"/>
      <c r="C397" s="194"/>
      <c r="D397" s="195" t="s">
        <v>163</v>
      </c>
      <c r="E397" s="196" t="s">
        <v>19</v>
      </c>
      <c r="F397" s="197" t="s">
        <v>170</v>
      </c>
      <c r="G397" s="194"/>
      <c r="H397" s="198">
        <v>3</v>
      </c>
      <c r="I397" s="199"/>
      <c r="J397" s="194"/>
      <c r="K397" s="194"/>
      <c r="L397" s="200"/>
      <c r="M397" s="201"/>
      <c r="N397" s="202"/>
      <c r="O397" s="202"/>
      <c r="P397" s="202"/>
      <c r="Q397" s="202"/>
      <c r="R397" s="202"/>
      <c r="S397" s="202"/>
      <c r="T397" s="203"/>
      <c r="AT397" s="204" t="s">
        <v>163</v>
      </c>
      <c r="AU397" s="204" t="s">
        <v>88</v>
      </c>
      <c r="AV397" s="13" t="s">
        <v>88</v>
      </c>
      <c r="AW397" s="13" t="s">
        <v>37</v>
      </c>
      <c r="AX397" s="13" t="s">
        <v>78</v>
      </c>
      <c r="AY397" s="204" t="s">
        <v>153</v>
      </c>
    </row>
    <row r="398" spans="1:65" s="14" customFormat="1" ht="11.25">
      <c r="B398" s="205"/>
      <c r="C398" s="206"/>
      <c r="D398" s="195" t="s">
        <v>163</v>
      </c>
      <c r="E398" s="207" t="s">
        <v>19</v>
      </c>
      <c r="F398" s="208" t="s">
        <v>190</v>
      </c>
      <c r="G398" s="206"/>
      <c r="H398" s="207" t="s">
        <v>19</v>
      </c>
      <c r="I398" s="209"/>
      <c r="J398" s="206"/>
      <c r="K398" s="206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163</v>
      </c>
      <c r="AU398" s="214" t="s">
        <v>88</v>
      </c>
      <c r="AV398" s="14" t="s">
        <v>86</v>
      </c>
      <c r="AW398" s="14" t="s">
        <v>37</v>
      </c>
      <c r="AX398" s="14" t="s">
        <v>78</v>
      </c>
      <c r="AY398" s="214" t="s">
        <v>153</v>
      </c>
    </row>
    <row r="399" spans="1:65" s="15" customFormat="1" ht="11.25">
      <c r="B399" s="215"/>
      <c r="C399" s="216"/>
      <c r="D399" s="195" t="s">
        <v>163</v>
      </c>
      <c r="E399" s="217" t="s">
        <v>19</v>
      </c>
      <c r="F399" s="218" t="s">
        <v>166</v>
      </c>
      <c r="G399" s="216"/>
      <c r="H399" s="219">
        <v>3</v>
      </c>
      <c r="I399" s="220"/>
      <c r="J399" s="216"/>
      <c r="K399" s="216"/>
      <c r="L399" s="221"/>
      <c r="M399" s="222"/>
      <c r="N399" s="223"/>
      <c r="O399" s="223"/>
      <c r="P399" s="223"/>
      <c r="Q399" s="223"/>
      <c r="R399" s="223"/>
      <c r="S399" s="223"/>
      <c r="T399" s="224"/>
      <c r="AT399" s="225" t="s">
        <v>163</v>
      </c>
      <c r="AU399" s="225" t="s">
        <v>88</v>
      </c>
      <c r="AV399" s="15" t="s">
        <v>160</v>
      </c>
      <c r="AW399" s="15" t="s">
        <v>37</v>
      </c>
      <c r="AX399" s="15" t="s">
        <v>86</v>
      </c>
      <c r="AY399" s="225" t="s">
        <v>153</v>
      </c>
    </row>
    <row r="400" spans="1:65" s="2" customFormat="1" ht="16.5" customHeight="1">
      <c r="A400" s="36"/>
      <c r="B400" s="37"/>
      <c r="C400" s="226" t="s">
        <v>386</v>
      </c>
      <c r="D400" s="226" t="s">
        <v>220</v>
      </c>
      <c r="E400" s="227" t="s">
        <v>1226</v>
      </c>
      <c r="F400" s="228" t="s">
        <v>1227</v>
      </c>
      <c r="G400" s="229" t="s">
        <v>342</v>
      </c>
      <c r="H400" s="230">
        <v>1</v>
      </c>
      <c r="I400" s="231"/>
      <c r="J400" s="232">
        <f>ROUND(I400*H400,2)</f>
        <v>0</v>
      </c>
      <c r="K400" s="228" t="s">
        <v>19</v>
      </c>
      <c r="L400" s="233"/>
      <c r="M400" s="234" t="s">
        <v>19</v>
      </c>
      <c r="N400" s="235" t="s">
        <v>49</v>
      </c>
      <c r="O400" s="66"/>
      <c r="P400" s="184">
        <f>O400*H400</f>
        <v>0</v>
      </c>
      <c r="Q400" s="184">
        <v>0</v>
      </c>
      <c r="R400" s="184">
        <f>Q400*H400</f>
        <v>0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182</v>
      </c>
      <c r="AT400" s="186" t="s">
        <v>220</v>
      </c>
      <c r="AU400" s="186" t="s">
        <v>88</v>
      </c>
      <c r="AY400" s="19" t="s">
        <v>153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86</v>
      </c>
      <c r="BK400" s="187">
        <f>ROUND(I400*H400,2)</f>
        <v>0</v>
      </c>
      <c r="BL400" s="19" t="s">
        <v>160</v>
      </c>
      <c r="BM400" s="186" t="s">
        <v>534</v>
      </c>
    </row>
    <row r="401" spans="1:65" s="2" customFormat="1" ht="16.5" customHeight="1">
      <c r="A401" s="36"/>
      <c r="B401" s="37"/>
      <c r="C401" s="226" t="s">
        <v>537</v>
      </c>
      <c r="D401" s="226" t="s">
        <v>220</v>
      </c>
      <c r="E401" s="227" t="s">
        <v>1228</v>
      </c>
      <c r="F401" s="228" t="s">
        <v>1229</v>
      </c>
      <c r="G401" s="229" t="s">
        <v>342</v>
      </c>
      <c r="H401" s="230">
        <v>1</v>
      </c>
      <c r="I401" s="231"/>
      <c r="J401" s="232">
        <f>ROUND(I401*H401,2)</f>
        <v>0</v>
      </c>
      <c r="K401" s="228" t="s">
        <v>19</v>
      </c>
      <c r="L401" s="233"/>
      <c r="M401" s="234" t="s">
        <v>19</v>
      </c>
      <c r="N401" s="235" t="s">
        <v>49</v>
      </c>
      <c r="O401" s="66"/>
      <c r="P401" s="184">
        <f>O401*H401</f>
        <v>0</v>
      </c>
      <c r="Q401" s="184">
        <v>0</v>
      </c>
      <c r="R401" s="184">
        <f>Q401*H401</f>
        <v>0</v>
      </c>
      <c r="S401" s="184">
        <v>0</v>
      </c>
      <c r="T401" s="185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182</v>
      </c>
      <c r="AT401" s="186" t="s">
        <v>220</v>
      </c>
      <c r="AU401" s="186" t="s">
        <v>88</v>
      </c>
      <c r="AY401" s="19" t="s">
        <v>153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86</v>
      </c>
      <c r="BK401" s="187">
        <f>ROUND(I401*H401,2)</f>
        <v>0</v>
      </c>
      <c r="BL401" s="19" t="s">
        <v>160</v>
      </c>
      <c r="BM401" s="186" t="s">
        <v>540</v>
      </c>
    </row>
    <row r="402" spans="1:65" s="2" customFormat="1" ht="16.5" customHeight="1">
      <c r="A402" s="36"/>
      <c r="B402" s="37"/>
      <c r="C402" s="226" t="s">
        <v>390</v>
      </c>
      <c r="D402" s="226" t="s">
        <v>220</v>
      </c>
      <c r="E402" s="227" t="s">
        <v>1230</v>
      </c>
      <c r="F402" s="228" t="s">
        <v>1231</v>
      </c>
      <c r="G402" s="229" t="s">
        <v>342</v>
      </c>
      <c r="H402" s="230">
        <v>1</v>
      </c>
      <c r="I402" s="231"/>
      <c r="J402" s="232">
        <f>ROUND(I402*H402,2)</f>
        <v>0</v>
      </c>
      <c r="K402" s="228" t="s">
        <v>159</v>
      </c>
      <c r="L402" s="233"/>
      <c r="M402" s="234" t="s">
        <v>19</v>
      </c>
      <c r="N402" s="235" t="s">
        <v>49</v>
      </c>
      <c r="O402" s="66"/>
      <c r="P402" s="184">
        <f>O402*H402</f>
        <v>0</v>
      </c>
      <c r="Q402" s="184">
        <v>0</v>
      </c>
      <c r="R402" s="184">
        <f>Q402*H402</f>
        <v>0</v>
      </c>
      <c r="S402" s="184">
        <v>0</v>
      </c>
      <c r="T402" s="18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182</v>
      </c>
      <c r="AT402" s="186" t="s">
        <v>220</v>
      </c>
      <c r="AU402" s="186" t="s">
        <v>88</v>
      </c>
      <c r="AY402" s="19" t="s">
        <v>153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9" t="s">
        <v>86</v>
      </c>
      <c r="BK402" s="187">
        <f>ROUND(I402*H402,2)</f>
        <v>0</v>
      </c>
      <c r="BL402" s="19" t="s">
        <v>160</v>
      </c>
      <c r="BM402" s="186" t="s">
        <v>544</v>
      </c>
    </row>
    <row r="403" spans="1:65" s="2" customFormat="1" ht="16.5" customHeight="1">
      <c r="A403" s="36"/>
      <c r="B403" s="37"/>
      <c r="C403" s="175" t="s">
        <v>546</v>
      </c>
      <c r="D403" s="175" t="s">
        <v>155</v>
      </c>
      <c r="E403" s="176" t="s">
        <v>460</v>
      </c>
      <c r="F403" s="177" t="s">
        <v>461</v>
      </c>
      <c r="G403" s="178" t="s">
        <v>342</v>
      </c>
      <c r="H403" s="179">
        <v>3</v>
      </c>
      <c r="I403" s="180"/>
      <c r="J403" s="181">
        <f>ROUND(I403*H403,2)</f>
        <v>0</v>
      </c>
      <c r="K403" s="177" t="s">
        <v>159</v>
      </c>
      <c r="L403" s="41"/>
      <c r="M403" s="182" t="s">
        <v>19</v>
      </c>
      <c r="N403" s="183" t="s">
        <v>49</v>
      </c>
      <c r="O403" s="66"/>
      <c r="P403" s="184">
        <f>O403*H403</f>
        <v>0</v>
      </c>
      <c r="Q403" s="184">
        <v>0</v>
      </c>
      <c r="R403" s="184">
        <f>Q403*H403</f>
        <v>0</v>
      </c>
      <c r="S403" s="184">
        <v>0</v>
      </c>
      <c r="T403" s="185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160</v>
      </c>
      <c r="AT403" s="186" t="s">
        <v>155</v>
      </c>
      <c r="AU403" s="186" t="s">
        <v>88</v>
      </c>
      <c r="AY403" s="19" t="s">
        <v>153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19" t="s">
        <v>86</v>
      </c>
      <c r="BK403" s="187">
        <f>ROUND(I403*H403,2)</f>
        <v>0</v>
      </c>
      <c r="BL403" s="19" t="s">
        <v>160</v>
      </c>
      <c r="BM403" s="186" t="s">
        <v>549</v>
      </c>
    </row>
    <row r="404" spans="1:65" s="2" customFormat="1" ht="11.25">
      <c r="A404" s="36"/>
      <c r="B404" s="37"/>
      <c r="C404" s="38"/>
      <c r="D404" s="188" t="s">
        <v>161</v>
      </c>
      <c r="E404" s="38"/>
      <c r="F404" s="189" t="s">
        <v>463</v>
      </c>
      <c r="G404" s="38"/>
      <c r="H404" s="38"/>
      <c r="I404" s="190"/>
      <c r="J404" s="38"/>
      <c r="K404" s="38"/>
      <c r="L404" s="41"/>
      <c r="M404" s="191"/>
      <c r="N404" s="192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161</v>
      </c>
      <c r="AU404" s="19" t="s">
        <v>88</v>
      </c>
    </row>
    <row r="405" spans="1:65" s="13" customFormat="1" ht="11.25">
      <c r="B405" s="193"/>
      <c r="C405" s="194"/>
      <c r="D405" s="195" t="s">
        <v>163</v>
      </c>
      <c r="E405" s="196" t="s">
        <v>19</v>
      </c>
      <c r="F405" s="197" t="s">
        <v>170</v>
      </c>
      <c r="G405" s="194"/>
      <c r="H405" s="198">
        <v>3</v>
      </c>
      <c r="I405" s="199"/>
      <c r="J405" s="194"/>
      <c r="K405" s="194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163</v>
      </c>
      <c r="AU405" s="204" t="s">
        <v>88</v>
      </c>
      <c r="AV405" s="13" t="s">
        <v>88</v>
      </c>
      <c r="AW405" s="13" t="s">
        <v>37</v>
      </c>
      <c r="AX405" s="13" t="s">
        <v>78</v>
      </c>
      <c r="AY405" s="204" t="s">
        <v>153</v>
      </c>
    </row>
    <row r="406" spans="1:65" s="14" customFormat="1" ht="11.25">
      <c r="B406" s="205"/>
      <c r="C406" s="206"/>
      <c r="D406" s="195" t="s">
        <v>163</v>
      </c>
      <c r="E406" s="207" t="s">
        <v>19</v>
      </c>
      <c r="F406" s="208" t="s">
        <v>190</v>
      </c>
      <c r="G406" s="206"/>
      <c r="H406" s="207" t="s">
        <v>19</v>
      </c>
      <c r="I406" s="209"/>
      <c r="J406" s="206"/>
      <c r="K406" s="206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163</v>
      </c>
      <c r="AU406" s="214" t="s">
        <v>88</v>
      </c>
      <c r="AV406" s="14" t="s">
        <v>86</v>
      </c>
      <c r="AW406" s="14" t="s">
        <v>37</v>
      </c>
      <c r="AX406" s="14" t="s">
        <v>78</v>
      </c>
      <c r="AY406" s="214" t="s">
        <v>153</v>
      </c>
    </row>
    <row r="407" spans="1:65" s="15" customFormat="1" ht="11.25">
      <c r="B407" s="215"/>
      <c r="C407" s="216"/>
      <c r="D407" s="195" t="s">
        <v>163</v>
      </c>
      <c r="E407" s="217" t="s">
        <v>19</v>
      </c>
      <c r="F407" s="218" t="s">
        <v>166</v>
      </c>
      <c r="G407" s="216"/>
      <c r="H407" s="219">
        <v>3</v>
      </c>
      <c r="I407" s="220"/>
      <c r="J407" s="216"/>
      <c r="K407" s="216"/>
      <c r="L407" s="221"/>
      <c r="M407" s="222"/>
      <c r="N407" s="223"/>
      <c r="O407" s="223"/>
      <c r="P407" s="223"/>
      <c r="Q407" s="223"/>
      <c r="R407" s="223"/>
      <c r="S407" s="223"/>
      <c r="T407" s="224"/>
      <c r="AT407" s="225" t="s">
        <v>163</v>
      </c>
      <c r="AU407" s="225" t="s">
        <v>88</v>
      </c>
      <c r="AV407" s="15" t="s">
        <v>160</v>
      </c>
      <c r="AW407" s="15" t="s">
        <v>37</v>
      </c>
      <c r="AX407" s="15" t="s">
        <v>86</v>
      </c>
      <c r="AY407" s="225" t="s">
        <v>153</v>
      </c>
    </row>
    <row r="408" spans="1:65" s="2" customFormat="1" ht="16.5" customHeight="1">
      <c r="A408" s="36"/>
      <c r="B408" s="37"/>
      <c r="C408" s="226" t="s">
        <v>393</v>
      </c>
      <c r="D408" s="226" t="s">
        <v>220</v>
      </c>
      <c r="E408" s="227" t="s">
        <v>464</v>
      </c>
      <c r="F408" s="228" t="s">
        <v>465</v>
      </c>
      <c r="G408" s="229" t="s">
        <v>342</v>
      </c>
      <c r="H408" s="230">
        <v>3</v>
      </c>
      <c r="I408" s="231"/>
      <c r="J408" s="232">
        <f>ROUND(I408*H408,2)</f>
        <v>0</v>
      </c>
      <c r="K408" s="228" t="s">
        <v>159</v>
      </c>
      <c r="L408" s="233"/>
      <c r="M408" s="234" t="s">
        <v>19</v>
      </c>
      <c r="N408" s="235" t="s">
        <v>49</v>
      </c>
      <c r="O408" s="66"/>
      <c r="P408" s="184">
        <f>O408*H408</f>
        <v>0</v>
      </c>
      <c r="Q408" s="184">
        <v>0</v>
      </c>
      <c r="R408" s="184">
        <f>Q408*H408</f>
        <v>0</v>
      </c>
      <c r="S408" s="184">
        <v>0</v>
      </c>
      <c r="T408" s="185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6" t="s">
        <v>182</v>
      </c>
      <c r="AT408" s="186" t="s">
        <v>220</v>
      </c>
      <c r="AU408" s="186" t="s">
        <v>88</v>
      </c>
      <c r="AY408" s="19" t="s">
        <v>153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9" t="s">
        <v>86</v>
      </c>
      <c r="BK408" s="187">
        <f>ROUND(I408*H408,2)</f>
        <v>0</v>
      </c>
      <c r="BL408" s="19" t="s">
        <v>160</v>
      </c>
      <c r="BM408" s="186" t="s">
        <v>556</v>
      </c>
    </row>
    <row r="409" spans="1:65" s="2" customFormat="1" ht="16.5" customHeight="1">
      <c r="A409" s="36"/>
      <c r="B409" s="37"/>
      <c r="C409" s="226" t="s">
        <v>553</v>
      </c>
      <c r="D409" s="226" t="s">
        <v>220</v>
      </c>
      <c r="E409" s="227" t="s">
        <v>468</v>
      </c>
      <c r="F409" s="228" t="s">
        <v>469</v>
      </c>
      <c r="G409" s="229" t="s">
        <v>342</v>
      </c>
      <c r="H409" s="230">
        <v>3</v>
      </c>
      <c r="I409" s="231"/>
      <c r="J409" s="232">
        <f>ROUND(I409*H409,2)</f>
        <v>0</v>
      </c>
      <c r="K409" s="228" t="s">
        <v>159</v>
      </c>
      <c r="L409" s="233"/>
      <c r="M409" s="234" t="s">
        <v>19</v>
      </c>
      <c r="N409" s="235" t="s">
        <v>49</v>
      </c>
      <c r="O409" s="66"/>
      <c r="P409" s="184">
        <f>O409*H409</f>
        <v>0</v>
      </c>
      <c r="Q409" s="184">
        <v>0</v>
      </c>
      <c r="R409" s="184">
        <f>Q409*H409</f>
        <v>0</v>
      </c>
      <c r="S409" s="184">
        <v>0</v>
      </c>
      <c r="T409" s="185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182</v>
      </c>
      <c r="AT409" s="186" t="s">
        <v>220</v>
      </c>
      <c r="AU409" s="186" t="s">
        <v>88</v>
      </c>
      <c r="AY409" s="19" t="s">
        <v>153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86</v>
      </c>
      <c r="BK409" s="187">
        <f>ROUND(I409*H409,2)</f>
        <v>0</v>
      </c>
      <c r="BL409" s="19" t="s">
        <v>160</v>
      </c>
      <c r="BM409" s="186" t="s">
        <v>560</v>
      </c>
    </row>
    <row r="410" spans="1:65" s="2" customFormat="1" ht="16.5" customHeight="1">
      <c r="A410" s="36"/>
      <c r="B410" s="37"/>
      <c r="C410" s="226" t="s">
        <v>397</v>
      </c>
      <c r="D410" s="226" t="s">
        <v>220</v>
      </c>
      <c r="E410" s="227" t="s">
        <v>471</v>
      </c>
      <c r="F410" s="228" t="s">
        <v>472</v>
      </c>
      <c r="G410" s="229" t="s">
        <v>342</v>
      </c>
      <c r="H410" s="230">
        <v>3</v>
      </c>
      <c r="I410" s="231"/>
      <c r="J410" s="232">
        <f>ROUND(I410*H410,2)</f>
        <v>0</v>
      </c>
      <c r="K410" s="228" t="s">
        <v>159</v>
      </c>
      <c r="L410" s="233"/>
      <c r="M410" s="234" t="s">
        <v>19</v>
      </c>
      <c r="N410" s="235" t="s">
        <v>49</v>
      </c>
      <c r="O410" s="66"/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182</v>
      </c>
      <c r="AT410" s="186" t="s">
        <v>220</v>
      </c>
      <c r="AU410" s="186" t="s">
        <v>88</v>
      </c>
      <c r="AY410" s="19" t="s">
        <v>153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86</v>
      </c>
      <c r="BK410" s="187">
        <f>ROUND(I410*H410,2)</f>
        <v>0</v>
      </c>
      <c r="BL410" s="19" t="s">
        <v>160</v>
      </c>
      <c r="BM410" s="186" t="s">
        <v>566</v>
      </c>
    </row>
    <row r="411" spans="1:65" s="2" customFormat="1" ht="16.5" customHeight="1">
      <c r="A411" s="36"/>
      <c r="B411" s="37"/>
      <c r="C411" s="226" t="s">
        <v>563</v>
      </c>
      <c r="D411" s="226" t="s">
        <v>220</v>
      </c>
      <c r="E411" s="227" t="s">
        <v>475</v>
      </c>
      <c r="F411" s="228" t="s">
        <v>476</v>
      </c>
      <c r="G411" s="229" t="s">
        <v>342</v>
      </c>
      <c r="H411" s="230">
        <v>3</v>
      </c>
      <c r="I411" s="231"/>
      <c r="J411" s="232">
        <f>ROUND(I411*H411,2)</f>
        <v>0</v>
      </c>
      <c r="K411" s="228" t="s">
        <v>159</v>
      </c>
      <c r="L411" s="233"/>
      <c r="M411" s="234" t="s">
        <v>19</v>
      </c>
      <c r="N411" s="235" t="s">
        <v>49</v>
      </c>
      <c r="O411" s="66"/>
      <c r="P411" s="184">
        <f>O411*H411</f>
        <v>0</v>
      </c>
      <c r="Q411" s="184">
        <v>0</v>
      </c>
      <c r="R411" s="184">
        <f>Q411*H411</f>
        <v>0</v>
      </c>
      <c r="S411" s="184">
        <v>0</v>
      </c>
      <c r="T411" s="185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6" t="s">
        <v>182</v>
      </c>
      <c r="AT411" s="186" t="s">
        <v>220</v>
      </c>
      <c r="AU411" s="186" t="s">
        <v>88</v>
      </c>
      <c r="AY411" s="19" t="s">
        <v>153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9" t="s">
        <v>86</v>
      </c>
      <c r="BK411" s="187">
        <f>ROUND(I411*H411,2)</f>
        <v>0</v>
      </c>
      <c r="BL411" s="19" t="s">
        <v>160</v>
      </c>
      <c r="BM411" s="186" t="s">
        <v>571</v>
      </c>
    </row>
    <row r="412" spans="1:65" s="2" customFormat="1" ht="24.2" customHeight="1">
      <c r="A412" s="36"/>
      <c r="B412" s="37"/>
      <c r="C412" s="175" t="s">
        <v>568</v>
      </c>
      <c r="D412" s="175" t="s">
        <v>155</v>
      </c>
      <c r="E412" s="176" t="s">
        <v>1232</v>
      </c>
      <c r="F412" s="177" t="s">
        <v>1233</v>
      </c>
      <c r="G412" s="178" t="s">
        <v>275</v>
      </c>
      <c r="H412" s="179">
        <v>7.7</v>
      </c>
      <c r="I412" s="180"/>
      <c r="J412" s="181">
        <f>ROUND(I412*H412,2)</f>
        <v>0</v>
      </c>
      <c r="K412" s="177" t="s">
        <v>159</v>
      </c>
      <c r="L412" s="41"/>
      <c r="M412" s="182" t="s">
        <v>19</v>
      </c>
      <c r="N412" s="183" t="s">
        <v>49</v>
      </c>
      <c r="O412" s="66"/>
      <c r="P412" s="184">
        <f>O412*H412</f>
        <v>0</v>
      </c>
      <c r="Q412" s="184">
        <v>0</v>
      </c>
      <c r="R412" s="184">
        <f>Q412*H412</f>
        <v>0</v>
      </c>
      <c r="S412" s="184">
        <v>0</v>
      </c>
      <c r="T412" s="185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160</v>
      </c>
      <c r="AT412" s="186" t="s">
        <v>155</v>
      </c>
      <c r="AU412" s="186" t="s">
        <v>88</v>
      </c>
      <c r="AY412" s="19" t="s">
        <v>153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86</v>
      </c>
      <c r="BK412" s="187">
        <f>ROUND(I412*H412,2)</f>
        <v>0</v>
      </c>
      <c r="BL412" s="19" t="s">
        <v>160</v>
      </c>
      <c r="BM412" s="186" t="s">
        <v>580</v>
      </c>
    </row>
    <row r="413" spans="1:65" s="2" customFormat="1" ht="11.25">
      <c r="A413" s="36"/>
      <c r="B413" s="37"/>
      <c r="C413" s="38"/>
      <c r="D413" s="188" t="s">
        <v>161</v>
      </c>
      <c r="E413" s="38"/>
      <c r="F413" s="189" t="s">
        <v>1234</v>
      </c>
      <c r="G413" s="38"/>
      <c r="H413" s="38"/>
      <c r="I413" s="190"/>
      <c r="J413" s="38"/>
      <c r="K413" s="38"/>
      <c r="L413" s="41"/>
      <c r="M413" s="191"/>
      <c r="N413" s="192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161</v>
      </c>
      <c r="AU413" s="19" t="s">
        <v>88</v>
      </c>
    </row>
    <row r="414" spans="1:65" s="13" customFormat="1" ht="11.25">
      <c r="B414" s="193"/>
      <c r="C414" s="194"/>
      <c r="D414" s="195" t="s">
        <v>163</v>
      </c>
      <c r="E414" s="196" t="s">
        <v>19</v>
      </c>
      <c r="F414" s="197" t="s">
        <v>1235</v>
      </c>
      <c r="G414" s="194"/>
      <c r="H414" s="198">
        <v>7.7</v>
      </c>
      <c r="I414" s="199"/>
      <c r="J414" s="194"/>
      <c r="K414" s="194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163</v>
      </c>
      <c r="AU414" s="204" t="s">
        <v>88</v>
      </c>
      <c r="AV414" s="13" t="s">
        <v>88</v>
      </c>
      <c r="AW414" s="13" t="s">
        <v>37</v>
      </c>
      <c r="AX414" s="13" t="s">
        <v>78</v>
      </c>
      <c r="AY414" s="204" t="s">
        <v>153</v>
      </c>
    </row>
    <row r="415" spans="1:65" s="14" customFormat="1" ht="11.25">
      <c r="B415" s="205"/>
      <c r="C415" s="206"/>
      <c r="D415" s="195" t="s">
        <v>163</v>
      </c>
      <c r="E415" s="207" t="s">
        <v>19</v>
      </c>
      <c r="F415" s="208" t="s">
        <v>190</v>
      </c>
      <c r="G415" s="206"/>
      <c r="H415" s="207" t="s">
        <v>19</v>
      </c>
      <c r="I415" s="209"/>
      <c r="J415" s="206"/>
      <c r="K415" s="206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163</v>
      </c>
      <c r="AU415" s="214" t="s">
        <v>88</v>
      </c>
      <c r="AV415" s="14" t="s">
        <v>86</v>
      </c>
      <c r="AW415" s="14" t="s">
        <v>37</v>
      </c>
      <c r="AX415" s="14" t="s">
        <v>78</v>
      </c>
      <c r="AY415" s="214" t="s">
        <v>153</v>
      </c>
    </row>
    <row r="416" spans="1:65" s="15" customFormat="1" ht="11.25">
      <c r="B416" s="215"/>
      <c r="C416" s="216"/>
      <c r="D416" s="195" t="s">
        <v>163</v>
      </c>
      <c r="E416" s="217" t="s">
        <v>19</v>
      </c>
      <c r="F416" s="218" t="s">
        <v>166</v>
      </c>
      <c r="G416" s="216"/>
      <c r="H416" s="219">
        <v>7.7</v>
      </c>
      <c r="I416" s="220"/>
      <c r="J416" s="216"/>
      <c r="K416" s="216"/>
      <c r="L416" s="221"/>
      <c r="M416" s="222"/>
      <c r="N416" s="223"/>
      <c r="O416" s="223"/>
      <c r="P416" s="223"/>
      <c r="Q416" s="223"/>
      <c r="R416" s="223"/>
      <c r="S416" s="223"/>
      <c r="T416" s="224"/>
      <c r="AT416" s="225" t="s">
        <v>163</v>
      </c>
      <c r="AU416" s="225" t="s">
        <v>88</v>
      </c>
      <c r="AV416" s="15" t="s">
        <v>160</v>
      </c>
      <c r="AW416" s="15" t="s">
        <v>37</v>
      </c>
      <c r="AX416" s="15" t="s">
        <v>86</v>
      </c>
      <c r="AY416" s="225" t="s">
        <v>153</v>
      </c>
    </row>
    <row r="417" spans="1:65" s="2" customFormat="1" ht="24.2" customHeight="1">
      <c r="A417" s="36"/>
      <c r="B417" s="37"/>
      <c r="C417" s="175" t="s">
        <v>233</v>
      </c>
      <c r="D417" s="175" t="s">
        <v>155</v>
      </c>
      <c r="E417" s="176" t="s">
        <v>497</v>
      </c>
      <c r="F417" s="177" t="s">
        <v>498</v>
      </c>
      <c r="G417" s="178" t="s">
        <v>275</v>
      </c>
      <c r="H417" s="179">
        <v>39</v>
      </c>
      <c r="I417" s="180"/>
      <c r="J417" s="181">
        <f>ROUND(I417*H417,2)</f>
        <v>0</v>
      </c>
      <c r="K417" s="177" t="s">
        <v>159</v>
      </c>
      <c r="L417" s="41"/>
      <c r="M417" s="182" t="s">
        <v>19</v>
      </c>
      <c r="N417" s="183" t="s">
        <v>49</v>
      </c>
      <c r="O417" s="66"/>
      <c r="P417" s="184">
        <f>O417*H417</f>
        <v>0</v>
      </c>
      <c r="Q417" s="184">
        <v>0</v>
      </c>
      <c r="R417" s="184">
        <f>Q417*H417</f>
        <v>0</v>
      </c>
      <c r="S417" s="184">
        <v>0</v>
      </c>
      <c r="T417" s="18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160</v>
      </c>
      <c r="AT417" s="186" t="s">
        <v>155</v>
      </c>
      <c r="AU417" s="186" t="s">
        <v>88</v>
      </c>
      <c r="AY417" s="19" t="s">
        <v>153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9" t="s">
        <v>86</v>
      </c>
      <c r="BK417" s="187">
        <f>ROUND(I417*H417,2)</f>
        <v>0</v>
      </c>
      <c r="BL417" s="19" t="s">
        <v>160</v>
      </c>
      <c r="BM417" s="186" t="s">
        <v>907</v>
      </c>
    </row>
    <row r="418" spans="1:65" s="2" customFormat="1" ht="11.25">
      <c r="A418" s="36"/>
      <c r="B418" s="37"/>
      <c r="C418" s="38"/>
      <c r="D418" s="188" t="s">
        <v>161</v>
      </c>
      <c r="E418" s="38"/>
      <c r="F418" s="189" t="s">
        <v>500</v>
      </c>
      <c r="G418" s="38"/>
      <c r="H418" s="38"/>
      <c r="I418" s="190"/>
      <c r="J418" s="38"/>
      <c r="K418" s="38"/>
      <c r="L418" s="41"/>
      <c r="M418" s="191"/>
      <c r="N418" s="192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161</v>
      </c>
      <c r="AU418" s="19" t="s">
        <v>88</v>
      </c>
    </row>
    <row r="419" spans="1:65" s="13" customFormat="1" ht="11.25">
      <c r="B419" s="193"/>
      <c r="C419" s="194"/>
      <c r="D419" s="195" t="s">
        <v>163</v>
      </c>
      <c r="E419" s="196" t="s">
        <v>19</v>
      </c>
      <c r="F419" s="197" t="s">
        <v>728</v>
      </c>
      <c r="G419" s="194"/>
      <c r="H419" s="198">
        <v>39</v>
      </c>
      <c r="I419" s="199"/>
      <c r="J419" s="194"/>
      <c r="K419" s="194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163</v>
      </c>
      <c r="AU419" s="204" t="s">
        <v>88</v>
      </c>
      <c r="AV419" s="13" t="s">
        <v>88</v>
      </c>
      <c r="AW419" s="13" t="s">
        <v>37</v>
      </c>
      <c r="AX419" s="13" t="s">
        <v>78</v>
      </c>
      <c r="AY419" s="204" t="s">
        <v>153</v>
      </c>
    </row>
    <row r="420" spans="1:65" s="14" customFormat="1" ht="11.25">
      <c r="B420" s="205"/>
      <c r="C420" s="206"/>
      <c r="D420" s="195" t="s">
        <v>163</v>
      </c>
      <c r="E420" s="207" t="s">
        <v>19</v>
      </c>
      <c r="F420" s="208" t="s">
        <v>190</v>
      </c>
      <c r="G420" s="206"/>
      <c r="H420" s="207" t="s">
        <v>19</v>
      </c>
      <c r="I420" s="209"/>
      <c r="J420" s="206"/>
      <c r="K420" s="206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163</v>
      </c>
      <c r="AU420" s="214" t="s">
        <v>88</v>
      </c>
      <c r="AV420" s="14" t="s">
        <v>86</v>
      </c>
      <c r="AW420" s="14" t="s">
        <v>37</v>
      </c>
      <c r="AX420" s="14" t="s">
        <v>78</v>
      </c>
      <c r="AY420" s="214" t="s">
        <v>153</v>
      </c>
    </row>
    <row r="421" spans="1:65" s="15" customFormat="1" ht="11.25">
      <c r="B421" s="215"/>
      <c r="C421" s="216"/>
      <c r="D421" s="195" t="s">
        <v>163</v>
      </c>
      <c r="E421" s="217" t="s">
        <v>19</v>
      </c>
      <c r="F421" s="218" t="s">
        <v>166</v>
      </c>
      <c r="G421" s="216"/>
      <c r="H421" s="219">
        <v>39</v>
      </c>
      <c r="I421" s="220"/>
      <c r="J421" s="216"/>
      <c r="K421" s="216"/>
      <c r="L421" s="221"/>
      <c r="M421" s="222"/>
      <c r="N421" s="223"/>
      <c r="O421" s="223"/>
      <c r="P421" s="223"/>
      <c r="Q421" s="223"/>
      <c r="R421" s="223"/>
      <c r="S421" s="223"/>
      <c r="T421" s="224"/>
      <c r="AT421" s="225" t="s">
        <v>163</v>
      </c>
      <c r="AU421" s="225" t="s">
        <v>88</v>
      </c>
      <c r="AV421" s="15" t="s">
        <v>160</v>
      </c>
      <c r="AW421" s="15" t="s">
        <v>37</v>
      </c>
      <c r="AX421" s="15" t="s">
        <v>86</v>
      </c>
      <c r="AY421" s="225" t="s">
        <v>153</v>
      </c>
    </row>
    <row r="422" spans="1:65" s="2" customFormat="1" ht="16.5" customHeight="1">
      <c r="A422" s="36"/>
      <c r="B422" s="37"/>
      <c r="C422" s="226" t="s">
        <v>405</v>
      </c>
      <c r="D422" s="226" t="s">
        <v>220</v>
      </c>
      <c r="E422" s="227" t="s">
        <v>502</v>
      </c>
      <c r="F422" s="228" t="s">
        <v>503</v>
      </c>
      <c r="G422" s="229" t="s">
        <v>275</v>
      </c>
      <c r="H422" s="230">
        <v>39.78</v>
      </c>
      <c r="I422" s="231"/>
      <c r="J422" s="232">
        <f>ROUND(I422*H422,2)</f>
        <v>0</v>
      </c>
      <c r="K422" s="228" t="s">
        <v>159</v>
      </c>
      <c r="L422" s="233"/>
      <c r="M422" s="234" t="s">
        <v>19</v>
      </c>
      <c r="N422" s="235" t="s">
        <v>49</v>
      </c>
      <c r="O422" s="66"/>
      <c r="P422" s="184">
        <f>O422*H422</f>
        <v>0</v>
      </c>
      <c r="Q422" s="184">
        <v>0</v>
      </c>
      <c r="R422" s="184">
        <f>Q422*H422</f>
        <v>0</v>
      </c>
      <c r="S422" s="184">
        <v>0</v>
      </c>
      <c r="T422" s="185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6" t="s">
        <v>182</v>
      </c>
      <c r="AT422" s="186" t="s">
        <v>220</v>
      </c>
      <c r="AU422" s="186" t="s">
        <v>88</v>
      </c>
      <c r="AY422" s="19" t="s">
        <v>153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9" t="s">
        <v>86</v>
      </c>
      <c r="BK422" s="187">
        <f>ROUND(I422*H422,2)</f>
        <v>0</v>
      </c>
      <c r="BL422" s="19" t="s">
        <v>160</v>
      </c>
      <c r="BM422" s="186" t="s">
        <v>910</v>
      </c>
    </row>
    <row r="423" spans="1:65" s="13" customFormat="1" ht="11.25">
      <c r="B423" s="193"/>
      <c r="C423" s="194"/>
      <c r="D423" s="195" t="s">
        <v>163</v>
      </c>
      <c r="E423" s="196" t="s">
        <v>19</v>
      </c>
      <c r="F423" s="197" t="s">
        <v>1236</v>
      </c>
      <c r="G423" s="194"/>
      <c r="H423" s="198">
        <v>39.78</v>
      </c>
      <c r="I423" s="199"/>
      <c r="J423" s="194"/>
      <c r="K423" s="194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163</v>
      </c>
      <c r="AU423" s="204" t="s">
        <v>88</v>
      </c>
      <c r="AV423" s="13" t="s">
        <v>88</v>
      </c>
      <c r="AW423" s="13" t="s">
        <v>37</v>
      </c>
      <c r="AX423" s="13" t="s">
        <v>78</v>
      </c>
      <c r="AY423" s="204" t="s">
        <v>153</v>
      </c>
    </row>
    <row r="424" spans="1:65" s="15" customFormat="1" ht="11.25">
      <c r="B424" s="215"/>
      <c r="C424" s="216"/>
      <c r="D424" s="195" t="s">
        <v>163</v>
      </c>
      <c r="E424" s="217" t="s">
        <v>19</v>
      </c>
      <c r="F424" s="218" t="s">
        <v>166</v>
      </c>
      <c r="G424" s="216"/>
      <c r="H424" s="219">
        <v>39.78</v>
      </c>
      <c r="I424" s="220"/>
      <c r="J424" s="216"/>
      <c r="K424" s="216"/>
      <c r="L424" s="221"/>
      <c r="M424" s="222"/>
      <c r="N424" s="223"/>
      <c r="O424" s="223"/>
      <c r="P424" s="223"/>
      <c r="Q424" s="223"/>
      <c r="R424" s="223"/>
      <c r="S424" s="223"/>
      <c r="T424" s="224"/>
      <c r="AT424" s="225" t="s">
        <v>163</v>
      </c>
      <c r="AU424" s="225" t="s">
        <v>88</v>
      </c>
      <c r="AV424" s="15" t="s">
        <v>160</v>
      </c>
      <c r="AW424" s="15" t="s">
        <v>37</v>
      </c>
      <c r="AX424" s="15" t="s">
        <v>86</v>
      </c>
      <c r="AY424" s="225" t="s">
        <v>153</v>
      </c>
    </row>
    <row r="425" spans="1:65" s="2" customFormat="1" ht="24.2" customHeight="1">
      <c r="A425" s="36"/>
      <c r="B425" s="37"/>
      <c r="C425" s="175" t="s">
        <v>356</v>
      </c>
      <c r="D425" s="175" t="s">
        <v>155</v>
      </c>
      <c r="E425" s="176" t="s">
        <v>1237</v>
      </c>
      <c r="F425" s="177" t="s">
        <v>1238</v>
      </c>
      <c r="G425" s="178" t="s">
        <v>275</v>
      </c>
      <c r="H425" s="179">
        <v>275</v>
      </c>
      <c r="I425" s="180"/>
      <c r="J425" s="181">
        <f>ROUND(I425*H425,2)</f>
        <v>0</v>
      </c>
      <c r="K425" s="177" t="s">
        <v>159</v>
      </c>
      <c r="L425" s="41"/>
      <c r="M425" s="182" t="s">
        <v>19</v>
      </c>
      <c r="N425" s="183" t="s">
        <v>49</v>
      </c>
      <c r="O425" s="66"/>
      <c r="P425" s="184">
        <f>O425*H425</f>
        <v>0</v>
      </c>
      <c r="Q425" s="184">
        <v>0</v>
      </c>
      <c r="R425" s="184">
        <f>Q425*H425</f>
        <v>0</v>
      </c>
      <c r="S425" s="184">
        <v>0</v>
      </c>
      <c r="T425" s="18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160</v>
      </c>
      <c r="AT425" s="186" t="s">
        <v>155</v>
      </c>
      <c r="AU425" s="186" t="s">
        <v>88</v>
      </c>
      <c r="AY425" s="19" t="s">
        <v>153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9" t="s">
        <v>86</v>
      </c>
      <c r="BK425" s="187">
        <f>ROUND(I425*H425,2)</f>
        <v>0</v>
      </c>
      <c r="BL425" s="19" t="s">
        <v>160</v>
      </c>
      <c r="BM425" s="186" t="s">
        <v>913</v>
      </c>
    </row>
    <row r="426" spans="1:65" s="2" customFormat="1" ht="11.25">
      <c r="A426" s="36"/>
      <c r="B426" s="37"/>
      <c r="C426" s="38"/>
      <c r="D426" s="188" t="s">
        <v>161</v>
      </c>
      <c r="E426" s="38"/>
      <c r="F426" s="189" t="s">
        <v>1239</v>
      </c>
      <c r="G426" s="38"/>
      <c r="H426" s="38"/>
      <c r="I426" s="190"/>
      <c r="J426" s="38"/>
      <c r="K426" s="38"/>
      <c r="L426" s="41"/>
      <c r="M426" s="191"/>
      <c r="N426" s="192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161</v>
      </c>
      <c r="AU426" s="19" t="s">
        <v>88</v>
      </c>
    </row>
    <row r="427" spans="1:65" s="13" customFormat="1" ht="11.25">
      <c r="B427" s="193"/>
      <c r="C427" s="194"/>
      <c r="D427" s="195" t="s">
        <v>163</v>
      </c>
      <c r="E427" s="196" t="s">
        <v>19</v>
      </c>
      <c r="F427" s="197" t="s">
        <v>1240</v>
      </c>
      <c r="G427" s="194"/>
      <c r="H427" s="198">
        <v>275</v>
      </c>
      <c r="I427" s="199"/>
      <c r="J427" s="194"/>
      <c r="K427" s="194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163</v>
      </c>
      <c r="AU427" s="204" t="s">
        <v>88</v>
      </c>
      <c r="AV427" s="13" t="s">
        <v>88</v>
      </c>
      <c r="AW427" s="13" t="s">
        <v>37</v>
      </c>
      <c r="AX427" s="13" t="s">
        <v>78</v>
      </c>
      <c r="AY427" s="204" t="s">
        <v>153</v>
      </c>
    </row>
    <row r="428" spans="1:65" s="14" customFormat="1" ht="11.25">
      <c r="B428" s="205"/>
      <c r="C428" s="206"/>
      <c r="D428" s="195" t="s">
        <v>163</v>
      </c>
      <c r="E428" s="207" t="s">
        <v>19</v>
      </c>
      <c r="F428" s="208" t="s">
        <v>190</v>
      </c>
      <c r="G428" s="206"/>
      <c r="H428" s="207" t="s">
        <v>19</v>
      </c>
      <c r="I428" s="209"/>
      <c r="J428" s="206"/>
      <c r="K428" s="206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163</v>
      </c>
      <c r="AU428" s="214" t="s">
        <v>88</v>
      </c>
      <c r="AV428" s="14" t="s">
        <v>86</v>
      </c>
      <c r="AW428" s="14" t="s">
        <v>37</v>
      </c>
      <c r="AX428" s="14" t="s">
        <v>78</v>
      </c>
      <c r="AY428" s="214" t="s">
        <v>153</v>
      </c>
    </row>
    <row r="429" spans="1:65" s="15" customFormat="1" ht="11.25">
      <c r="B429" s="215"/>
      <c r="C429" s="216"/>
      <c r="D429" s="195" t="s">
        <v>163</v>
      </c>
      <c r="E429" s="217" t="s">
        <v>19</v>
      </c>
      <c r="F429" s="218" t="s">
        <v>166</v>
      </c>
      <c r="G429" s="216"/>
      <c r="H429" s="219">
        <v>275</v>
      </c>
      <c r="I429" s="220"/>
      <c r="J429" s="216"/>
      <c r="K429" s="216"/>
      <c r="L429" s="221"/>
      <c r="M429" s="222"/>
      <c r="N429" s="223"/>
      <c r="O429" s="223"/>
      <c r="P429" s="223"/>
      <c r="Q429" s="223"/>
      <c r="R429" s="223"/>
      <c r="S429" s="223"/>
      <c r="T429" s="224"/>
      <c r="AT429" s="225" t="s">
        <v>163</v>
      </c>
      <c r="AU429" s="225" t="s">
        <v>88</v>
      </c>
      <c r="AV429" s="15" t="s">
        <v>160</v>
      </c>
      <c r="AW429" s="15" t="s">
        <v>37</v>
      </c>
      <c r="AX429" s="15" t="s">
        <v>86</v>
      </c>
      <c r="AY429" s="225" t="s">
        <v>153</v>
      </c>
    </row>
    <row r="430" spans="1:65" s="2" customFormat="1" ht="16.5" customHeight="1">
      <c r="A430" s="36"/>
      <c r="B430" s="37"/>
      <c r="C430" s="226" t="s">
        <v>362</v>
      </c>
      <c r="D430" s="226" t="s">
        <v>220</v>
      </c>
      <c r="E430" s="227" t="s">
        <v>1241</v>
      </c>
      <c r="F430" s="228" t="s">
        <v>1242</v>
      </c>
      <c r="G430" s="229" t="s">
        <v>275</v>
      </c>
      <c r="H430" s="230">
        <v>280.5</v>
      </c>
      <c r="I430" s="231"/>
      <c r="J430" s="232">
        <f>ROUND(I430*H430,2)</f>
        <v>0</v>
      </c>
      <c r="K430" s="228" t="s">
        <v>159</v>
      </c>
      <c r="L430" s="233"/>
      <c r="M430" s="234" t="s">
        <v>19</v>
      </c>
      <c r="N430" s="235" t="s">
        <v>49</v>
      </c>
      <c r="O430" s="66"/>
      <c r="P430" s="184">
        <f>O430*H430</f>
        <v>0</v>
      </c>
      <c r="Q430" s="184">
        <v>0</v>
      </c>
      <c r="R430" s="184">
        <f>Q430*H430</f>
        <v>0</v>
      </c>
      <c r="S430" s="184">
        <v>0</v>
      </c>
      <c r="T430" s="185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6" t="s">
        <v>182</v>
      </c>
      <c r="AT430" s="186" t="s">
        <v>220</v>
      </c>
      <c r="AU430" s="186" t="s">
        <v>88</v>
      </c>
      <c r="AY430" s="19" t="s">
        <v>153</v>
      </c>
      <c r="BE430" s="187">
        <f>IF(N430="základní",J430,0)</f>
        <v>0</v>
      </c>
      <c r="BF430" s="187">
        <f>IF(N430="snížená",J430,0)</f>
        <v>0</v>
      </c>
      <c r="BG430" s="187">
        <f>IF(N430="zákl. přenesená",J430,0)</f>
        <v>0</v>
      </c>
      <c r="BH430" s="187">
        <f>IF(N430="sníž. přenesená",J430,0)</f>
        <v>0</v>
      </c>
      <c r="BI430" s="187">
        <f>IF(N430="nulová",J430,0)</f>
        <v>0</v>
      </c>
      <c r="BJ430" s="19" t="s">
        <v>86</v>
      </c>
      <c r="BK430" s="187">
        <f>ROUND(I430*H430,2)</f>
        <v>0</v>
      </c>
      <c r="BL430" s="19" t="s">
        <v>160</v>
      </c>
      <c r="BM430" s="186" t="s">
        <v>916</v>
      </c>
    </row>
    <row r="431" spans="1:65" s="13" customFormat="1" ht="11.25">
      <c r="B431" s="193"/>
      <c r="C431" s="194"/>
      <c r="D431" s="195" t="s">
        <v>163</v>
      </c>
      <c r="E431" s="196" t="s">
        <v>19</v>
      </c>
      <c r="F431" s="197" t="s">
        <v>1243</v>
      </c>
      <c r="G431" s="194"/>
      <c r="H431" s="198">
        <v>280.5</v>
      </c>
      <c r="I431" s="199"/>
      <c r="J431" s="194"/>
      <c r="K431" s="194"/>
      <c r="L431" s="200"/>
      <c r="M431" s="201"/>
      <c r="N431" s="202"/>
      <c r="O431" s="202"/>
      <c r="P431" s="202"/>
      <c r="Q431" s="202"/>
      <c r="R431" s="202"/>
      <c r="S431" s="202"/>
      <c r="T431" s="203"/>
      <c r="AT431" s="204" t="s">
        <v>163</v>
      </c>
      <c r="AU431" s="204" t="s">
        <v>88</v>
      </c>
      <c r="AV431" s="13" t="s">
        <v>88</v>
      </c>
      <c r="AW431" s="13" t="s">
        <v>37</v>
      </c>
      <c r="AX431" s="13" t="s">
        <v>78</v>
      </c>
      <c r="AY431" s="204" t="s">
        <v>153</v>
      </c>
    </row>
    <row r="432" spans="1:65" s="15" customFormat="1" ht="11.25">
      <c r="B432" s="215"/>
      <c r="C432" s="216"/>
      <c r="D432" s="195" t="s">
        <v>163</v>
      </c>
      <c r="E432" s="217" t="s">
        <v>19</v>
      </c>
      <c r="F432" s="218" t="s">
        <v>166</v>
      </c>
      <c r="G432" s="216"/>
      <c r="H432" s="219">
        <v>280.5</v>
      </c>
      <c r="I432" s="220"/>
      <c r="J432" s="216"/>
      <c r="K432" s="216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163</v>
      </c>
      <c r="AU432" s="225" t="s">
        <v>88</v>
      </c>
      <c r="AV432" s="15" t="s">
        <v>160</v>
      </c>
      <c r="AW432" s="15" t="s">
        <v>37</v>
      </c>
      <c r="AX432" s="15" t="s">
        <v>86</v>
      </c>
      <c r="AY432" s="225" t="s">
        <v>153</v>
      </c>
    </row>
    <row r="433" spans="1:65" s="2" customFormat="1" ht="24.2" customHeight="1">
      <c r="A433" s="36"/>
      <c r="B433" s="37"/>
      <c r="C433" s="175" t="s">
        <v>366</v>
      </c>
      <c r="D433" s="175" t="s">
        <v>155</v>
      </c>
      <c r="E433" s="176" t="s">
        <v>1244</v>
      </c>
      <c r="F433" s="177" t="s">
        <v>1245</v>
      </c>
      <c r="G433" s="178" t="s">
        <v>275</v>
      </c>
      <c r="H433" s="179">
        <v>509</v>
      </c>
      <c r="I433" s="180"/>
      <c r="J433" s="181">
        <f>ROUND(I433*H433,2)</f>
        <v>0</v>
      </c>
      <c r="K433" s="177" t="s">
        <v>159</v>
      </c>
      <c r="L433" s="41"/>
      <c r="M433" s="182" t="s">
        <v>19</v>
      </c>
      <c r="N433" s="183" t="s">
        <v>49</v>
      </c>
      <c r="O433" s="66"/>
      <c r="P433" s="184">
        <f>O433*H433</f>
        <v>0</v>
      </c>
      <c r="Q433" s="184">
        <v>0</v>
      </c>
      <c r="R433" s="184">
        <f>Q433*H433</f>
        <v>0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160</v>
      </c>
      <c r="AT433" s="186" t="s">
        <v>155</v>
      </c>
      <c r="AU433" s="186" t="s">
        <v>88</v>
      </c>
      <c r="AY433" s="19" t="s">
        <v>153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9" t="s">
        <v>86</v>
      </c>
      <c r="BK433" s="187">
        <f>ROUND(I433*H433,2)</f>
        <v>0</v>
      </c>
      <c r="BL433" s="19" t="s">
        <v>160</v>
      </c>
      <c r="BM433" s="186" t="s">
        <v>919</v>
      </c>
    </row>
    <row r="434" spans="1:65" s="2" customFormat="1" ht="11.25">
      <c r="A434" s="36"/>
      <c r="B434" s="37"/>
      <c r="C434" s="38"/>
      <c r="D434" s="188" t="s">
        <v>161</v>
      </c>
      <c r="E434" s="38"/>
      <c r="F434" s="189" t="s">
        <v>1246</v>
      </c>
      <c r="G434" s="38"/>
      <c r="H434" s="38"/>
      <c r="I434" s="190"/>
      <c r="J434" s="38"/>
      <c r="K434" s="38"/>
      <c r="L434" s="41"/>
      <c r="M434" s="191"/>
      <c r="N434" s="192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161</v>
      </c>
      <c r="AU434" s="19" t="s">
        <v>88</v>
      </c>
    </row>
    <row r="435" spans="1:65" s="13" customFormat="1" ht="11.25">
      <c r="B435" s="193"/>
      <c r="C435" s="194"/>
      <c r="D435" s="195" t="s">
        <v>163</v>
      </c>
      <c r="E435" s="196" t="s">
        <v>19</v>
      </c>
      <c r="F435" s="197" t="s">
        <v>1247</v>
      </c>
      <c r="G435" s="194"/>
      <c r="H435" s="198">
        <v>509</v>
      </c>
      <c r="I435" s="199"/>
      <c r="J435" s="194"/>
      <c r="K435" s="194"/>
      <c r="L435" s="200"/>
      <c r="M435" s="201"/>
      <c r="N435" s="202"/>
      <c r="O435" s="202"/>
      <c r="P435" s="202"/>
      <c r="Q435" s="202"/>
      <c r="R435" s="202"/>
      <c r="S435" s="202"/>
      <c r="T435" s="203"/>
      <c r="AT435" s="204" t="s">
        <v>163</v>
      </c>
      <c r="AU435" s="204" t="s">
        <v>88</v>
      </c>
      <c r="AV435" s="13" t="s">
        <v>88</v>
      </c>
      <c r="AW435" s="13" t="s">
        <v>37</v>
      </c>
      <c r="AX435" s="13" t="s">
        <v>78</v>
      </c>
      <c r="AY435" s="204" t="s">
        <v>153</v>
      </c>
    </row>
    <row r="436" spans="1:65" s="14" customFormat="1" ht="11.25">
      <c r="B436" s="205"/>
      <c r="C436" s="206"/>
      <c r="D436" s="195" t="s">
        <v>163</v>
      </c>
      <c r="E436" s="207" t="s">
        <v>19</v>
      </c>
      <c r="F436" s="208" t="s">
        <v>190</v>
      </c>
      <c r="G436" s="206"/>
      <c r="H436" s="207" t="s">
        <v>19</v>
      </c>
      <c r="I436" s="209"/>
      <c r="J436" s="206"/>
      <c r="K436" s="206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163</v>
      </c>
      <c r="AU436" s="214" t="s">
        <v>88</v>
      </c>
      <c r="AV436" s="14" t="s">
        <v>86</v>
      </c>
      <c r="AW436" s="14" t="s">
        <v>37</v>
      </c>
      <c r="AX436" s="14" t="s">
        <v>78</v>
      </c>
      <c r="AY436" s="214" t="s">
        <v>153</v>
      </c>
    </row>
    <row r="437" spans="1:65" s="15" customFormat="1" ht="11.25">
      <c r="B437" s="215"/>
      <c r="C437" s="216"/>
      <c r="D437" s="195" t="s">
        <v>163</v>
      </c>
      <c r="E437" s="217" t="s">
        <v>19</v>
      </c>
      <c r="F437" s="218" t="s">
        <v>166</v>
      </c>
      <c r="G437" s="216"/>
      <c r="H437" s="219">
        <v>509</v>
      </c>
      <c r="I437" s="220"/>
      <c r="J437" s="216"/>
      <c r="K437" s="216"/>
      <c r="L437" s="221"/>
      <c r="M437" s="222"/>
      <c r="N437" s="223"/>
      <c r="O437" s="223"/>
      <c r="P437" s="223"/>
      <c r="Q437" s="223"/>
      <c r="R437" s="223"/>
      <c r="S437" s="223"/>
      <c r="T437" s="224"/>
      <c r="AT437" s="225" t="s">
        <v>163</v>
      </c>
      <c r="AU437" s="225" t="s">
        <v>88</v>
      </c>
      <c r="AV437" s="15" t="s">
        <v>160</v>
      </c>
      <c r="AW437" s="15" t="s">
        <v>37</v>
      </c>
      <c r="AX437" s="15" t="s">
        <v>86</v>
      </c>
      <c r="AY437" s="225" t="s">
        <v>153</v>
      </c>
    </row>
    <row r="438" spans="1:65" s="2" customFormat="1" ht="16.5" customHeight="1">
      <c r="A438" s="36"/>
      <c r="B438" s="37"/>
      <c r="C438" s="226" t="s">
        <v>371</v>
      </c>
      <c r="D438" s="226" t="s">
        <v>220</v>
      </c>
      <c r="E438" s="227" t="s">
        <v>1248</v>
      </c>
      <c r="F438" s="228" t="s">
        <v>1249</v>
      </c>
      <c r="G438" s="229" t="s">
        <v>275</v>
      </c>
      <c r="H438" s="230">
        <v>514.09</v>
      </c>
      <c r="I438" s="231"/>
      <c r="J438" s="232">
        <f>ROUND(I438*H438,2)</f>
        <v>0</v>
      </c>
      <c r="K438" s="228" t="s">
        <v>159</v>
      </c>
      <c r="L438" s="233"/>
      <c r="M438" s="234" t="s">
        <v>19</v>
      </c>
      <c r="N438" s="235" t="s">
        <v>49</v>
      </c>
      <c r="O438" s="66"/>
      <c r="P438" s="184">
        <f>O438*H438</f>
        <v>0</v>
      </c>
      <c r="Q438" s="184">
        <v>0</v>
      </c>
      <c r="R438" s="184">
        <f>Q438*H438</f>
        <v>0</v>
      </c>
      <c r="S438" s="184">
        <v>0</v>
      </c>
      <c r="T438" s="185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6" t="s">
        <v>182</v>
      </c>
      <c r="AT438" s="186" t="s">
        <v>220</v>
      </c>
      <c r="AU438" s="186" t="s">
        <v>88</v>
      </c>
      <c r="AY438" s="19" t="s">
        <v>153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19" t="s">
        <v>86</v>
      </c>
      <c r="BK438" s="187">
        <f>ROUND(I438*H438,2)</f>
        <v>0</v>
      </c>
      <c r="BL438" s="19" t="s">
        <v>160</v>
      </c>
      <c r="BM438" s="186" t="s">
        <v>922</v>
      </c>
    </row>
    <row r="439" spans="1:65" s="13" customFormat="1" ht="11.25">
      <c r="B439" s="193"/>
      <c r="C439" s="194"/>
      <c r="D439" s="195" t="s">
        <v>163</v>
      </c>
      <c r="E439" s="196" t="s">
        <v>19</v>
      </c>
      <c r="F439" s="197" t="s">
        <v>1250</v>
      </c>
      <c r="G439" s="194"/>
      <c r="H439" s="198">
        <v>514.09</v>
      </c>
      <c r="I439" s="199"/>
      <c r="J439" s="194"/>
      <c r="K439" s="194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163</v>
      </c>
      <c r="AU439" s="204" t="s">
        <v>88</v>
      </c>
      <c r="AV439" s="13" t="s">
        <v>88</v>
      </c>
      <c r="AW439" s="13" t="s">
        <v>37</v>
      </c>
      <c r="AX439" s="13" t="s">
        <v>78</v>
      </c>
      <c r="AY439" s="204" t="s">
        <v>153</v>
      </c>
    </row>
    <row r="440" spans="1:65" s="15" customFormat="1" ht="11.25">
      <c r="B440" s="215"/>
      <c r="C440" s="216"/>
      <c r="D440" s="195" t="s">
        <v>163</v>
      </c>
      <c r="E440" s="217" t="s">
        <v>19</v>
      </c>
      <c r="F440" s="218" t="s">
        <v>166</v>
      </c>
      <c r="G440" s="216"/>
      <c r="H440" s="219">
        <v>514.09</v>
      </c>
      <c r="I440" s="220"/>
      <c r="J440" s="216"/>
      <c r="K440" s="216"/>
      <c r="L440" s="221"/>
      <c r="M440" s="222"/>
      <c r="N440" s="223"/>
      <c r="O440" s="223"/>
      <c r="P440" s="223"/>
      <c r="Q440" s="223"/>
      <c r="R440" s="223"/>
      <c r="S440" s="223"/>
      <c r="T440" s="224"/>
      <c r="AT440" s="225" t="s">
        <v>163</v>
      </c>
      <c r="AU440" s="225" t="s">
        <v>88</v>
      </c>
      <c r="AV440" s="15" t="s">
        <v>160</v>
      </c>
      <c r="AW440" s="15" t="s">
        <v>37</v>
      </c>
      <c r="AX440" s="15" t="s">
        <v>86</v>
      </c>
      <c r="AY440" s="225" t="s">
        <v>153</v>
      </c>
    </row>
    <row r="441" spans="1:65" s="2" customFormat="1" ht="16.5" customHeight="1">
      <c r="A441" s="36"/>
      <c r="B441" s="37"/>
      <c r="C441" s="175" t="s">
        <v>375</v>
      </c>
      <c r="D441" s="175" t="s">
        <v>155</v>
      </c>
      <c r="E441" s="176" t="s">
        <v>516</v>
      </c>
      <c r="F441" s="177" t="s">
        <v>517</v>
      </c>
      <c r="G441" s="178" t="s">
        <v>173</v>
      </c>
      <c r="H441" s="179">
        <v>1.17</v>
      </c>
      <c r="I441" s="180"/>
      <c r="J441" s="181">
        <f>ROUND(I441*H441,2)</f>
        <v>0</v>
      </c>
      <c r="K441" s="177" t="s">
        <v>159</v>
      </c>
      <c r="L441" s="41"/>
      <c r="M441" s="182" t="s">
        <v>19</v>
      </c>
      <c r="N441" s="183" t="s">
        <v>49</v>
      </c>
      <c r="O441" s="66"/>
      <c r="P441" s="184">
        <f>O441*H441</f>
        <v>0</v>
      </c>
      <c r="Q441" s="184">
        <v>0</v>
      </c>
      <c r="R441" s="184">
        <f>Q441*H441</f>
        <v>0</v>
      </c>
      <c r="S441" s="184">
        <v>0</v>
      </c>
      <c r="T441" s="185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6" t="s">
        <v>160</v>
      </c>
      <c r="AT441" s="186" t="s">
        <v>155</v>
      </c>
      <c r="AU441" s="186" t="s">
        <v>88</v>
      </c>
      <c r="AY441" s="19" t="s">
        <v>153</v>
      </c>
      <c r="BE441" s="187">
        <f>IF(N441="základní",J441,0)</f>
        <v>0</v>
      </c>
      <c r="BF441" s="187">
        <f>IF(N441="snížená",J441,0)</f>
        <v>0</v>
      </c>
      <c r="BG441" s="187">
        <f>IF(N441="zákl. přenesená",J441,0)</f>
        <v>0</v>
      </c>
      <c r="BH441" s="187">
        <f>IF(N441="sníž. přenesená",J441,0)</f>
        <v>0</v>
      </c>
      <c r="BI441" s="187">
        <f>IF(N441="nulová",J441,0)</f>
        <v>0</v>
      </c>
      <c r="BJ441" s="19" t="s">
        <v>86</v>
      </c>
      <c r="BK441" s="187">
        <f>ROUND(I441*H441,2)</f>
        <v>0</v>
      </c>
      <c r="BL441" s="19" t="s">
        <v>160</v>
      </c>
      <c r="BM441" s="186" t="s">
        <v>925</v>
      </c>
    </row>
    <row r="442" spans="1:65" s="2" customFormat="1" ht="11.25">
      <c r="A442" s="36"/>
      <c r="B442" s="37"/>
      <c r="C442" s="38"/>
      <c r="D442" s="188" t="s">
        <v>161</v>
      </c>
      <c r="E442" s="38"/>
      <c r="F442" s="189" t="s">
        <v>519</v>
      </c>
      <c r="G442" s="38"/>
      <c r="H442" s="38"/>
      <c r="I442" s="190"/>
      <c r="J442" s="38"/>
      <c r="K442" s="38"/>
      <c r="L442" s="41"/>
      <c r="M442" s="191"/>
      <c r="N442" s="192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161</v>
      </c>
      <c r="AU442" s="19" t="s">
        <v>88</v>
      </c>
    </row>
    <row r="443" spans="1:65" s="13" customFormat="1" ht="11.25">
      <c r="B443" s="193"/>
      <c r="C443" s="194"/>
      <c r="D443" s="195" t="s">
        <v>163</v>
      </c>
      <c r="E443" s="196" t="s">
        <v>19</v>
      </c>
      <c r="F443" s="197" t="s">
        <v>1251</v>
      </c>
      <c r="G443" s="194"/>
      <c r="H443" s="198">
        <v>1.17</v>
      </c>
      <c r="I443" s="199"/>
      <c r="J443" s="194"/>
      <c r="K443" s="194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163</v>
      </c>
      <c r="AU443" s="204" t="s">
        <v>88</v>
      </c>
      <c r="AV443" s="13" t="s">
        <v>88</v>
      </c>
      <c r="AW443" s="13" t="s">
        <v>37</v>
      </c>
      <c r="AX443" s="13" t="s">
        <v>78</v>
      </c>
      <c r="AY443" s="204" t="s">
        <v>153</v>
      </c>
    </row>
    <row r="444" spans="1:65" s="15" customFormat="1" ht="11.25">
      <c r="B444" s="215"/>
      <c r="C444" s="216"/>
      <c r="D444" s="195" t="s">
        <v>163</v>
      </c>
      <c r="E444" s="217" t="s">
        <v>19</v>
      </c>
      <c r="F444" s="218" t="s">
        <v>166</v>
      </c>
      <c r="G444" s="216"/>
      <c r="H444" s="219">
        <v>1.17</v>
      </c>
      <c r="I444" s="220"/>
      <c r="J444" s="216"/>
      <c r="K444" s="216"/>
      <c r="L444" s="221"/>
      <c r="M444" s="222"/>
      <c r="N444" s="223"/>
      <c r="O444" s="223"/>
      <c r="P444" s="223"/>
      <c r="Q444" s="223"/>
      <c r="R444" s="223"/>
      <c r="S444" s="223"/>
      <c r="T444" s="224"/>
      <c r="AT444" s="225" t="s">
        <v>163</v>
      </c>
      <c r="AU444" s="225" t="s">
        <v>88</v>
      </c>
      <c r="AV444" s="15" t="s">
        <v>160</v>
      </c>
      <c r="AW444" s="15" t="s">
        <v>37</v>
      </c>
      <c r="AX444" s="15" t="s">
        <v>86</v>
      </c>
      <c r="AY444" s="225" t="s">
        <v>153</v>
      </c>
    </row>
    <row r="445" spans="1:65" s="2" customFormat="1" ht="24.2" customHeight="1">
      <c r="A445" s="36"/>
      <c r="B445" s="37"/>
      <c r="C445" s="175" t="s">
        <v>380</v>
      </c>
      <c r="D445" s="175" t="s">
        <v>155</v>
      </c>
      <c r="E445" s="176" t="s">
        <v>1252</v>
      </c>
      <c r="F445" s="177" t="s">
        <v>1253</v>
      </c>
      <c r="G445" s="178" t="s">
        <v>275</v>
      </c>
      <c r="H445" s="179">
        <v>81.099999999999994</v>
      </c>
      <c r="I445" s="180"/>
      <c r="J445" s="181">
        <f>ROUND(I445*H445,2)</f>
        <v>0</v>
      </c>
      <c r="K445" s="177" t="s">
        <v>159</v>
      </c>
      <c r="L445" s="41"/>
      <c r="M445" s="182" t="s">
        <v>19</v>
      </c>
      <c r="N445" s="183" t="s">
        <v>49</v>
      </c>
      <c r="O445" s="66"/>
      <c r="P445" s="184">
        <f>O445*H445</f>
        <v>0</v>
      </c>
      <c r="Q445" s="184">
        <v>0</v>
      </c>
      <c r="R445" s="184">
        <f>Q445*H445</f>
        <v>0</v>
      </c>
      <c r="S445" s="184">
        <v>0</v>
      </c>
      <c r="T445" s="18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6" t="s">
        <v>160</v>
      </c>
      <c r="AT445" s="186" t="s">
        <v>155</v>
      </c>
      <c r="AU445" s="186" t="s">
        <v>88</v>
      </c>
      <c r="AY445" s="19" t="s">
        <v>153</v>
      </c>
      <c r="BE445" s="187">
        <f>IF(N445="základní",J445,0)</f>
        <v>0</v>
      </c>
      <c r="BF445" s="187">
        <f>IF(N445="snížená",J445,0)</f>
        <v>0</v>
      </c>
      <c r="BG445" s="187">
        <f>IF(N445="zákl. přenesená",J445,0)</f>
        <v>0</v>
      </c>
      <c r="BH445" s="187">
        <f>IF(N445="sníž. přenesená",J445,0)</f>
        <v>0</v>
      </c>
      <c r="BI445" s="187">
        <f>IF(N445="nulová",J445,0)</f>
        <v>0</v>
      </c>
      <c r="BJ445" s="19" t="s">
        <v>86</v>
      </c>
      <c r="BK445" s="187">
        <f>ROUND(I445*H445,2)</f>
        <v>0</v>
      </c>
      <c r="BL445" s="19" t="s">
        <v>160</v>
      </c>
      <c r="BM445" s="186" t="s">
        <v>928</v>
      </c>
    </row>
    <row r="446" spans="1:65" s="2" customFormat="1" ht="11.25">
      <c r="A446" s="36"/>
      <c r="B446" s="37"/>
      <c r="C446" s="38"/>
      <c r="D446" s="188" t="s">
        <v>161</v>
      </c>
      <c r="E446" s="38"/>
      <c r="F446" s="189" t="s">
        <v>1254</v>
      </c>
      <c r="G446" s="38"/>
      <c r="H446" s="38"/>
      <c r="I446" s="190"/>
      <c r="J446" s="38"/>
      <c r="K446" s="38"/>
      <c r="L446" s="41"/>
      <c r="M446" s="191"/>
      <c r="N446" s="192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161</v>
      </c>
      <c r="AU446" s="19" t="s">
        <v>88</v>
      </c>
    </row>
    <row r="447" spans="1:65" s="13" customFormat="1" ht="11.25">
      <c r="B447" s="193"/>
      <c r="C447" s="194"/>
      <c r="D447" s="195" t="s">
        <v>163</v>
      </c>
      <c r="E447" s="196" t="s">
        <v>19</v>
      </c>
      <c r="F447" s="197" t="s">
        <v>1255</v>
      </c>
      <c r="G447" s="194"/>
      <c r="H447" s="198">
        <v>81.099999999999994</v>
      </c>
      <c r="I447" s="199"/>
      <c r="J447" s="194"/>
      <c r="K447" s="194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163</v>
      </c>
      <c r="AU447" s="204" t="s">
        <v>88</v>
      </c>
      <c r="AV447" s="13" t="s">
        <v>88</v>
      </c>
      <c r="AW447" s="13" t="s">
        <v>37</v>
      </c>
      <c r="AX447" s="13" t="s">
        <v>78</v>
      </c>
      <c r="AY447" s="204" t="s">
        <v>153</v>
      </c>
    </row>
    <row r="448" spans="1:65" s="14" customFormat="1" ht="11.25">
      <c r="B448" s="205"/>
      <c r="C448" s="206"/>
      <c r="D448" s="195" t="s">
        <v>163</v>
      </c>
      <c r="E448" s="207" t="s">
        <v>19</v>
      </c>
      <c r="F448" s="208" t="s">
        <v>190</v>
      </c>
      <c r="G448" s="206"/>
      <c r="H448" s="207" t="s">
        <v>19</v>
      </c>
      <c r="I448" s="209"/>
      <c r="J448" s="206"/>
      <c r="K448" s="206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163</v>
      </c>
      <c r="AU448" s="214" t="s">
        <v>88</v>
      </c>
      <c r="AV448" s="14" t="s">
        <v>86</v>
      </c>
      <c r="AW448" s="14" t="s">
        <v>37</v>
      </c>
      <c r="AX448" s="14" t="s">
        <v>78</v>
      </c>
      <c r="AY448" s="214" t="s">
        <v>153</v>
      </c>
    </row>
    <row r="449" spans="1:65" s="15" customFormat="1" ht="11.25">
      <c r="B449" s="215"/>
      <c r="C449" s="216"/>
      <c r="D449" s="195" t="s">
        <v>163</v>
      </c>
      <c r="E449" s="217" t="s">
        <v>19</v>
      </c>
      <c r="F449" s="218" t="s">
        <v>166</v>
      </c>
      <c r="G449" s="216"/>
      <c r="H449" s="219">
        <v>81.099999999999994</v>
      </c>
      <c r="I449" s="220"/>
      <c r="J449" s="216"/>
      <c r="K449" s="216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163</v>
      </c>
      <c r="AU449" s="225" t="s">
        <v>88</v>
      </c>
      <c r="AV449" s="15" t="s">
        <v>160</v>
      </c>
      <c r="AW449" s="15" t="s">
        <v>37</v>
      </c>
      <c r="AX449" s="15" t="s">
        <v>86</v>
      </c>
      <c r="AY449" s="225" t="s">
        <v>153</v>
      </c>
    </row>
    <row r="450" spans="1:65" s="2" customFormat="1" ht="16.5" customHeight="1">
      <c r="A450" s="36"/>
      <c r="B450" s="37"/>
      <c r="C450" s="175" t="s">
        <v>933</v>
      </c>
      <c r="D450" s="175" t="s">
        <v>155</v>
      </c>
      <c r="E450" s="176" t="s">
        <v>1256</v>
      </c>
      <c r="F450" s="177" t="s">
        <v>1257</v>
      </c>
      <c r="G450" s="178" t="s">
        <v>342</v>
      </c>
      <c r="H450" s="179">
        <v>17</v>
      </c>
      <c r="I450" s="180"/>
      <c r="J450" s="181">
        <f>ROUND(I450*H450,2)</f>
        <v>0</v>
      </c>
      <c r="K450" s="177" t="s">
        <v>159</v>
      </c>
      <c r="L450" s="41"/>
      <c r="M450" s="182" t="s">
        <v>19</v>
      </c>
      <c r="N450" s="183" t="s">
        <v>49</v>
      </c>
      <c r="O450" s="66"/>
      <c r="P450" s="184">
        <f>O450*H450</f>
        <v>0</v>
      </c>
      <c r="Q450" s="184">
        <v>0</v>
      </c>
      <c r="R450" s="184">
        <f>Q450*H450</f>
        <v>0</v>
      </c>
      <c r="S450" s="184">
        <v>0</v>
      </c>
      <c r="T450" s="18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160</v>
      </c>
      <c r="AT450" s="186" t="s">
        <v>155</v>
      </c>
      <c r="AU450" s="186" t="s">
        <v>88</v>
      </c>
      <c r="AY450" s="19" t="s">
        <v>153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86</v>
      </c>
      <c r="BK450" s="187">
        <f>ROUND(I450*H450,2)</f>
        <v>0</v>
      </c>
      <c r="BL450" s="19" t="s">
        <v>160</v>
      </c>
      <c r="BM450" s="186" t="s">
        <v>936</v>
      </c>
    </row>
    <row r="451" spans="1:65" s="2" customFormat="1" ht="11.25">
      <c r="A451" s="36"/>
      <c r="B451" s="37"/>
      <c r="C451" s="38"/>
      <c r="D451" s="188" t="s">
        <v>161</v>
      </c>
      <c r="E451" s="38"/>
      <c r="F451" s="189" t="s">
        <v>1258</v>
      </c>
      <c r="G451" s="38"/>
      <c r="H451" s="38"/>
      <c r="I451" s="190"/>
      <c r="J451" s="38"/>
      <c r="K451" s="38"/>
      <c r="L451" s="41"/>
      <c r="M451" s="191"/>
      <c r="N451" s="192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161</v>
      </c>
      <c r="AU451" s="19" t="s">
        <v>88</v>
      </c>
    </row>
    <row r="452" spans="1:65" s="2" customFormat="1" ht="16.5" customHeight="1">
      <c r="A452" s="36"/>
      <c r="B452" s="37"/>
      <c r="C452" s="175" t="s">
        <v>404</v>
      </c>
      <c r="D452" s="175" t="s">
        <v>155</v>
      </c>
      <c r="E452" s="176" t="s">
        <v>1259</v>
      </c>
      <c r="F452" s="177" t="s">
        <v>1260</v>
      </c>
      <c r="G452" s="178" t="s">
        <v>173</v>
      </c>
      <c r="H452" s="179">
        <v>28</v>
      </c>
      <c r="I452" s="180"/>
      <c r="J452" s="181">
        <f>ROUND(I452*H452,2)</f>
        <v>0</v>
      </c>
      <c r="K452" s="177" t="s">
        <v>159</v>
      </c>
      <c r="L452" s="41"/>
      <c r="M452" s="182" t="s">
        <v>19</v>
      </c>
      <c r="N452" s="183" t="s">
        <v>49</v>
      </c>
      <c r="O452" s="66"/>
      <c r="P452" s="184">
        <f>O452*H452</f>
        <v>0</v>
      </c>
      <c r="Q452" s="184">
        <v>0</v>
      </c>
      <c r="R452" s="184">
        <f>Q452*H452</f>
        <v>0</v>
      </c>
      <c r="S452" s="184">
        <v>0</v>
      </c>
      <c r="T452" s="185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6" t="s">
        <v>160</v>
      </c>
      <c r="AT452" s="186" t="s">
        <v>155</v>
      </c>
      <c r="AU452" s="186" t="s">
        <v>88</v>
      </c>
      <c r="AY452" s="19" t="s">
        <v>153</v>
      </c>
      <c r="BE452" s="187">
        <f>IF(N452="základní",J452,0)</f>
        <v>0</v>
      </c>
      <c r="BF452" s="187">
        <f>IF(N452="snížená",J452,0)</f>
        <v>0</v>
      </c>
      <c r="BG452" s="187">
        <f>IF(N452="zákl. přenesená",J452,0)</f>
        <v>0</v>
      </c>
      <c r="BH452" s="187">
        <f>IF(N452="sníž. přenesená",J452,0)</f>
        <v>0</v>
      </c>
      <c r="BI452" s="187">
        <f>IF(N452="nulová",J452,0)</f>
        <v>0</v>
      </c>
      <c r="BJ452" s="19" t="s">
        <v>86</v>
      </c>
      <c r="BK452" s="187">
        <f>ROUND(I452*H452,2)</f>
        <v>0</v>
      </c>
      <c r="BL452" s="19" t="s">
        <v>160</v>
      </c>
      <c r="BM452" s="186" t="s">
        <v>942</v>
      </c>
    </row>
    <row r="453" spans="1:65" s="2" customFormat="1" ht="11.25">
      <c r="A453" s="36"/>
      <c r="B453" s="37"/>
      <c r="C453" s="38"/>
      <c r="D453" s="188" t="s">
        <v>161</v>
      </c>
      <c r="E453" s="38"/>
      <c r="F453" s="189" t="s">
        <v>1261</v>
      </c>
      <c r="G453" s="38"/>
      <c r="H453" s="38"/>
      <c r="I453" s="190"/>
      <c r="J453" s="38"/>
      <c r="K453" s="38"/>
      <c r="L453" s="41"/>
      <c r="M453" s="191"/>
      <c r="N453" s="192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161</v>
      </c>
      <c r="AU453" s="19" t="s">
        <v>88</v>
      </c>
    </row>
    <row r="454" spans="1:65" s="13" customFormat="1" ht="11.25">
      <c r="B454" s="193"/>
      <c r="C454" s="194"/>
      <c r="D454" s="195" t="s">
        <v>163</v>
      </c>
      <c r="E454" s="196" t="s">
        <v>19</v>
      </c>
      <c r="F454" s="197" t="s">
        <v>1262</v>
      </c>
      <c r="G454" s="194"/>
      <c r="H454" s="198">
        <v>28</v>
      </c>
      <c r="I454" s="199"/>
      <c r="J454" s="194"/>
      <c r="K454" s="194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163</v>
      </c>
      <c r="AU454" s="204" t="s">
        <v>88</v>
      </c>
      <c r="AV454" s="13" t="s">
        <v>88</v>
      </c>
      <c r="AW454" s="13" t="s">
        <v>37</v>
      </c>
      <c r="AX454" s="13" t="s">
        <v>78</v>
      </c>
      <c r="AY454" s="204" t="s">
        <v>153</v>
      </c>
    </row>
    <row r="455" spans="1:65" s="14" customFormat="1" ht="11.25">
      <c r="B455" s="205"/>
      <c r="C455" s="206"/>
      <c r="D455" s="195" t="s">
        <v>163</v>
      </c>
      <c r="E455" s="207" t="s">
        <v>19</v>
      </c>
      <c r="F455" s="208" t="s">
        <v>1263</v>
      </c>
      <c r="G455" s="206"/>
      <c r="H455" s="207" t="s">
        <v>19</v>
      </c>
      <c r="I455" s="209"/>
      <c r="J455" s="206"/>
      <c r="K455" s="206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163</v>
      </c>
      <c r="AU455" s="214" t="s">
        <v>88</v>
      </c>
      <c r="AV455" s="14" t="s">
        <v>86</v>
      </c>
      <c r="AW455" s="14" t="s">
        <v>37</v>
      </c>
      <c r="AX455" s="14" t="s">
        <v>78</v>
      </c>
      <c r="AY455" s="214" t="s">
        <v>153</v>
      </c>
    </row>
    <row r="456" spans="1:65" s="15" customFormat="1" ht="11.25">
      <c r="B456" s="215"/>
      <c r="C456" s="216"/>
      <c r="D456" s="195" t="s">
        <v>163</v>
      </c>
      <c r="E456" s="217" t="s">
        <v>19</v>
      </c>
      <c r="F456" s="218" t="s">
        <v>166</v>
      </c>
      <c r="G456" s="216"/>
      <c r="H456" s="219">
        <v>28</v>
      </c>
      <c r="I456" s="220"/>
      <c r="J456" s="216"/>
      <c r="K456" s="216"/>
      <c r="L456" s="221"/>
      <c r="M456" s="222"/>
      <c r="N456" s="223"/>
      <c r="O456" s="223"/>
      <c r="P456" s="223"/>
      <c r="Q456" s="223"/>
      <c r="R456" s="223"/>
      <c r="S456" s="223"/>
      <c r="T456" s="224"/>
      <c r="AT456" s="225" t="s">
        <v>163</v>
      </c>
      <c r="AU456" s="225" t="s">
        <v>88</v>
      </c>
      <c r="AV456" s="15" t="s">
        <v>160</v>
      </c>
      <c r="AW456" s="15" t="s">
        <v>37</v>
      </c>
      <c r="AX456" s="15" t="s">
        <v>86</v>
      </c>
      <c r="AY456" s="225" t="s">
        <v>153</v>
      </c>
    </row>
    <row r="457" spans="1:65" s="2" customFormat="1" ht="33" customHeight="1">
      <c r="A457" s="36"/>
      <c r="B457" s="37"/>
      <c r="C457" s="175" t="s">
        <v>944</v>
      </c>
      <c r="D457" s="175" t="s">
        <v>155</v>
      </c>
      <c r="E457" s="176" t="s">
        <v>538</v>
      </c>
      <c r="F457" s="177" t="s">
        <v>539</v>
      </c>
      <c r="G457" s="178" t="s">
        <v>342</v>
      </c>
      <c r="H457" s="179">
        <v>1</v>
      </c>
      <c r="I457" s="180"/>
      <c r="J457" s="181">
        <f>ROUND(I457*H457,2)</f>
        <v>0</v>
      </c>
      <c r="K457" s="177" t="s">
        <v>159</v>
      </c>
      <c r="L457" s="41"/>
      <c r="M457" s="182" t="s">
        <v>19</v>
      </c>
      <c r="N457" s="183" t="s">
        <v>49</v>
      </c>
      <c r="O457" s="66"/>
      <c r="P457" s="184">
        <f>O457*H457</f>
        <v>0</v>
      </c>
      <c r="Q457" s="184">
        <v>0</v>
      </c>
      <c r="R457" s="184">
        <f>Q457*H457</f>
        <v>0</v>
      </c>
      <c r="S457" s="184">
        <v>0</v>
      </c>
      <c r="T457" s="185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6" t="s">
        <v>160</v>
      </c>
      <c r="AT457" s="186" t="s">
        <v>155</v>
      </c>
      <c r="AU457" s="186" t="s">
        <v>88</v>
      </c>
      <c r="AY457" s="19" t="s">
        <v>153</v>
      </c>
      <c r="BE457" s="187">
        <f>IF(N457="základní",J457,0)</f>
        <v>0</v>
      </c>
      <c r="BF457" s="187">
        <f>IF(N457="snížená",J457,0)</f>
        <v>0</v>
      </c>
      <c r="BG457" s="187">
        <f>IF(N457="zákl. přenesená",J457,0)</f>
        <v>0</v>
      </c>
      <c r="BH457" s="187">
        <f>IF(N457="sníž. přenesená",J457,0)</f>
        <v>0</v>
      </c>
      <c r="BI457" s="187">
        <f>IF(N457="nulová",J457,0)</f>
        <v>0</v>
      </c>
      <c r="BJ457" s="19" t="s">
        <v>86</v>
      </c>
      <c r="BK457" s="187">
        <f>ROUND(I457*H457,2)</f>
        <v>0</v>
      </c>
      <c r="BL457" s="19" t="s">
        <v>160</v>
      </c>
      <c r="BM457" s="186" t="s">
        <v>947</v>
      </c>
    </row>
    <row r="458" spans="1:65" s="2" customFormat="1" ht="11.25">
      <c r="A458" s="36"/>
      <c r="B458" s="37"/>
      <c r="C458" s="38"/>
      <c r="D458" s="188" t="s">
        <v>161</v>
      </c>
      <c r="E458" s="38"/>
      <c r="F458" s="189" t="s">
        <v>541</v>
      </c>
      <c r="G458" s="38"/>
      <c r="H458" s="38"/>
      <c r="I458" s="190"/>
      <c r="J458" s="38"/>
      <c r="K458" s="38"/>
      <c r="L458" s="41"/>
      <c r="M458" s="191"/>
      <c r="N458" s="192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161</v>
      </c>
      <c r="AU458" s="19" t="s">
        <v>88</v>
      </c>
    </row>
    <row r="459" spans="1:65" s="13" customFormat="1" ht="11.25">
      <c r="B459" s="193"/>
      <c r="C459" s="194"/>
      <c r="D459" s="195" t="s">
        <v>163</v>
      </c>
      <c r="E459" s="196" t="s">
        <v>19</v>
      </c>
      <c r="F459" s="197" t="s">
        <v>86</v>
      </c>
      <c r="G459" s="194"/>
      <c r="H459" s="198">
        <v>1</v>
      </c>
      <c r="I459" s="199"/>
      <c r="J459" s="194"/>
      <c r="K459" s="194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163</v>
      </c>
      <c r="AU459" s="204" t="s">
        <v>88</v>
      </c>
      <c r="AV459" s="13" t="s">
        <v>88</v>
      </c>
      <c r="AW459" s="13" t="s">
        <v>37</v>
      </c>
      <c r="AX459" s="13" t="s">
        <v>78</v>
      </c>
      <c r="AY459" s="204" t="s">
        <v>153</v>
      </c>
    </row>
    <row r="460" spans="1:65" s="14" customFormat="1" ht="11.25">
      <c r="B460" s="205"/>
      <c r="C460" s="206"/>
      <c r="D460" s="195" t="s">
        <v>163</v>
      </c>
      <c r="E460" s="207" t="s">
        <v>19</v>
      </c>
      <c r="F460" s="208" t="s">
        <v>190</v>
      </c>
      <c r="G460" s="206"/>
      <c r="H460" s="207" t="s">
        <v>19</v>
      </c>
      <c r="I460" s="209"/>
      <c r="J460" s="206"/>
      <c r="K460" s="206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163</v>
      </c>
      <c r="AU460" s="214" t="s">
        <v>88</v>
      </c>
      <c r="AV460" s="14" t="s">
        <v>86</v>
      </c>
      <c r="AW460" s="14" t="s">
        <v>37</v>
      </c>
      <c r="AX460" s="14" t="s">
        <v>78</v>
      </c>
      <c r="AY460" s="214" t="s">
        <v>153</v>
      </c>
    </row>
    <row r="461" spans="1:65" s="15" customFormat="1" ht="11.25">
      <c r="B461" s="215"/>
      <c r="C461" s="216"/>
      <c r="D461" s="195" t="s">
        <v>163</v>
      </c>
      <c r="E461" s="217" t="s">
        <v>19</v>
      </c>
      <c r="F461" s="218" t="s">
        <v>166</v>
      </c>
      <c r="G461" s="216"/>
      <c r="H461" s="219">
        <v>1</v>
      </c>
      <c r="I461" s="220"/>
      <c r="J461" s="216"/>
      <c r="K461" s="216"/>
      <c r="L461" s="221"/>
      <c r="M461" s="222"/>
      <c r="N461" s="223"/>
      <c r="O461" s="223"/>
      <c r="P461" s="223"/>
      <c r="Q461" s="223"/>
      <c r="R461" s="223"/>
      <c r="S461" s="223"/>
      <c r="T461" s="224"/>
      <c r="AT461" s="225" t="s">
        <v>163</v>
      </c>
      <c r="AU461" s="225" t="s">
        <v>88</v>
      </c>
      <c r="AV461" s="15" t="s">
        <v>160</v>
      </c>
      <c r="AW461" s="15" t="s">
        <v>37</v>
      </c>
      <c r="AX461" s="15" t="s">
        <v>86</v>
      </c>
      <c r="AY461" s="225" t="s">
        <v>153</v>
      </c>
    </row>
    <row r="462" spans="1:65" s="2" customFormat="1" ht="33" customHeight="1">
      <c r="A462" s="36"/>
      <c r="B462" s="37"/>
      <c r="C462" s="175" t="s">
        <v>779</v>
      </c>
      <c r="D462" s="175" t="s">
        <v>155</v>
      </c>
      <c r="E462" s="176" t="s">
        <v>1264</v>
      </c>
      <c r="F462" s="177" t="s">
        <v>1265</v>
      </c>
      <c r="G462" s="178" t="s">
        <v>275</v>
      </c>
      <c r="H462" s="179">
        <v>160.6</v>
      </c>
      <c r="I462" s="180"/>
      <c r="J462" s="181">
        <f>ROUND(I462*H462,2)</f>
        <v>0</v>
      </c>
      <c r="K462" s="177" t="s">
        <v>159</v>
      </c>
      <c r="L462" s="41"/>
      <c r="M462" s="182" t="s">
        <v>19</v>
      </c>
      <c r="N462" s="183" t="s">
        <v>49</v>
      </c>
      <c r="O462" s="66"/>
      <c r="P462" s="184">
        <f>O462*H462</f>
        <v>0</v>
      </c>
      <c r="Q462" s="184">
        <v>0</v>
      </c>
      <c r="R462" s="184">
        <f>Q462*H462</f>
        <v>0</v>
      </c>
      <c r="S462" s="184">
        <v>0</v>
      </c>
      <c r="T462" s="185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6" t="s">
        <v>160</v>
      </c>
      <c r="AT462" s="186" t="s">
        <v>155</v>
      </c>
      <c r="AU462" s="186" t="s">
        <v>88</v>
      </c>
      <c r="AY462" s="19" t="s">
        <v>153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9" t="s">
        <v>86</v>
      </c>
      <c r="BK462" s="187">
        <f>ROUND(I462*H462,2)</f>
        <v>0</v>
      </c>
      <c r="BL462" s="19" t="s">
        <v>160</v>
      </c>
      <c r="BM462" s="186" t="s">
        <v>950</v>
      </c>
    </row>
    <row r="463" spans="1:65" s="2" customFormat="1" ht="11.25">
      <c r="A463" s="36"/>
      <c r="B463" s="37"/>
      <c r="C463" s="38"/>
      <c r="D463" s="188" t="s">
        <v>161</v>
      </c>
      <c r="E463" s="38"/>
      <c r="F463" s="189" t="s">
        <v>1266</v>
      </c>
      <c r="G463" s="38"/>
      <c r="H463" s="38"/>
      <c r="I463" s="190"/>
      <c r="J463" s="38"/>
      <c r="K463" s="38"/>
      <c r="L463" s="41"/>
      <c r="M463" s="191"/>
      <c r="N463" s="192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161</v>
      </c>
      <c r="AU463" s="19" t="s">
        <v>88</v>
      </c>
    </row>
    <row r="464" spans="1:65" s="13" customFormat="1" ht="11.25">
      <c r="B464" s="193"/>
      <c r="C464" s="194"/>
      <c r="D464" s="195" t="s">
        <v>163</v>
      </c>
      <c r="E464" s="196" t="s">
        <v>19</v>
      </c>
      <c r="F464" s="197" t="s">
        <v>1267</v>
      </c>
      <c r="G464" s="194"/>
      <c r="H464" s="198">
        <v>160.6</v>
      </c>
      <c r="I464" s="199"/>
      <c r="J464" s="194"/>
      <c r="K464" s="194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163</v>
      </c>
      <c r="AU464" s="204" t="s">
        <v>88</v>
      </c>
      <c r="AV464" s="13" t="s">
        <v>88</v>
      </c>
      <c r="AW464" s="13" t="s">
        <v>37</v>
      </c>
      <c r="AX464" s="13" t="s">
        <v>78</v>
      </c>
      <c r="AY464" s="204" t="s">
        <v>153</v>
      </c>
    </row>
    <row r="465" spans="1:65" s="14" customFormat="1" ht="11.25">
      <c r="B465" s="205"/>
      <c r="C465" s="206"/>
      <c r="D465" s="195" t="s">
        <v>163</v>
      </c>
      <c r="E465" s="207" t="s">
        <v>19</v>
      </c>
      <c r="F465" s="208" t="s">
        <v>190</v>
      </c>
      <c r="G465" s="206"/>
      <c r="H465" s="207" t="s">
        <v>19</v>
      </c>
      <c r="I465" s="209"/>
      <c r="J465" s="206"/>
      <c r="K465" s="206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163</v>
      </c>
      <c r="AU465" s="214" t="s">
        <v>88</v>
      </c>
      <c r="AV465" s="14" t="s">
        <v>86</v>
      </c>
      <c r="AW465" s="14" t="s">
        <v>37</v>
      </c>
      <c r="AX465" s="14" t="s">
        <v>78</v>
      </c>
      <c r="AY465" s="214" t="s">
        <v>153</v>
      </c>
    </row>
    <row r="466" spans="1:65" s="15" customFormat="1" ht="11.25">
      <c r="B466" s="215"/>
      <c r="C466" s="216"/>
      <c r="D466" s="195" t="s">
        <v>163</v>
      </c>
      <c r="E466" s="217" t="s">
        <v>19</v>
      </c>
      <c r="F466" s="218" t="s">
        <v>166</v>
      </c>
      <c r="G466" s="216"/>
      <c r="H466" s="219">
        <v>160.6</v>
      </c>
      <c r="I466" s="220"/>
      <c r="J466" s="216"/>
      <c r="K466" s="216"/>
      <c r="L466" s="221"/>
      <c r="M466" s="222"/>
      <c r="N466" s="223"/>
      <c r="O466" s="223"/>
      <c r="P466" s="223"/>
      <c r="Q466" s="223"/>
      <c r="R466" s="223"/>
      <c r="S466" s="223"/>
      <c r="T466" s="224"/>
      <c r="AT466" s="225" t="s">
        <v>163</v>
      </c>
      <c r="AU466" s="225" t="s">
        <v>88</v>
      </c>
      <c r="AV466" s="15" t="s">
        <v>160</v>
      </c>
      <c r="AW466" s="15" t="s">
        <v>37</v>
      </c>
      <c r="AX466" s="15" t="s">
        <v>86</v>
      </c>
      <c r="AY466" s="225" t="s">
        <v>153</v>
      </c>
    </row>
    <row r="467" spans="1:65" s="2" customFormat="1" ht="33" customHeight="1">
      <c r="A467" s="36"/>
      <c r="B467" s="37"/>
      <c r="C467" s="175" t="s">
        <v>951</v>
      </c>
      <c r="D467" s="175" t="s">
        <v>155</v>
      </c>
      <c r="E467" s="176" t="s">
        <v>1268</v>
      </c>
      <c r="F467" s="177" t="s">
        <v>1269</v>
      </c>
      <c r="G467" s="178" t="s">
        <v>275</v>
      </c>
      <c r="H467" s="179">
        <v>14</v>
      </c>
      <c r="I467" s="180"/>
      <c r="J467" s="181">
        <f>ROUND(I467*H467,2)</f>
        <v>0</v>
      </c>
      <c r="K467" s="177" t="s">
        <v>159</v>
      </c>
      <c r="L467" s="41"/>
      <c r="M467" s="182" t="s">
        <v>19</v>
      </c>
      <c r="N467" s="183" t="s">
        <v>49</v>
      </c>
      <c r="O467" s="66"/>
      <c r="P467" s="184">
        <f>O467*H467</f>
        <v>0</v>
      </c>
      <c r="Q467" s="184">
        <v>0</v>
      </c>
      <c r="R467" s="184">
        <f>Q467*H467</f>
        <v>0</v>
      </c>
      <c r="S467" s="184">
        <v>0</v>
      </c>
      <c r="T467" s="185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6" t="s">
        <v>160</v>
      </c>
      <c r="AT467" s="186" t="s">
        <v>155</v>
      </c>
      <c r="AU467" s="186" t="s">
        <v>88</v>
      </c>
      <c r="AY467" s="19" t="s">
        <v>153</v>
      </c>
      <c r="BE467" s="187">
        <f>IF(N467="základní",J467,0)</f>
        <v>0</v>
      </c>
      <c r="BF467" s="187">
        <f>IF(N467="snížená",J467,0)</f>
        <v>0</v>
      </c>
      <c r="BG467" s="187">
        <f>IF(N467="zákl. přenesená",J467,0)</f>
        <v>0</v>
      </c>
      <c r="BH467" s="187">
        <f>IF(N467="sníž. přenesená",J467,0)</f>
        <v>0</v>
      </c>
      <c r="BI467" s="187">
        <f>IF(N467="nulová",J467,0)</f>
        <v>0</v>
      </c>
      <c r="BJ467" s="19" t="s">
        <v>86</v>
      </c>
      <c r="BK467" s="187">
        <f>ROUND(I467*H467,2)</f>
        <v>0</v>
      </c>
      <c r="BL467" s="19" t="s">
        <v>160</v>
      </c>
      <c r="BM467" s="186" t="s">
        <v>954</v>
      </c>
    </row>
    <row r="468" spans="1:65" s="2" customFormat="1" ht="11.25">
      <c r="A468" s="36"/>
      <c r="B468" s="37"/>
      <c r="C468" s="38"/>
      <c r="D468" s="188" t="s">
        <v>161</v>
      </c>
      <c r="E468" s="38"/>
      <c r="F468" s="189" t="s">
        <v>1270</v>
      </c>
      <c r="G468" s="38"/>
      <c r="H468" s="38"/>
      <c r="I468" s="190"/>
      <c r="J468" s="38"/>
      <c r="K468" s="38"/>
      <c r="L468" s="41"/>
      <c r="M468" s="191"/>
      <c r="N468" s="192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161</v>
      </c>
      <c r="AU468" s="19" t="s">
        <v>88</v>
      </c>
    </row>
    <row r="469" spans="1:65" s="13" customFormat="1" ht="11.25">
      <c r="B469" s="193"/>
      <c r="C469" s="194"/>
      <c r="D469" s="195" t="s">
        <v>163</v>
      </c>
      <c r="E469" s="196" t="s">
        <v>19</v>
      </c>
      <c r="F469" s="197" t="s">
        <v>206</v>
      </c>
      <c r="G469" s="194"/>
      <c r="H469" s="198">
        <v>14</v>
      </c>
      <c r="I469" s="199"/>
      <c r="J469" s="194"/>
      <c r="K469" s="194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163</v>
      </c>
      <c r="AU469" s="204" t="s">
        <v>88</v>
      </c>
      <c r="AV469" s="13" t="s">
        <v>88</v>
      </c>
      <c r="AW469" s="13" t="s">
        <v>37</v>
      </c>
      <c r="AX469" s="13" t="s">
        <v>78</v>
      </c>
      <c r="AY469" s="204" t="s">
        <v>153</v>
      </c>
    </row>
    <row r="470" spans="1:65" s="14" customFormat="1" ht="11.25">
      <c r="B470" s="205"/>
      <c r="C470" s="206"/>
      <c r="D470" s="195" t="s">
        <v>163</v>
      </c>
      <c r="E470" s="207" t="s">
        <v>19</v>
      </c>
      <c r="F470" s="208" t="s">
        <v>190</v>
      </c>
      <c r="G470" s="206"/>
      <c r="H470" s="207" t="s">
        <v>19</v>
      </c>
      <c r="I470" s="209"/>
      <c r="J470" s="206"/>
      <c r="K470" s="206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163</v>
      </c>
      <c r="AU470" s="214" t="s">
        <v>88</v>
      </c>
      <c r="AV470" s="14" t="s">
        <v>86</v>
      </c>
      <c r="AW470" s="14" t="s">
        <v>37</v>
      </c>
      <c r="AX470" s="14" t="s">
        <v>78</v>
      </c>
      <c r="AY470" s="214" t="s">
        <v>153</v>
      </c>
    </row>
    <row r="471" spans="1:65" s="15" customFormat="1" ht="11.25">
      <c r="B471" s="215"/>
      <c r="C471" s="216"/>
      <c r="D471" s="195" t="s">
        <v>163</v>
      </c>
      <c r="E471" s="217" t="s">
        <v>19</v>
      </c>
      <c r="F471" s="218" t="s">
        <v>166</v>
      </c>
      <c r="G471" s="216"/>
      <c r="H471" s="219">
        <v>14</v>
      </c>
      <c r="I471" s="220"/>
      <c r="J471" s="216"/>
      <c r="K471" s="216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163</v>
      </c>
      <c r="AU471" s="225" t="s">
        <v>88</v>
      </c>
      <c r="AV471" s="15" t="s">
        <v>160</v>
      </c>
      <c r="AW471" s="15" t="s">
        <v>37</v>
      </c>
      <c r="AX471" s="15" t="s">
        <v>86</v>
      </c>
      <c r="AY471" s="225" t="s">
        <v>153</v>
      </c>
    </row>
    <row r="472" spans="1:65" s="2" customFormat="1" ht="37.9" customHeight="1">
      <c r="A472" s="36"/>
      <c r="B472" s="37"/>
      <c r="C472" s="175" t="s">
        <v>411</v>
      </c>
      <c r="D472" s="175" t="s">
        <v>155</v>
      </c>
      <c r="E472" s="176" t="s">
        <v>1271</v>
      </c>
      <c r="F472" s="177" t="s">
        <v>1272</v>
      </c>
      <c r="G472" s="178" t="s">
        <v>275</v>
      </c>
      <c r="H472" s="179">
        <v>17.600000000000001</v>
      </c>
      <c r="I472" s="180"/>
      <c r="J472" s="181">
        <f>ROUND(I472*H472,2)</f>
        <v>0</v>
      </c>
      <c r="K472" s="177" t="s">
        <v>159</v>
      </c>
      <c r="L472" s="41"/>
      <c r="M472" s="182" t="s">
        <v>19</v>
      </c>
      <c r="N472" s="183" t="s">
        <v>49</v>
      </c>
      <c r="O472" s="66"/>
      <c r="P472" s="184">
        <f>O472*H472</f>
        <v>0</v>
      </c>
      <c r="Q472" s="184">
        <v>0</v>
      </c>
      <c r="R472" s="184">
        <f>Q472*H472</f>
        <v>0</v>
      </c>
      <c r="S472" s="184">
        <v>0</v>
      </c>
      <c r="T472" s="185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6" t="s">
        <v>160</v>
      </c>
      <c r="AT472" s="186" t="s">
        <v>155</v>
      </c>
      <c r="AU472" s="186" t="s">
        <v>88</v>
      </c>
      <c r="AY472" s="19" t="s">
        <v>153</v>
      </c>
      <c r="BE472" s="187">
        <f>IF(N472="základní",J472,0)</f>
        <v>0</v>
      </c>
      <c r="BF472" s="187">
        <f>IF(N472="snížená",J472,0)</f>
        <v>0</v>
      </c>
      <c r="BG472" s="187">
        <f>IF(N472="zákl. přenesená",J472,0)</f>
        <v>0</v>
      </c>
      <c r="BH472" s="187">
        <f>IF(N472="sníž. přenesená",J472,0)</f>
        <v>0</v>
      </c>
      <c r="BI472" s="187">
        <f>IF(N472="nulová",J472,0)</f>
        <v>0</v>
      </c>
      <c r="BJ472" s="19" t="s">
        <v>86</v>
      </c>
      <c r="BK472" s="187">
        <f>ROUND(I472*H472,2)</f>
        <v>0</v>
      </c>
      <c r="BL472" s="19" t="s">
        <v>160</v>
      </c>
      <c r="BM472" s="186" t="s">
        <v>957</v>
      </c>
    </row>
    <row r="473" spans="1:65" s="2" customFormat="1" ht="11.25">
      <c r="A473" s="36"/>
      <c r="B473" s="37"/>
      <c r="C473" s="38"/>
      <c r="D473" s="188" t="s">
        <v>161</v>
      </c>
      <c r="E473" s="38"/>
      <c r="F473" s="189" t="s">
        <v>1273</v>
      </c>
      <c r="G473" s="38"/>
      <c r="H473" s="38"/>
      <c r="I473" s="190"/>
      <c r="J473" s="38"/>
      <c r="K473" s="38"/>
      <c r="L473" s="41"/>
      <c r="M473" s="191"/>
      <c r="N473" s="192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161</v>
      </c>
      <c r="AU473" s="19" t="s">
        <v>88</v>
      </c>
    </row>
    <row r="474" spans="1:65" s="13" customFormat="1" ht="11.25">
      <c r="B474" s="193"/>
      <c r="C474" s="194"/>
      <c r="D474" s="195" t="s">
        <v>163</v>
      </c>
      <c r="E474" s="196" t="s">
        <v>19</v>
      </c>
      <c r="F474" s="197" t="s">
        <v>1274</v>
      </c>
      <c r="G474" s="194"/>
      <c r="H474" s="198">
        <v>17.600000000000001</v>
      </c>
      <c r="I474" s="199"/>
      <c r="J474" s="194"/>
      <c r="K474" s="194"/>
      <c r="L474" s="200"/>
      <c r="M474" s="201"/>
      <c r="N474" s="202"/>
      <c r="O474" s="202"/>
      <c r="P474" s="202"/>
      <c r="Q474" s="202"/>
      <c r="R474" s="202"/>
      <c r="S474" s="202"/>
      <c r="T474" s="203"/>
      <c r="AT474" s="204" t="s">
        <v>163</v>
      </c>
      <c r="AU474" s="204" t="s">
        <v>88</v>
      </c>
      <c r="AV474" s="13" t="s">
        <v>88</v>
      </c>
      <c r="AW474" s="13" t="s">
        <v>37</v>
      </c>
      <c r="AX474" s="13" t="s">
        <v>78</v>
      </c>
      <c r="AY474" s="204" t="s">
        <v>153</v>
      </c>
    </row>
    <row r="475" spans="1:65" s="14" customFormat="1" ht="11.25">
      <c r="B475" s="205"/>
      <c r="C475" s="206"/>
      <c r="D475" s="195" t="s">
        <v>163</v>
      </c>
      <c r="E475" s="207" t="s">
        <v>19</v>
      </c>
      <c r="F475" s="208" t="s">
        <v>190</v>
      </c>
      <c r="G475" s="206"/>
      <c r="H475" s="207" t="s">
        <v>19</v>
      </c>
      <c r="I475" s="209"/>
      <c r="J475" s="206"/>
      <c r="K475" s="206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163</v>
      </c>
      <c r="AU475" s="214" t="s">
        <v>88</v>
      </c>
      <c r="AV475" s="14" t="s">
        <v>86</v>
      </c>
      <c r="AW475" s="14" t="s">
        <v>37</v>
      </c>
      <c r="AX475" s="14" t="s">
        <v>78</v>
      </c>
      <c r="AY475" s="214" t="s">
        <v>153</v>
      </c>
    </row>
    <row r="476" spans="1:65" s="15" customFormat="1" ht="11.25">
      <c r="B476" s="215"/>
      <c r="C476" s="216"/>
      <c r="D476" s="195" t="s">
        <v>163</v>
      </c>
      <c r="E476" s="217" t="s">
        <v>19</v>
      </c>
      <c r="F476" s="218" t="s">
        <v>166</v>
      </c>
      <c r="G476" s="216"/>
      <c r="H476" s="219">
        <v>17.600000000000001</v>
      </c>
      <c r="I476" s="220"/>
      <c r="J476" s="216"/>
      <c r="K476" s="216"/>
      <c r="L476" s="221"/>
      <c r="M476" s="222"/>
      <c r="N476" s="223"/>
      <c r="O476" s="223"/>
      <c r="P476" s="223"/>
      <c r="Q476" s="223"/>
      <c r="R476" s="223"/>
      <c r="S476" s="223"/>
      <c r="T476" s="224"/>
      <c r="AT476" s="225" t="s">
        <v>163</v>
      </c>
      <c r="AU476" s="225" t="s">
        <v>88</v>
      </c>
      <c r="AV476" s="15" t="s">
        <v>160</v>
      </c>
      <c r="AW476" s="15" t="s">
        <v>37</v>
      </c>
      <c r="AX476" s="15" t="s">
        <v>86</v>
      </c>
      <c r="AY476" s="225" t="s">
        <v>153</v>
      </c>
    </row>
    <row r="477" spans="1:65" s="2" customFormat="1" ht="16.5" customHeight="1">
      <c r="A477" s="36"/>
      <c r="B477" s="37"/>
      <c r="C477" s="175" t="s">
        <v>960</v>
      </c>
      <c r="D477" s="175" t="s">
        <v>155</v>
      </c>
      <c r="E477" s="176" t="s">
        <v>1275</v>
      </c>
      <c r="F477" s="177" t="s">
        <v>1276</v>
      </c>
      <c r="G477" s="178" t="s">
        <v>173</v>
      </c>
      <c r="H477" s="179">
        <v>7.75</v>
      </c>
      <c r="I477" s="180"/>
      <c r="J477" s="181">
        <f>ROUND(I477*H477,2)</f>
        <v>0</v>
      </c>
      <c r="K477" s="177" t="s">
        <v>159</v>
      </c>
      <c r="L477" s="41"/>
      <c r="M477" s="182" t="s">
        <v>19</v>
      </c>
      <c r="N477" s="183" t="s">
        <v>49</v>
      </c>
      <c r="O477" s="66"/>
      <c r="P477" s="184">
        <f>O477*H477</f>
        <v>0</v>
      </c>
      <c r="Q477" s="184">
        <v>0</v>
      </c>
      <c r="R477" s="184">
        <f>Q477*H477</f>
        <v>0</v>
      </c>
      <c r="S477" s="184">
        <v>0</v>
      </c>
      <c r="T477" s="18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160</v>
      </c>
      <c r="AT477" s="186" t="s">
        <v>155</v>
      </c>
      <c r="AU477" s="186" t="s">
        <v>88</v>
      </c>
      <c r="AY477" s="19" t="s">
        <v>153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86</v>
      </c>
      <c r="BK477" s="187">
        <f>ROUND(I477*H477,2)</f>
        <v>0</v>
      </c>
      <c r="BL477" s="19" t="s">
        <v>160</v>
      </c>
      <c r="BM477" s="186" t="s">
        <v>961</v>
      </c>
    </row>
    <row r="478" spans="1:65" s="2" customFormat="1" ht="11.25">
      <c r="A478" s="36"/>
      <c r="B478" s="37"/>
      <c r="C478" s="38"/>
      <c r="D478" s="188" t="s">
        <v>161</v>
      </c>
      <c r="E478" s="38"/>
      <c r="F478" s="189" t="s">
        <v>1277</v>
      </c>
      <c r="G478" s="38"/>
      <c r="H478" s="38"/>
      <c r="I478" s="190"/>
      <c r="J478" s="38"/>
      <c r="K478" s="38"/>
      <c r="L478" s="41"/>
      <c r="M478" s="191"/>
      <c r="N478" s="192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161</v>
      </c>
      <c r="AU478" s="19" t="s">
        <v>88</v>
      </c>
    </row>
    <row r="479" spans="1:65" s="13" customFormat="1" ht="11.25">
      <c r="B479" s="193"/>
      <c r="C479" s="194"/>
      <c r="D479" s="195" t="s">
        <v>163</v>
      </c>
      <c r="E479" s="196" t="s">
        <v>19</v>
      </c>
      <c r="F479" s="197" t="s">
        <v>1278</v>
      </c>
      <c r="G479" s="194"/>
      <c r="H479" s="198">
        <v>7.75</v>
      </c>
      <c r="I479" s="199"/>
      <c r="J479" s="194"/>
      <c r="K479" s="194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163</v>
      </c>
      <c r="AU479" s="204" t="s">
        <v>88</v>
      </c>
      <c r="AV479" s="13" t="s">
        <v>88</v>
      </c>
      <c r="AW479" s="13" t="s">
        <v>37</v>
      </c>
      <c r="AX479" s="13" t="s">
        <v>78</v>
      </c>
      <c r="AY479" s="204" t="s">
        <v>153</v>
      </c>
    </row>
    <row r="480" spans="1:65" s="14" customFormat="1" ht="11.25">
      <c r="B480" s="205"/>
      <c r="C480" s="206"/>
      <c r="D480" s="195" t="s">
        <v>163</v>
      </c>
      <c r="E480" s="207" t="s">
        <v>19</v>
      </c>
      <c r="F480" s="208" t="s">
        <v>1279</v>
      </c>
      <c r="G480" s="206"/>
      <c r="H480" s="207" t="s">
        <v>19</v>
      </c>
      <c r="I480" s="209"/>
      <c r="J480" s="206"/>
      <c r="K480" s="206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163</v>
      </c>
      <c r="AU480" s="214" t="s">
        <v>88</v>
      </c>
      <c r="AV480" s="14" t="s">
        <v>86</v>
      </c>
      <c r="AW480" s="14" t="s">
        <v>37</v>
      </c>
      <c r="AX480" s="14" t="s">
        <v>78</v>
      </c>
      <c r="AY480" s="214" t="s">
        <v>153</v>
      </c>
    </row>
    <row r="481" spans="1:65" s="15" customFormat="1" ht="11.25">
      <c r="B481" s="215"/>
      <c r="C481" s="216"/>
      <c r="D481" s="195" t="s">
        <v>163</v>
      </c>
      <c r="E481" s="217" t="s">
        <v>19</v>
      </c>
      <c r="F481" s="218" t="s">
        <v>166</v>
      </c>
      <c r="G481" s="216"/>
      <c r="H481" s="219">
        <v>7.75</v>
      </c>
      <c r="I481" s="220"/>
      <c r="J481" s="216"/>
      <c r="K481" s="216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163</v>
      </c>
      <c r="AU481" s="225" t="s">
        <v>88</v>
      </c>
      <c r="AV481" s="15" t="s">
        <v>160</v>
      </c>
      <c r="AW481" s="15" t="s">
        <v>37</v>
      </c>
      <c r="AX481" s="15" t="s">
        <v>86</v>
      </c>
      <c r="AY481" s="225" t="s">
        <v>153</v>
      </c>
    </row>
    <row r="482" spans="1:65" s="12" customFormat="1" ht="22.9" customHeight="1">
      <c r="B482" s="159"/>
      <c r="C482" s="160"/>
      <c r="D482" s="161" t="s">
        <v>77</v>
      </c>
      <c r="E482" s="173" t="s">
        <v>551</v>
      </c>
      <c r="F482" s="173" t="s">
        <v>552</v>
      </c>
      <c r="G482" s="160"/>
      <c r="H482" s="160"/>
      <c r="I482" s="163"/>
      <c r="J482" s="174">
        <f>BK482</f>
        <v>0</v>
      </c>
      <c r="K482" s="160"/>
      <c r="L482" s="165"/>
      <c r="M482" s="166"/>
      <c r="N482" s="167"/>
      <c r="O482" s="167"/>
      <c r="P482" s="168">
        <f>SUM(P483:P514)</f>
        <v>0</v>
      </c>
      <c r="Q482" s="167"/>
      <c r="R482" s="168">
        <f>SUM(R483:R514)</f>
        <v>0</v>
      </c>
      <c r="S482" s="167"/>
      <c r="T482" s="169">
        <f>SUM(T483:T514)</f>
        <v>0</v>
      </c>
      <c r="AR482" s="170" t="s">
        <v>86</v>
      </c>
      <c r="AT482" s="171" t="s">
        <v>77</v>
      </c>
      <c r="AU482" s="171" t="s">
        <v>86</v>
      </c>
      <c r="AY482" s="170" t="s">
        <v>153</v>
      </c>
      <c r="BK482" s="172">
        <f>SUM(BK483:BK514)</f>
        <v>0</v>
      </c>
    </row>
    <row r="483" spans="1:65" s="2" customFormat="1" ht="24.2" customHeight="1">
      <c r="A483" s="36"/>
      <c r="B483" s="37"/>
      <c r="C483" s="175" t="s">
        <v>415</v>
      </c>
      <c r="D483" s="175" t="s">
        <v>155</v>
      </c>
      <c r="E483" s="176" t="s">
        <v>554</v>
      </c>
      <c r="F483" s="177" t="s">
        <v>555</v>
      </c>
      <c r="G483" s="178" t="s">
        <v>223</v>
      </c>
      <c r="H483" s="179">
        <v>62.56</v>
      </c>
      <c r="I483" s="180"/>
      <c r="J483" s="181">
        <f>ROUND(I483*H483,2)</f>
        <v>0</v>
      </c>
      <c r="K483" s="177" t="s">
        <v>159</v>
      </c>
      <c r="L483" s="41"/>
      <c r="M483" s="182" t="s">
        <v>19</v>
      </c>
      <c r="N483" s="183" t="s">
        <v>49</v>
      </c>
      <c r="O483" s="66"/>
      <c r="P483" s="184">
        <f>O483*H483</f>
        <v>0</v>
      </c>
      <c r="Q483" s="184">
        <v>0</v>
      </c>
      <c r="R483" s="184">
        <f>Q483*H483</f>
        <v>0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160</v>
      </c>
      <c r="AT483" s="186" t="s">
        <v>155</v>
      </c>
      <c r="AU483" s="186" t="s">
        <v>88</v>
      </c>
      <c r="AY483" s="19" t="s">
        <v>153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9" t="s">
        <v>86</v>
      </c>
      <c r="BK483" s="187">
        <f>ROUND(I483*H483,2)</f>
        <v>0</v>
      </c>
      <c r="BL483" s="19" t="s">
        <v>160</v>
      </c>
      <c r="BM483" s="186" t="s">
        <v>965</v>
      </c>
    </row>
    <row r="484" spans="1:65" s="2" customFormat="1" ht="11.25">
      <c r="A484" s="36"/>
      <c r="B484" s="37"/>
      <c r="C484" s="38"/>
      <c r="D484" s="188" t="s">
        <v>161</v>
      </c>
      <c r="E484" s="38"/>
      <c r="F484" s="189" t="s">
        <v>557</v>
      </c>
      <c r="G484" s="38"/>
      <c r="H484" s="38"/>
      <c r="I484" s="190"/>
      <c r="J484" s="38"/>
      <c r="K484" s="38"/>
      <c r="L484" s="41"/>
      <c r="M484" s="191"/>
      <c r="N484" s="192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161</v>
      </c>
      <c r="AU484" s="19" t="s">
        <v>88</v>
      </c>
    </row>
    <row r="485" spans="1:65" s="13" customFormat="1" ht="11.25">
      <c r="B485" s="193"/>
      <c r="C485" s="194"/>
      <c r="D485" s="195" t="s">
        <v>163</v>
      </c>
      <c r="E485" s="196" t="s">
        <v>19</v>
      </c>
      <c r="F485" s="197" t="s">
        <v>1280</v>
      </c>
      <c r="G485" s="194"/>
      <c r="H485" s="198">
        <v>23.12</v>
      </c>
      <c r="I485" s="199"/>
      <c r="J485" s="194"/>
      <c r="K485" s="194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163</v>
      </c>
      <c r="AU485" s="204" t="s">
        <v>88</v>
      </c>
      <c r="AV485" s="13" t="s">
        <v>88</v>
      </c>
      <c r="AW485" s="13" t="s">
        <v>37</v>
      </c>
      <c r="AX485" s="13" t="s">
        <v>78</v>
      </c>
      <c r="AY485" s="204" t="s">
        <v>153</v>
      </c>
    </row>
    <row r="486" spans="1:65" s="13" customFormat="1" ht="11.25">
      <c r="B486" s="193"/>
      <c r="C486" s="194"/>
      <c r="D486" s="195" t="s">
        <v>163</v>
      </c>
      <c r="E486" s="196" t="s">
        <v>19</v>
      </c>
      <c r="F486" s="197" t="s">
        <v>1281</v>
      </c>
      <c r="G486" s="194"/>
      <c r="H486" s="198">
        <v>39.44</v>
      </c>
      <c r="I486" s="199"/>
      <c r="J486" s="194"/>
      <c r="K486" s="194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163</v>
      </c>
      <c r="AU486" s="204" t="s">
        <v>88</v>
      </c>
      <c r="AV486" s="13" t="s">
        <v>88</v>
      </c>
      <c r="AW486" s="13" t="s">
        <v>37</v>
      </c>
      <c r="AX486" s="13" t="s">
        <v>78</v>
      </c>
      <c r="AY486" s="204" t="s">
        <v>153</v>
      </c>
    </row>
    <row r="487" spans="1:65" s="15" customFormat="1" ht="11.25">
      <c r="B487" s="215"/>
      <c r="C487" s="216"/>
      <c r="D487" s="195" t="s">
        <v>163</v>
      </c>
      <c r="E487" s="217" t="s">
        <v>19</v>
      </c>
      <c r="F487" s="218" t="s">
        <v>166</v>
      </c>
      <c r="G487" s="216"/>
      <c r="H487" s="219">
        <v>62.56</v>
      </c>
      <c r="I487" s="220"/>
      <c r="J487" s="216"/>
      <c r="K487" s="216"/>
      <c r="L487" s="221"/>
      <c r="M487" s="222"/>
      <c r="N487" s="223"/>
      <c r="O487" s="223"/>
      <c r="P487" s="223"/>
      <c r="Q487" s="223"/>
      <c r="R487" s="223"/>
      <c r="S487" s="223"/>
      <c r="T487" s="224"/>
      <c r="AT487" s="225" t="s">
        <v>163</v>
      </c>
      <c r="AU487" s="225" t="s">
        <v>88</v>
      </c>
      <c r="AV487" s="15" t="s">
        <v>160</v>
      </c>
      <c r="AW487" s="15" t="s">
        <v>37</v>
      </c>
      <c r="AX487" s="15" t="s">
        <v>86</v>
      </c>
      <c r="AY487" s="225" t="s">
        <v>153</v>
      </c>
    </row>
    <row r="488" spans="1:65" s="2" customFormat="1" ht="24.2" customHeight="1">
      <c r="A488" s="36"/>
      <c r="B488" s="37"/>
      <c r="C488" s="175" t="s">
        <v>967</v>
      </c>
      <c r="D488" s="175" t="s">
        <v>155</v>
      </c>
      <c r="E488" s="176" t="s">
        <v>558</v>
      </c>
      <c r="F488" s="177" t="s">
        <v>559</v>
      </c>
      <c r="G488" s="178" t="s">
        <v>223</v>
      </c>
      <c r="H488" s="179">
        <v>875.84</v>
      </c>
      <c r="I488" s="180"/>
      <c r="J488" s="181">
        <f>ROUND(I488*H488,2)</f>
        <v>0</v>
      </c>
      <c r="K488" s="177" t="s">
        <v>159</v>
      </c>
      <c r="L488" s="41"/>
      <c r="M488" s="182" t="s">
        <v>19</v>
      </c>
      <c r="N488" s="183" t="s">
        <v>49</v>
      </c>
      <c r="O488" s="66"/>
      <c r="P488" s="184">
        <f>O488*H488</f>
        <v>0</v>
      </c>
      <c r="Q488" s="184">
        <v>0</v>
      </c>
      <c r="R488" s="184">
        <f>Q488*H488</f>
        <v>0</v>
      </c>
      <c r="S488" s="184">
        <v>0</v>
      </c>
      <c r="T488" s="185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6" t="s">
        <v>160</v>
      </c>
      <c r="AT488" s="186" t="s">
        <v>155</v>
      </c>
      <c r="AU488" s="186" t="s">
        <v>88</v>
      </c>
      <c r="AY488" s="19" t="s">
        <v>153</v>
      </c>
      <c r="BE488" s="187">
        <f>IF(N488="základní",J488,0)</f>
        <v>0</v>
      </c>
      <c r="BF488" s="187">
        <f>IF(N488="snížená",J488,0)</f>
        <v>0</v>
      </c>
      <c r="BG488" s="187">
        <f>IF(N488="zákl. přenesená",J488,0)</f>
        <v>0</v>
      </c>
      <c r="BH488" s="187">
        <f>IF(N488="sníž. přenesená",J488,0)</f>
        <v>0</v>
      </c>
      <c r="BI488" s="187">
        <f>IF(N488="nulová",J488,0)</f>
        <v>0</v>
      </c>
      <c r="BJ488" s="19" t="s">
        <v>86</v>
      </c>
      <c r="BK488" s="187">
        <f>ROUND(I488*H488,2)</f>
        <v>0</v>
      </c>
      <c r="BL488" s="19" t="s">
        <v>160</v>
      </c>
      <c r="BM488" s="186" t="s">
        <v>970</v>
      </c>
    </row>
    <row r="489" spans="1:65" s="2" customFormat="1" ht="11.25">
      <c r="A489" s="36"/>
      <c r="B489" s="37"/>
      <c r="C489" s="38"/>
      <c r="D489" s="188" t="s">
        <v>161</v>
      </c>
      <c r="E489" s="38"/>
      <c r="F489" s="189" t="s">
        <v>561</v>
      </c>
      <c r="G489" s="38"/>
      <c r="H489" s="38"/>
      <c r="I489" s="190"/>
      <c r="J489" s="38"/>
      <c r="K489" s="38"/>
      <c r="L489" s="41"/>
      <c r="M489" s="191"/>
      <c r="N489" s="192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161</v>
      </c>
      <c r="AU489" s="19" t="s">
        <v>88</v>
      </c>
    </row>
    <row r="490" spans="1:65" s="13" customFormat="1" ht="11.25">
      <c r="B490" s="193"/>
      <c r="C490" s="194"/>
      <c r="D490" s="195" t="s">
        <v>163</v>
      </c>
      <c r="E490" s="196" t="s">
        <v>19</v>
      </c>
      <c r="F490" s="197" t="s">
        <v>1282</v>
      </c>
      <c r="G490" s="194"/>
      <c r="H490" s="198">
        <v>875.84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163</v>
      </c>
      <c r="AU490" s="204" t="s">
        <v>88</v>
      </c>
      <c r="AV490" s="13" t="s">
        <v>88</v>
      </c>
      <c r="AW490" s="13" t="s">
        <v>37</v>
      </c>
      <c r="AX490" s="13" t="s">
        <v>78</v>
      </c>
      <c r="AY490" s="204" t="s">
        <v>153</v>
      </c>
    </row>
    <row r="491" spans="1:65" s="15" customFormat="1" ht="11.25">
      <c r="B491" s="215"/>
      <c r="C491" s="216"/>
      <c r="D491" s="195" t="s">
        <v>163</v>
      </c>
      <c r="E491" s="217" t="s">
        <v>19</v>
      </c>
      <c r="F491" s="218" t="s">
        <v>166</v>
      </c>
      <c r="G491" s="216"/>
      <c r="H491" s="219">
        <v>875.84</v>
      </c>
      <c r="I491" s="220"/>
      <c r="J491" s="216"/>
      <c r="K491" s="216"/>
      <c r="L491" s="221"/>
      <c r="M491" s="222"/>
      <c r="N491" s="223"/>
      <c r="O491" s="223"/>
      <c r="P491" s="223"/>
      <c r="Q491" s="223"/>
      <c r="R491" s="223"/>
      <c r="S491" s="223"/>
      <c r="T491" s="224"/>
      <c r="AT491" s="225" t="s">
        <v>163</v>
      </c>
      <c r="AU491" s="225" t="s">
        <v>88</v>
      </c>
      <c r="AV491" s="15" t="s">
        <v>160</v>
      </c>
      <c r="AW491" s="15" t="s">
        <v>37</v>
      </c>
      <c r="AX491" s="15" t="s">
        <v>86</v>
      </c>
      <c r="AY491" s="225" t="s">
        <v>153</v>
      </c>
    </row>
    <row r="492" spans="1:65" s="2" customFormat="1" ht="24.2" customHeight="1">
      <c r="A492" s="36"/>
      <c r="B492" s="37"/>
      <c r="C492" s="175" t="s">
        <v>421</v>
      </c>
      <c r="D492" s="175" t="s">
        <v>155</v>
      </c>
      <c r="E492" s="176" t="s">
        <v>1283</v>
      </c>
      <c r="F492" s="177" t="s">
        <v>1284</v>
      </c>
      <c r="G492" s="178" t="s">
        <v>223</v>
      </c>
      <c r="H492" s="179">
        <v>266.77499999999998</v>
      </c>
      <c r="I492" s="180"/>
      <c r="J492" s="181">
        <f>ROUND(I492*H492,2)</f>
        <v>0</v>
      </c>
      <c r="K492" s="177" t="s">
        <v>159</v>
      </c>
      <c r="L492" s="41"/>
      <c r="M492" s="182" t="s">
        <v>19</v>
      </c>
      <c r="N492" s="183" t="s">
        <v>49</v>
      </c>
      <c r="O492" s="66"/>
      <c r="P492" s="184">
        <f>O492*H492</f>
        <v>0</v>
      </c>
      <c r="Q492" s="184">
        <v>0</v>
      </c>
      <c r="R492" s="184">
        <f>Q492*H492</f>
        <v>0</v>
      </c>
      <c r="S492" s="184">
        <v>0</v>
      </c>
      <c r="T492" s="185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6" t="s">
        <v>160</v>
      </c>
      <c r="AT492" s="186" t="s">
        <v>155</v>
      </c>
      <c r="AU492" s="186" t="s">
        <v>88</v>
      </c>
      <c r="AY492" s="19" t="s">
        <v>153</v>
      </c>
      <c r="BE492" s="187">
        <f>IF(N492="základní",J492,0)</f>
        <v>0</v>
      </c>
      <c r="BF492" s="187">
        <f>IF(N492="snížená",J492,0)</f>
        <v>0</v>
      </c>
      <c r="BG492" s="187">
        <f>IF(N492="zákl. přenesená",J492,0)</f>
        <v>0</v>
      </c>
      <c r="BH492" s="187">
        <f>IF(N492="sníž. přenesená",J492,0)</f>
        <v>0</v>
      </c>
      <c r="BI492" s="187">
        <f>IF(N492="nulová",J492,0)</f>
        <v>0</v>
      </c>
      <c r="BJ492" s="19" t="s">
        <v>86</v>
      </c>
      <c r="BK492" s="187">
        <f>ROUND(I492*H492,2)</f>
        <v>0</v>
      </c>
      <c r="BL492" s="19" t="s">
        <v>160</v>
      </c>
      <c r="BM492" s="186" t="s">
        <v>975</v>
      </c>
    </row>
    <row r="493" spans="1:65" s="2" customFormat="1" ht="11.25">
      <c r="A493" s="36"/>
      <c r="B493" s="37"/>
      <c r="C493" s="38"/>
      <c r="D493" s="188" t="s">
        <v>161</v>
      </c>
      <c r="E493" s="38"/>
      <c r="F493" s="189" t="s">
        <v>1285</v>
      </c>
      <c r="G493" s="38"/>
      <c r="H493" s="38"/>
      <c r="I493" s="190"/>
      <c r="J493" s="38"/>
      <c r="K493" s="38"/>
      <c r="L493" s="41"/>
      <c r="M493" s="191"/>
      <c r="N493" s="192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161</v>
      </c>
      <c r="AU493" s="19" t="s">
        <v>88</v>
      </c>
    </row>
    <row r="494" spans="1:65" s="13" customFormat="1" ht="11.25">
      <c r="B494" s="193"/>
      <c r="C494" s="194"/>
      <c r="D494" s="195" t="s">
        <v>163</v>
      </c>
      <c r="E494" s="196" t="s">
        <v>19</v>
      </c>
      <c r="F494" s="197" t="s">
        <v>1286</v>
      </c>
      <c r="G494" s="194"/>
      <c r="H494" s="198">
        <v>329.33499999999998</v>
      </c>
      <c r="I494" s="199"/>
      <c r="J494" s="194"/>
      <c r="K494" s="194"/>
      <c r="L494" s="200"/>
      <c r="M494" s="201"/>
      <c r="N494" s="202"/>
      <c r="O494" s="202"/>
      <c r="P494" s="202"/>
      <c r="Q494" s="202"/>
      <c r="R494" s="202"/>
      <c r="S494" s="202"/>
      <c r="T494" s="203"/>
      <c r="AT494" s="204" t="s">
        <v>163</v>
      </c>
      <c r="AU494" s="204" t="s">
        <v>88</v>
      </c>
      <c r="AV494" s="13" t="s">
        <v>88</v>
      </c>
      <c r="AW494" s="13" t="s">
        <v>37</v>
      </c>
      <c r="AX494" s="13" t="s">
        <v>78</v>
      </c>
      <c r="AY494" s="204" t="s">
        <v>153</v>
      </c>
    </row>
    <row r="495" spans="1:65" s="13" customFormat="1" ht="11.25">
      <c r="B495" s="193"/>
      <c r="C495" s="194"/>
      <c r="D495" s="195" t="s">
        <v>163</v>
      </c>
      <c r="E495" s="196" t="s">
        <v>19</v>
      </c>
      <c r="F495" s="197" t="s">
        <v>1287</v>
      </c>
      <c r="G495" s="194"/>
      <c r="H495" s="198">
        <v>-62.56</v>
      </c>
      <c r="I495" s="199"/>
      <c r="J495" s="194"/>
      <c r="K495" s="194"/>
      <c r="L495" s="200"/>
      <c r="M495" s="201"/>
      <c r="N495" s="202"/>
      <c r="O495" s="202"/>
      <c r="P495" s="202"/>
      <c r="Q495" s="202"/>
      <c r="R495" s="202"/>
      <c r="S495" s="202"/>
      <c r="T495" s="203"/>
      <c r="AT495" s="204" t="s">
        <v>163</v>
      </c>
      <c r="AU495" s="204" t="s">
        <v>88</v>
      </c>
      <c r="AV495" s="13" t="s">
        <v>88</v>
      </c>
      <c r="AW495" s="13" t="s">
        <v>37</v>
      </c>
      <c r="AX495" s="13" t="s">
        <v>78</v>
      </c>
      <c r="AY495" s="204" t="s">
        <v>153</v>
      </c>
    </row>
    <row r="496" spans="1:65" s="15" customFormat="1" ht="11.25">
      <c r="B496" s="215"/>
      <c r="C496" s="216"/>
      <c r="D496" s="195" t="s">
        <v>163</v>
      </c>
      <c r="E496" s="217" t="s">
        <v>19</v>
      </c>
      <c r="F496" s="218" t="s">
        <v>166</v>
      </c>
      <c r="G496" s="216"/>
      <c r="H496" s="219">
        <v>266.77499999999998</v>
      </c>
      <c r="I496" s="220"/>
      <c r="J496" s="216"/>
      <c r="K496" s="216"/>
      <c r="L496" s="221"/>
      <c r="M496" s="222"/>
      <c r="N496" s="223"/>
      <c r="O496" s="223"/>
      <c r="P496" s="223"/>
      <c r="Q496" s="223"/>
      <c r="R496" s="223"/>
      <c r="S496" s="223"/>
      <c r="T496" s="224"/>
      <c r="AT496" s="225" t="s">
        <v>163</v>
      </c>
      <c r="AU496" s="225" t="s">
        <v>88</v>
      </c>
      <c r="AV496" s="15" t="s">
        <v>160</v>
      </c>
      <c r="AW496" s="15" t="s">
        <v>37</v>
      </c>
      <c r="AX496" s="15" t="s">
        <v>86</v>
      </c>
      <c r="AY496" s="225" t="s">
        <v>153</v>
      </c>
    </row>
    <row r="497" spans="1:65" s="2" customFormat="1" ht="24.2" customHeight="1">
      <c r="A497" s="36"/>
      <c r="B497" s="37"/>
      <c r="C497" s="175" t="s">
        <v>977</v>
      </c>
      <c r="D497" s="175" t="s">
        <v>155</v>
      </c>
      <c r="E497" s="176" t="s">
        <v>1288</v>
      </c>
      <c r="F497" s="177" t="s">
        <v>559</v>
      </c>
      <c r="G497" s="178" t="s">
        <v>223</v>
      </c>
      <c r="H497" s="179">
        <v>3734.85</v>
      </c>
      <c r="I497" s="180"/>
      <c r="J497" s="181">
        <f>ROUND(I497*H497,2)</f>
        <v>0</v>
      </c>
      <c r="K497" s="177" t="s">
        <v>159</v>
      </c>
      <c r="L497" s="41"/>
      <c r="M497" s="182" t="s">
        <v>19</v>
      </c>
      <c r="N497" s="183" t="s">
        <v>49</v>
      </c>
      <c r="O497" s="66"/>
      <c r="P497" s="184">
        <f>O497*H497</f>
        <v>0</v>
      </c>
      <c r="Q497" s="184">
        <v>0</v>
      </c>
      <c r="R497" s="184">
        <f>Q497*H497</f>
        <v>0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160</v>
      </c>
      <c r="AT497" s="186" t="s">
        <v>155</v>
      </c>
      <c r="AU497" s="186" t="s">
        <v>88</v>
      </c>
      <c r="AY497" s="19" t="s">
        <v>153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86</v>
      </c>
      <c r="BK497" s="187">
        <f>ROUND(I497*H497,2)</f>
        <v>0</v>
      </c>
      <c r="BL497" s="19" t="s">
        <v>160</v>
      </c>
      <c r="BM497" s="186" t="s">
        <v>980</v>
      </c>
    </row>
    <row r="498" spans="1:65" s="2" customFormat="1" ht="11.25">
      <c r="A498" s="36"/>
      <c r="B498" s="37"/>
      <c r="C498" s="38"/>
      <c r="D498" s="188" t="s">
        <v>161</v>
      </c>
      <c r="E498" s="38"/>
      <c r="F498" s="189" t="s">
        <v>1289</v>
      </c>
      <c r="G498" s="38"/>
      <c r="H498" s="38"/>
      <c r="I498" s="190"/>
      <c r="J498" s="38"/>
      <c r="K498" s="38"/>
      <c r="L498" s="41"/>
      <c r="M498" s="191"/>
      <c r="N498" s="192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161</v>
      </c>
      <c r="AU498" s="19" t="s">
        <v>88</v>
      </c>
    </row>
    <row r="499" spans="1:65" s="13" customFormat="1" ht="11.25">
      <c r="B499" s="193"/>
      <c r="C499" s="194"/>
      <c r="D499" s="195" t="s">
        <v>163</v>
      </c>
      <c r="E499" s="196" t="s">
        <v>19</v>
      </c>
      <c r="F499" s="197" t="s">
        <v>1290</v>
      </c>
      <c r="G499" s="194"/>
      <c r="H499" s="198">
        <v>3734.85</v>
      </c>
      <c r="I499" s="199"/>
      <c r="J499" s="194"/>
      <c r="K499" s="194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163</v>
      </c>
      <c r="AU499" s="204" t="s">
        <v>88</v>
      </c>
      <c r="AV499" s="13" t="s">
        <v>88</v>
      </c>
      <c r="AW499" s="13" t="s">
        <v>37</v>
      </c>
      <c r="AX499" s="13" t="s">
        <v>78</v>
      </c>
      <c r="AY499" s="204" t="s">
        <v>153</v>
      </c>
    </row>
    <row r="500" spans="1:65" s="15" customFormat="1" ht="11.25">
      <c r="B500" s="215"/>
      <c r="C500" s="216"/>
      <c r="D500" s="195" t="s">
        <v>163</v>
      </c>
      <c r="E500" s="217" t="s">
        <v>19</v>
      </c>
      <c r="F500" s="218" t="s">
        <v>166</v>
      </c>
      <c r="G500" s="216"/>
      <c r="H500" s="219">
        <v>3734.85</v>
      </c>
      <c r="I500" s="220"/>
      <c r="J500" s="216"/>
      <c r="K500" s="216"/>
      <c r="L500" s="221"/>
      <c r="M500" s="222"/>
      <c r="N500" s="223"/>
      <c r="O500" s="223"/>
      <c r="P500" s="223"/>
      <c r="Q500" s="223"/>
      <c r="R500" s="223"/>
      <c r="S500" s="223"/>
      <c r="T500" s="224"/>
      <c r="AT500" s="225" t="s">
        <v>163</v>
      </c>
      <c r="AU500" s="225" t="s">
        <v>88</v>
      </c>
      <c r="AV500" s="15" t="s">
        <v>160</v>
      </c>
      <c r="AW500" s="15" t="s">
        <v>37</v>
      </c>
      <c r="AX500" s="15" t="s">
        <v>86</v>
      </c>
      <c r="AY500" s="225" t="s">
        <v>153</v>
      </c>
    </row>
    <row r="501" spans="1:65" s="2" customFormat="1" ht="16.5" customHeight="1">
      <c r="A501" s="36"/>
      <c r="B501" s="37"/>
      <c r="C501" s="175" t="s">
        <v>424</v>
      </c>
      <c r="D501" s="175" t="s">
        <v>155</v>
      </c>
      <c r="E501" s="176" t="s">
        <v>564</v>
      </c>
      <c r="F501" s="177" t="s">
        <v>565</v>
      </c>
      <c r="G501" s="178" t="s">
        <v>223</v>
      </c>
      <c r="H501" s="179">
        <v>62.56</v>
      </c>
      <c r="I501" s="180"/>
      <c r="J501" s="181">
        <f>ROUND(I501*H501,2)</f>
        <v>0</v>
      </c>
      <c r="K501" s="177" t="s">
        <v>159</v>
      </c>
      <c r="L501" s="41"/>
      <c r="M501" s="182" t="s">
        <v>19</v>
      </c>
      <c r="N501" s="183" t="s">
        <v>49</v>
      </c>
      <c r="O501" s="66"/>
      <c r="P501" s="184">
        <f>O501*H501</f>
        <v>0</v>
      </c>
      <c r="Q501" s="184">
        <v>0</v>
      </c>
      <c r="R501" s="184">
        <f>Q501*H501</f>
        <v>0</v>
      </c>
      <c r="S501" s="184">
        <v>0</v>
      </c>
      <c r="T501" s="185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6" t="s">
        <v>160</v>
      </c>
      <c r="AT501" s="186" t="s">
        <v>155</v>
      </c>
      <c r="AU501" s="186" t="s">
        <v>88</v>
      </c>
      <c r="AY501" s="19" t="s">
        <v>153</v>
      </c>
      <c r="BE501" s="187">
        <f>IF(N501="základní",J501,0)</f>
        <v>0</v>
      </c>
      <c r="BF501" s="187">
        <f>IF(N501="snížená",J501,0)</f>
        <v>0</v>
      </c>
      <c r="BG501" s="187">
        <f>IF(N501="zákl. přenesená",J501,0)</f>
        <v>0</v>
      </c>
      <c r="BH501" s="187">
        <f>IF(N501="sníž. přenesená",J501,0)</f>
        <v>0</v>
      </c>
      <c r="BI501" s="187">
        <f>IF(N501="nulová",J501,0)</f>
        <v>0</v>
      </c>
      <c r="BJ501" s="19" t="s">
        <v>86</v>
      </c>
      <c r="BK501" s="187">
        <f>ROUND(I501*H501,2)</f>
        <v>0</v>
      </c>
      <c r="BL501" s="19" t="s">
        <v>160</v>
      </c>
      <c r="BM501" s="186" t="s">
        <v>996</v>
      </c>
    </row>
    <row r="502" spans="1:65" s="2" customFormat="1" ht="11.25">
      <c r="A502" s="36"/>
      <c r="B502" s="37"/>
      <c r="C502" s="38"/>
      <c r="D502" s="188" t="s">
        <v>161</v>
      </c>
      <c r="E502" s="38"/>
      <c r="F502" s="189" t="s">
        <v>567</v>
      </c>
      <c r="G502" s="38"/>
      <c r="H502" s="38"/>
      <c r="I502" s="190"/>
      <c r="J502" s="38"/>
      <c r="K502" s="38"/>
      <c r="L502" s="41"/>
      <c r="M502" s="191"/>
      <c r="N502" s="192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161</v>
      </c>
      <c r="AU502" s="19" t="s">
        <v>88</v>
      </c>
    </row>
    <row r="503" spans="1:65" s="13" customFormat="1" ht="11.25">
      <c r="B503" s="193"/>
      <c r="C503" s="194"/>
      <c r="D503" s="195" t="s">
        <v>163</v>
      </c>
      <c r="E503" s="196" t="s">
        <v>19</v>
      </c>
      <c r="F503" s="197" t="s">
        <v>1291</v>
      </c>
      <c r="G503" s="194"/>
      <c r="H503" s="198">
        <v>62.56</v>
      </c>
      <c r="I503" s="199"/>
      <c r="J503" s="194"/>
      <c r="K503" s="194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163</v>
      </c>
      <c r="AU503" s="204" t="s">
        <v>88</v>
      </c>
      <c r="AV503" s="13" t="s">
        <v>88</v>
      </c>
      <c r="AW503" s="13" t="s">
        <v>37</v>
      </c>
      <c r="AX503" s="13" t="s">
        <v>78</v>
      </c>
      <c r="AY503" s="204" t="s">
        <v>153</v>
      </c>
    </row>
    <row r="504" spans="1:65" s="15" customFormat="1" ht="11.25">
      <c r="B504" s="215"/>
      <c r="C504" s="216"/>
      <c r="D504" s="195" t="s">
        <v>163</v>
      </c>
      <c r="E504" s="217" t="s">
        <v>19</v>
      </c>
      <c r="F504" s="218" t="s">
        <v>166</v>
      </c>
      <c r="G504" s="216"/>
      <c r="H504" s="219">
        <v>62.56</v>
      </c>
      <c r="I504" s="220"/>
      <c r="J504" s="216"/>
      <c r="K504" s="216"/>
      <c r="L504" s="221"/>
      <c r="M504" s="222"/>
      <c r="N504" s="223"/>
      <c r="O504" s="223"/>
      <c r="P504" s="223"/>
      <c r="Q504" s="223"/>
      <c r="R504" s="223"/>
      <c r="S504" s="223"/>
      <c r="T504" s="224"/>
      <c r="AT504" s="225" t="s">
        <v>163</v>
      </c>
      <c r="AU504" s="225" t="s">
        <v>88</v>
      </c>
      <c r="AV504" s="15" t="s">
        <v>160</v>
      </c>
      <c r="AW504" s="15" t="s">
        <v>37</v>
      </c>
      <c r="AX504" s="15" t="s">
        <v>86</v>
      </c>
      <c r="AY504" s="225" t="s">
        <v>153</v>
      </c>
    </row>
    <row r="505" spans="1:65" s="2" customFormat="1" ht="16.5" customHeight="1">
      <c r="A505" s="36"/>
      <c r="B505" s="37"/>
      <c r="C505" s="175" t="s">
        <v>997</v>
      </c>
      <c r="D505" s="175" t="s">
        <v>155</v>
      </c>
      <c r="E505" s="176" t="s">
        <v>1292</v>
      </c>
      <c r="F505" s="177" t="s">
        <v>1293</v>
      </c>
      <c r="G505" s="178" t="s">
        <v>223</v>
      </c>
      <c r="H505" s="179">
        <v>266.77499999999998</v>
      </c>
      <c r="I505" s="180"/>
      <c r="J505" s="181">
        <f>ROUND(I505*H505,2)</f>
        <v>0</v>
      </c>
      <c r="K505" s="177" t="s">
        <v>159</v>
      </c>
      <c r="L505" s="41"/>
      <c r="M505" s="182" t="s">
        <v>19</v>
      </c>
      <c r="N505" s="183" t="s">
        <v>49</v>
      </c>
      <c r="O505" s="66"/>
      <c r="P505" s="184">
        <f>O505*H505</f>
        <v>0</v>
      </c>
      <c r="Q505" s="184">
        <v>0</v>
      </c>
      <c r="R505" s="184">
        <f>Q505*H505</f>
        <v>0</v>
      </c>
      <c r="S505" s="184">
        <v>0</v>
      </c>
      <c r="T505" s="185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160</v>
      </c>
      <c r="AT505" s="186" t="s">
        <v>155</v>
      </c>
      <c r="AU505" s="186" t="s">
        <v>88</v>
      </c>
      <c r="AY505" s="19" t="s">
        <v>153</v>
      </c>
      <c r="BE505" s="187">
        <f>IF(N505="základní",J505,0)</f>
        <v>0</v>
      </c>
      <c r="BF505" s="187">
        <f>IF(N505="snížená",J505,0)</f>
        <v>0</v>
      </c>
      <c r="BG505" s="187">
        <f>IF(N505="zákl. přenesená",J505,0)</f>
        <v>0</v>
      </c>
      <c r="BH505" s="187">
        <f>IF(N505="sníž. přenesená",J505,0)</f>
        <v>0</v>
      </c>
      <c r="BI505" s="187">
        <f>IF(N505="nulová",J505,0)</f>
        <v>0</v>
      </c>
      <c r="BJ505" s="19" t="s">
        <v>86</v>
      </c>
      <c r="BK505" s="187">
        <f>ROUND(I505*H505,2)</f>
        <v>0</v>
      </c>
      <c r="BL505" s="19" t="s">
        <v>160</v>
      </c>
      <c r="BM505" s="186" t="s">
        <v>998</v>
      </c>
    </row>
    <row r="506" spans="1:65" s="2" customFormat="1" ht="11.25">
      <c r="A506" s="36"/>
      <c r="B506" s="37"/>
      <c r="C506" s="38"/>
      <c r="D506" s="188" t="s">
        <v>161</v>
      </c>
      <c r="E506" s="38"/>
      <c r="F506" s="189" t="s">
        <v>1294</v>
      </c>
      <c r="G506" s="38"/>
      <c r="H506" s="38"/>
      <c r="I506" s="190"/>
      <c r="J506" s="38"/>
      <c r="K506" s="38"/>
      <c r="L506" s="41"/>
      <c r="M506" s="191"/>
      <c r="N506" s="192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161</v>
      </c>
      <c r="AU506" s="19" t="s">
        <v>88</v>
      </c>
    </row>
    <row r="507" spans="1:65" s="13" customFormat="1" ht="11.25">
      <c r="B507" s="193"/>
      <c r="C507" s="194"/>
      <c r="D507" s="195" t="s">
        <v>163</v>
      </c>
      <c r="E507" s="196" t="s">
        <v>19</v>
      </c>
      <c r="F507" s="197" t="s">
        <v>1295</v>
      </c>
      <c r="G507" s="194"/>
      <c r="H507" s="198">
        <v>266.77499999999998</v>
      </c>
      <c r="I507" s="199"/>
      <c r="J507" s="194"/>
      <c r="K507" s="194"/>
      <c r="L507" s="200"/>
      <c r="M507" s="201"/>
      <c r="N507" s="202"/>
      <c r="O507" s="202"/>
      <c r="P507" s="202"/>
      <c r="Q507" s="202"/>
      <c r="R507" s="202"/>
      <c r="S507" s="202"/>
      <c r="T507" s="203"/>
      <c r="AT507" s="204" t="s">
        <v>163</v>
      </c>
      <c r="AU507" s="204" t="s">
        <v>88</v>
      </c>
      <c r="AV507" s="13" t="s">
        <v>88</v>
      </c>
      <c r="AW507" s="13" t="s">
        <v>37</v>
      </c>
      <c r="AX507" s="13" t="s">
        <v>78</v>
      </c>
      <c r="AY507" s="204" t="s">
        <v>153</v>
      </c>
    </row>
    <row r="508" spans="1:65" s="15" customFormat="1" ht="11.25">
      <c r="B508" s="215"/>
      <c r="C508" s="216"/>
      <c r="D508" s="195" t="s">
        <v>163</v>
      </c>
      <c r="E508" s="217" t="s">
        <v>19</v>
      </c>
      <c r="F508" s="218" t="s">
        <v>166</v>
      </c>
      <c r="G508" s="216"/>
      <c r="H508" s="219">
        <v>266.77499999999998</v>
      </c>
      <c r="I508" s="220"/>
      <c r="J508" s="216"/>
      <c r="K508" s="216"/>
      <c r="L508" s="221"/>
      <c r="M508" s="222"/>
      <c r="N508" s="223"/>
      <c r="O508" s="223"/>
      <c r="P508" s="223"/>
      <c r="Q508" s="223"/>
      <c r="R508" s="223"/>
      <c r="S508" s="223"/>
      <c r="T508" s="224"/>
      <c r="AT508" s="225" t="s">
        <v>163</v>
      </c>
      <c r="AU508" s="225" t="s">
        <v>88</v>
      </c>
      <c r="AV508" s="15" t="s">
        <v>160</v>
      </c>
      <c r="AW508" s="15" t="s">
        <v>37</v>
      </c>
      <c r="AX508" s="15" t="s">
        <v>86</v>
      </c>
      <c r="AY508" s="225" t="s">
        <v>153</v>
      </c>
    </row>
    <row r="509" spans="1:65" s="2" customFormat="1" ht="24.2" customHeight="1">
      <c r="A509" s="36"/>
      <c r="B509" s="37"/>
      <c r="C509" s="175" t="s">
        <v>428</v>
      </c>
      <c r="D509" s="175" t="s">
        <v>155</v>
      </c>
      <c r="E509" s="176" t="s">
        <v>1296</v>
      </c>
      <c r="F509" s="177" t="s">
        <v>1297</v>
      </c>
      <c r="G509" s="178" t="s">
        <v>223</v>
      </c>
      <c r="H509" s="179">
        <v>266.77499999999998</v>
      </c>
      <c r="I509" s="180"/>
      <c r="J509" s="181">
        <f>ROUND(I509*H509,2)</f>
        <v>0</v>
      </c>
      <c r="K509" s="177" t="s">
        <v>159</v>
      </c>
      <c r="L509" s="41"/>
      <c r="M509" s="182" t="s">
        <v>19</v>
      </c>
      <c r="N509" s="183" t="s">
        <v>49</v>
      </c>
      <c r="O509" s="66"/>
      <c r="P509" s="184">
        <f>O509*H509</f>
        <v>0</v>
      </c>
      <c r="Q509" s="184">
        <v>0</v>
      </c>
      <c r="R509" s="184">
        <f>Q509*H509</f>
        <v>0</v>
      </c>
      <c r="S509" s="184">
        <v>0</v>
      </c>
      <c r="T509" s="185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86" t="s">
        <v>160</v>
      </c>
      <c r="AT509" s="186" t="s">
        <v>155</v>
      </c>
      <c r="AU509" s="186" t="s">
        <v>88</v>
      </c>
      <c r="AY509" s="19" t="s">
        <v>153</v>
      </c>
      <c r="BE509" s="187">
        <f>IF(N509="základní",J509,0)</f>
        <v>0</v>
      </c>
      <c r="BF509" s="187">
        <f>IF(N509="snížená",J509,0)</f>
        <v>0</v>
      </c>
      <c r="BG509" s="187">
        <f>IF(N509="zákl. přenesená",J509,0)</f>
        <v>0</v>
      </c>
      <c r="BH509" s="187">
        <f>IF(N509="sníž. přenesená",J509,0)</f>
        <v>0</v>
      </c>
      <c r="BI509" s="187">
        <f>IF(N509="nulová",J509,0)</f>
        <v>0</v>
      </c>
      <c r="BJ509" s="19" t="s">
        <v>86</v>
      </c>
      <c r="BK509" s="187">
        <f>ROUND(I509*H509,2)</f>
        <v>0</v>
      </c>
      <c r="BL509" s="19" t="s">
        <v>160</v>
      </c>
      <c r="BM509" s="186" t="s">
        <v>1000</v>
      </c>
    </row>
    <row r="510" spans="1:65" s="2" customFormat="1" ht="11.25">
      <c r="A510" s="36"/>
      <c r="B510" s="37"/>
      <c r="C510" s="38"/>
      <c r="D510" s="188" t="s">
        <v>161</v>
      </c>
      <c r="E510" s="38"/>
      <c r="F510" s="189" t="s">
        <v>1298</v>
      </c>
      <c r="G510" s="38"/>
      <c r="H510" s="38"/>
      <c r="I510" s="190"/>
      <c r="J510" s="38"/>
      <c r="K510" s="38"/>
      <c r="L510" s="41"/>
      <c r="M510" s="191"/>
      <c r="N510" s="192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161</v>
      </c>
      <c r="AU510" s="19" t="s">
        <v>88</v>
      </c>
    </row>
    <row r="511" spans="1:65" s="2" customFormat="1" ht="24.2" customHeight="1">
      <c r="A511" s="36"/>
      <c r="B511" s="37"/>
      <c r="C511" s="175" t="s">
        <v>1001</v>
      </c>
      <c r="D511" s="175" t="s">
        <v>155</v>
      </c>
      <c r="E511" s="176" t="s">
        <v>1299</v>
      </c>
      <c r="F511" s="177" t="s">
        <v>689</v>
      </c>
      <c r="G511" s="178" t="s">
        <v>223</v>
      </c>
      <c r="H511" s="179">
        <v>62.56</v>
      </c>
      <c r="I511" s="180"/>
      <c r="J511" s="181">
        <f>ROUND(I511*H511,2)</f>
        <v>0</v>
      </c>
      <c r="K511" s="177" t="s">
        <v>159</v>
      </c>
      <c r="L511" s="41"/>
      <c r="M511" s="182" t="s">
        <v>19</v>
      </c>
      <c r="N511" s="183" t="s">
        <v>49</v>
      </c>
      <c r="O511" s="66"/>
      <c r="P511" s="184">
        <f>O511*H511</f>
        <v>0</v>
      </c>
      <c r="Q511" s="184">
        <v>0</v>
      </c>
      <c r="R511" s="184">
        <f>Q511*H511</f>
        <v>0</v>
      </c>
      <c r="S511" s="184">
        <v>0</v>
      </c>
      <c r="T511" s="18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160</v>
      </c>
      <c r="AT511" s="186" t="s">
        <v>155</v>
      </c>
      <c r="AU511" s="186" t="s">
        <v>88</v>
      </c>
      <c r="AY511" s="19" t="s">
        <v>153</v>
      </c>
      <c r="BE511" s="187">
        <f>IF(N511="základní",J511,0)</f>
        <v>0</v>
      </c>
      <c r="BF511" s="187">
        <f>IF(N511="snížená",J511,0)</f>
        <v>0</v>
      </c>
      <c r="BG511" s="187">
        <f>IF(N511="zákl. přenesená",J511,0)</f>
        <v>0</v>
      </c>
      <c r="BH511" s="187">
        <f>IF(N511="sníž. přenesená",J511,0)</f>
        <v>0</v>
      </c>
      <c r="BI511" s="187">
        <f>IF(N511="nulová",J511,0)</f>
        <v>0</v>
      </c>
      <c r="BJ511" s="19" t="s">
        <v>86</v>
      </c>
      <c r="BK511" s="187">
        <f>ROUND(I511*H511,2)</f>
        <v>0</v>
      </c>
      <c r="BL511" s="19" t="s">
        <v>160</v>
      </c>
      <c r="BM511" s="186" t="s">
        <v>1004</v>
      </c>
    </row>
    <row r="512" spans="1:65" s="2" customFormat="1" ht="11.25">
      <c r="A512" s="36"/>
      <c r="B512" s="37"/>
      <c r="C512" s="38"/>
      <c r="D512" s="188" t="s">
        <v>161</v>
      </c>
      <c r="E512" s="38"/>
      <c r="F512" s="189" t="s">
        <v>1300</v>
      </c>
      <c r="G512" s="38"/>
      <c r="H512" s="38"/>
      <c r="I512" s="190"/>
      <c r="J512" s="38"/>
      <c r="K512" s="38"/>
      <c r="L512" s="41"/>
      <c r="M512" s="191"/>
      <c r="N512" s="192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161</v>
      </c>
      <c r="AU512" s="19" t="s">
        <v>88</v>
      </c>
    </row>
    <row r="513" spans="1:65" s="13" customFormat="1" ht="11.25">
      <c r="B513" s="193"/>
      <c r="C513" s="194"/>
      <c r="D513" s="195" t="s">
        <v>163</v>
      </c>
      <c r="E513" s="196" t="s">
        <v>19</v>
      </c>
      <c r="F513" s="197" t="s">
        <v>1291</v>
      </c>
      <c r="G513" s="194"/>
      <c r="H513" s="198">
        <v>62.56</v>
      </c>
      <c r="I513" s="199"/>
      <c r="J513" s="194"/>
      <c r="K513" s="194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163</v>
      </c>
      <c r="AU513" s="204" t="s">
        <v>88</v>
      </c>
      <c r="AV513" s="13" t="s">
        <v>88</v>
      </c>
      <c r="AW513" s="13" t="s">
        <v>37</v>
      </c>
      <c r="AX513" s="13" t="s">
        <v>78</v>
      </c>
      <c r="AY513" s="204" t="s">
        <v>153</v>
      </c>
    </row>
    <row r="514" spans="1:65" s="15" customFormat="1" ht="11.25">
      <c r="B514" s="215"/>
      <c r="C514" s="216"/>
      <c r="D514" s="195" t="s">
        <v>163</v>
      </c>
      <c r="E514" s="217" t="s">
        <v>19</v>
      </c>
      <c r="F514" s="218" t="s">
        <v>166</v>
      </c>
      <c r="G514" s="216"/>
      <c r="H514" s="219">
        <v>62.56</v>
      </c>
      <c r="I514" s="220"/>
      <c r="J514" s="216"/>
      <c r="K514" s="216"/>
      <c r="L514" s="221"/>
      <c r="M514" s="222"/>
      <c r="N514" s="223"/>
      <c r="O514" s="223"/>
      <c r="P514" s="223"/>
      <c r="Q514" s="223"/>
      <c r="R514" s="223"/>
      <c r="S514" s="223"/>
      <c r="T514" s="224"/>
      <c r="AT514" s="225" t="s">
        <v>163</v>
      </c>
      <c r="AU514" s="225" t="s">
        <v>88</v>
      </c>
      <c r="AV514" s="15" t="s">
        <v>160</v>
      </c>
      <c r="AW514" s="15" t="s">
        <v>37</v>
      </c>
      <c r="AX514" s="15" t="s">
        <v>86</v>
      </c>
      <c r="AY514" s="225" t="s">
        <v>153</v>
      </c>
    </row>
    <row r="515" spans="1:65" s="12" customFormat="1" ht="22.9" customHeight="1">
      <c r="B515" s="159"/>
      <c r="C515" s="160"/>
      <c r="D515" s="161" t="s">
        <v>77</v>
      </c>
      <c r="E515" s="173" t="s">
        <v>576</v>
      </c>
      <c r="F515" s="173" t="s">
        <v>577</v>
      </c>
      <c r="G515" s="160"/>
      <c r="H515" s="160"/>
      <c r="I515" s="163"/>
      <c r="J515" s="174">
        <f>BK515</f>
        <v>0</v>
      </c>
      <c r="K515" s="160"/>
      <c r="L515" s="165"/>
      <c r="M515" s="166"/>
      <c r="N515" s="167"/>
      <c r="O515" s="167"/>
      <c r="P515" s="168">
        <f>SUM(P516:P517)</f>
        <v>0</v>
      </c>
      <c r="Q515" s="167"/>
      <c r="R515" s="168">
        <f>SUM(R516:R517)</f>
        <v>0</v>
      </c>
      <c r="S515" s="167"/>
      <c r="T515" s="169">
        <f>SUM(T516:T517)</f>
        <v>0</v>
      </c>
      <c r="AR515" s="170" t="s">
        <v>86</v>
      </c>
      <c r="AT515" s="171" t="s">
        <v>77</v>
      </c>
      <c r="AU515" s="171" t="s">
        <v>86</v>
      </c>
      <c r="AY515" s="170" t="s">
        <v>153</v>
      </c>
      <c r="BK515" s="172">
        <f>SUM(BK516:BK517)</f>
        <v>0</v>
      </c>
    </row>
    <row r="516" spans="1:65" s="2" customFormat="1" ht="24.2" customHeight="1">
      <c r="A516" s="36"/>
      <c r="B516" s="37"/>
      <c r="C516" s="175" t="s">
        <v>431</v>
      </c>
      <c r="D516" s="175" t="s">
        <v>155</v>
      </c>
      <c r="E516" s="176" t="s">
        <v>1301</v>
      </c>
      <c r="F516" s="177" t="s">
        <v>1302</v>
      </c>
      <c r="G516" s="178" t="s">
        <v>223</v>
      </c>
      <c r="H516" s="179">
        <v>940.94399999999996</v>
      </c>
      <c r="I516" s="180"/>
      <c r="J516" s="181">
        <f>ROUND(I516*H516,2)</f>
        <v>0</v>
      </c>
      <c r="K516" s="177" t="s">
        <v>159</v>
      </c>
      <c r="L516" s="41"/>
      <c r="M516" s="182" t="s">
        <v>19</v>
      </c>
      <c r="N516" s="183" t="s">
        <v>49</v>
      </c>
      <c r="O516" s="66"/>
      <c r="P516" s="184">
        <f>O516*H516</f>
        <v>0</v>
      </c>
      <c r="Q516" s="184">
        <v>0</v>
      </c>
      <c r="R516" s="184">
        <f>Q516*H516</f>
        <v>0</v>
      </c>
      <c r="S516" s="184">
        <v>0</v>
      </c>
      <c r="T516" s="185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6" t="s">
        <v>160</v>
      </c>
      <c r="AT516" s="186" t="s">
        <v>155</v>
      </c>
      <c r="AU516" s="186" t="s">
        <v>88</v>
      </c>
      <c r="AY516" s="19" t="s">
        <v>153</v>
      </c>
      <c r="BE516" s="187">
        <f>IF(N516="základní",J516,0)</f>
        <v>0</v>
      </c>
      <c r="BF516" s="187">
        <f>IF(N516="snížená",J516,0)</f>
        <v>0</v>
      </c>
      <c r="BG516" s="187">
        <f>IF(N516="zákl. přenesená",J516,0)</f>
        <v>0</v>
      </c>
      <c r="BH516" s="187">
        <f>IF(N516="sníž. přenesená",J516,0)</f>
        <v>0</v>
      </c>
      <c r="BI516" s="187">
        <f>IF(N516="nulová",J516,0)</f>
        <v>0</v>
      </c>
      <c r="BJ516" s="19" t="s">
        <v>86</v>
      </c>
      <c r="BK516" s="187">
        <f>ROUND(I516*H516,2)</f>
        <v>0</v>
      </c>
      <c r="BL516" s="19" t="s">
        <v>160</v>
      </c>
      <c r="BM516" s="186" t="s">
        <v>1008</v>
      </c>
    </row>
    <row r="517" spans="1:65" s="2" customFormat="1" ht="11.25">
      <c r="A517" s="36"/>
      <c r="B517" s="37"/>
      <c r="C517" s="38"/>
      <c r="D517" s="188" t="s">
        <v>161</v>
      </c>
      <c r="E517" s="38"/>
      <c r="F517" s="189" t="s">
        <v>1303</v>
      </c>
      <c r="G517" s="38"/>
      <c r="H517" s="38"/>
      <c r="I517" s="190"/>
      <c r="J517" s="38"/>
      <c r="K517" s="38"/>
      <c r="L517" s="41"/>
      <c r="M517" s="191"/>
      <c r="N517" s="192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161</v>
      </c>
      <c r="AU517" s="19" t="s">
        <v>88</v>
      </c>
    </row>
    <row r="518" spans="1:65" s="12" customFormat="1" ht="25.9" customHeight="1">
      <c r="B518" s="159"/>
      <c r="C518" s="160"/>
      <c r="D518" s="161" t="s">
        <v>77</v>
      </c>
      <c r="E518" s="162" t="s">
        <v>1020</v>
      </c>
      <c r="F518" s="162" t="s">
        <v>1021</v>
      </c>
      <c r="G518" s="160"/>
      <c r="H518" s="160"/>
      <c r="I518" s="163"/>
      <c r="J518" s="164">
        <f>BK518</f>
        <v>0</v>
      </c>
      <c r="K518" s="160"/>
      <c r="L518" s="165"/>
      <c r="M518" s="166"/>
      <c r="N518" s="167"/>
      <c r="O518" s="167"/>
      <c r="P518" s="168">
        <f>P519+P527</f>
        <v>0</v>
      </c>
      <c r="Q518" s="167"/>
      <c r="R518" s="168">
        <f>R519+R527</f>
        <v>0</v>
      </c>
      <c r="S518" s="167"/>
      <c r="T518" s="169">
        <f>T519+T527</f>
        <v>0</v>
      </c>
      <c r="AR518" s="170" t="s">
        <v>88</v>
      </c>
      <c r="AT518" s="171" t="s">
        <v>77</v>
      </c>
      <c r="AU518" s="171" t="s">
        <v>78</v>
      </c>
      <c r="AY518" s="170" t="s">
        <v>153</v>
      </c>
      <c r="BK518" s="172">
        <f>BK519+BK527</f>
        <v>0</v>
      </c>
    </row>
    <row r="519" spans="1:65" s="12" customFormat="1" ht="22.9" customHeight="1">
      <c r="B519" s="159"/>
      <c r="C519" s="160"/>
      <c r="D519" s="161" t="s">
        <v>77</v>
      </c>
      <c r="E519" s="173" t="s">
        <v>1304</v>
      </c>
      <c r="F519" s="173" t="s">
        <v>1305</v>
      </c>
      <c r="G519" s="160"/>
      <c r="H519" s="160"/>
      <c r="I519" s="163"/>
      <c r="J519" s="174">
        <f>BK519</f>
        <v>0</v>
      </c>
      <c r="K519" s="160"/>
      <c r="L519" s="165"/>
      <c r="M519" s="166"/>
      <c r="N519" s="167"/>
      <c r="O519" s="167"/>
      <c r="P519" s="168">
        <f>SUM(P520:P526)</f>
        <v>0</v>
      </c>
      <c r="Q519" s="167"/>
      <c r="R519" s="168">
        <f>SUM(R520:R526)</f>
        <v>0</v>
      </c>
      <c r="S519" s="167"/>
      <c r="T519" s="169">
        <f>SUM(T520:T526)</f>
        <v>0</v>
      </c>
      <c r="AR519" s="170" t="s">
        <v>88</v>
      </c>
      <c r="AT519" s="171" t="s">
        <v>77</v>
      </c>
      <c r="AU519" s="171" t="s">
        <v>86</v>
      </c>
      <c r="AY519" s="170" t="s">
        <v>153</v>
      </c>
      <c r="BK519" s="172">
        <f>SUM(BK520:BK526)</f>
        <v>0</v>
      </c>
    </row>
    <row r="520" spans="1:65" s="2" customFormat="1" ht="16.5" customHeight="1">
      <c r="A520" s="36"/>
      <c r="B520" s="37"/>
      <c r="C520" s="175" t="s">
        <v>1011</v>
      </c>
      <c r="D520" s="175" t="s">
        <v>155</v>
      </c>
      <c r="E520" s="176" t="s">
        <v>1306</v>
      </c>
      <c r="F520" s="177" t="s">
        <v>1307</v>
      </c>
      <c r="G520" s="178" t="s">
        <v>342</v>
      </c>
      <c r="H520" s="179">
        <v>1</v>
      </c>
      <c r="I520" s="180"/>
      <c r="J520" s="181">
        <f>ROUND(I520*H520,2)</f>
        <v>0</v>
      </c>
      <c r="K520" s="177" t="s">
        <v>159</v>
      </c>
      <c r="L520" s="41"/>
      <c r="M520" s="182" t="s">
        <v>19</v>
      </c>
      <c r="N520" s="183" t="s">
        <v>49</v>
      </c>
      <c r="O520" s="66"/>
      <c r="P520" s="184">
        <f>O520*H520</f>
        <v>0</v>
      </c>
      <c r="Q520" s="184">
        <v>0</v>
      </c>
      <c r="R520" s="184">
        <f>Q520*H520</f>
        <v>0</v>
      </c>
      <c r="S520" s="184">
        <v>0</v>
      </c>
      <c r="T520" s="185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6" t="s">
        <v>211</v>
      </c>
      <c r="AT520" s="186" t="s">
        <v>155</v>
      </c>
      <c r="AU520" s="186" t="s">
        <v>88</v>
      </c>
      <c r="AY520" s="19" t="s">
        <v>153</v>
      </c>
      <c r="BE520" s="187">
        <f>IF(N520="základní",J520,0)</f>
        <v>0</v>
      </c>
      <c r="BF520" s="187">
        <f>IF(N520="snížená",J520,0)</f>
        <v>0</v>
      </c>
      <c r="BG520" s="187">
        <f>IF(N520="zákl. přenesená",J520,0)</f>
        <v>0</v>
      </c>
      <c r="BH520" s="187">
        <f>IF(N520="sníž. přenesená",J520,0)</f>
        <v>0</v>
      </c>
      <c r="BI520" s="187">
        <f>IF(N520="nulová",J520,0)</f>
        <v>0</v>
      </c>
      <c r="BJ520" s="19" t="s">
        <v>86</v>
      </c>
      <c r="BK520" s="187">
        <f>ROUND(I520*H520,2)</f>
        <v>0</v>
      </c>
      <c r="BL520" s="19" t="s">
        <v>211</v>
      </c>
      <c r="BM520" s="186" t="s">
        <v>1014</v>
      </c>
    </row>
    <row r="521" spans="1:65" s="2" customFormat="1" ht="11.25">
      <c r="A521" s="36"/>
      <c r="B521" s="37"/>
      <c r="C521" s="38"/>
      <c r="D521" s="188" t="s">
        <v>161</v>
      </c>
      <c r="E521" s="38"/>
      <c r="F521" s="189" t="s">
        <v>1308</v>
      </c>
      <c r="G521" s="38"/>
      <c r="H521" s="38"/>
      <c r="I521" s="190"/>
      <c r="J521" s="38"/>
      <c r="K521" s="38"/>
      <c r="L521" s="41"/>
      <c r="M521" s="191"/>
      <c r="N521" s="192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161</v>
      </c>
      <c r="AU521" s="19" t="s">
        <v>88</v>
      </c>
    </row>
    <row r="522" spans="1:65" s="13" customFormat="1" ht="11.25">
      <c r="B522" s="193"/>
      <c r="C522" s="194"/>
      <c r="D522" s="195" t="s">
        <v>163</v>
      </c>
      <c r="E522" s="196" t="s">
        <v>19</v>
      </c>
      <c r="F522" s="197" t="s">
        <v>86</v>
      </c>
      <c r="G522" s="194"/>
      <c r="H522" s="198">
        <v>1</v>
      </c>
      <c r="I522" s="199"/>
      <c r="J522" s="194"/>
      <c r="K522" s="194"/>
      <c r="L522" s="200"/>
      <c r="M522" s="201"/>
      <c r="N522" s="202"/>
      <c r="O522" s="202"/>
      <c r="P522" s="202"/>
      <c r="Q522" s="202"/>
      <c r="R522" s="202"/>
      <c r="S522" s="202"/>
      <c r="T522" s="203"/>
      <c r="AT522" s="204" t="s">
        <v>163</v>
      </c>
      <c r="AU522" s="204" t="s">
        <v>88</v>
      </c>
      <c r="AV522" s="13" t="s">
        <v>88</v>
      </c>
      <c r="AW522" s="13" t="s">
        <v>37</v>
      </c>
      <c r="AX522" s="13" t="s">
        <v>78</v>
      </c>
      <c r="AY522" s="204" t="s">
        <v>153</v>
      </c>
    </row>
    <row r="523" spans="1:65" s="14" customFormat="1" ht="11.25">
      <c r="B523" s="205"/>
      <c r="C523" s="206"/>
      <c r="D523" s="195" t="s">
        <v>163</v>
      </c>
      <c r="E523" s="207" t="s">
        <v>19</v>
      </c>
      <c r="F523" s="208" t="s">
        <v>1309</v>
      </c>
      <c r="G523" s="206"/>
      <c r="H523" s="207" t="s">
        <v>19</v>
      </c>
      <c r="I523" s="209"/>
      <c r="J523" s="206"/>
      <c r="K523" s="206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163</v>
      </c>
      <c r="AU523" s="214" t="s">
        <v>88</v>
      </c>
      <c r="AV523" s="14" t="s">
        <v>86</v>
      </c>
      <c r="AW523" s="14" t="s">
        <v>37</v>
      </c>
      <c r="AX523" s="14" t="s">
        <v>78</v>
      </c>
      <c r="AY523" s="214" t="s">
        <v>153</v>
      </c>
    </row>
    <row r="524" spans="1:65" s="15" customFormat="1" ht="11.25">
      <c r="B524" s="215"/>
      <c r="C524" s="216"/>
      <c r="D524" s="195" t="s">
        <v>163</v>
      </c>
      <c r="E524" s="217" t="s">
        <v>19</v>
      </c>
      <c r="F524" s="218" t="s">
        <v>166</v>
      </c>
      <c r="G524" s="216"/>
      <c r="H524" s="219">
        <v>1</v>
      </c>
      <c r="I524" s="220"/>
      <c r="J524" s="216"/>
      <c r="K524" s="216"/>
      <c r="L524" s="221"/>
      <c r="M524" s="222"/>
      <c r="N524" s="223"/>
      <c r="O524" s="223"/>
      <c r="P524" s="223"/>
      <c r="Q524" s="223"/>
      <c r="R524" s="223"/>
      <c r="S524" s="223"/>
      <c r="T524" s="224"/>
      <c r="AT524" s="225" t="s">
        <v>163</v>
      </c>
      <c r="AU524" s="225" t="s">
        <v>88</v>
      </c>
      <c r="AV524" s="15" t="s">
        <v>160</v>
      </c>
      <c r="AW524" s="15" t="s">
        <v>37</v>
      </c>
      <c r="AX524" s="15" t="s">
        <v>86</v>
      </c>
      <c r="AY524" s="225" t="s">
        <v>153</v>
      </c>
    </row>
    <row r="525" spans="1:65" s="2" customFormat="1" ht="24.2" customHeight="1">
      <c r="A525" s="36"/>
      <c r="B525" s="37"/>
      <c r="C525" s="175" t="s">
        <v>435</v>
      </c>
      <c r="D525" s="175" t="s">
        <v>155</v>
      </c>
      <c r="E525" s="176" t="s">
        <v>1310</v>
      </c>
      <c r="F525" s="177" t="s">
        <v>1311</v>
      </c>
      <c r="G525" s="178" t="s">
        <v>223</v>
      </c>
      <c r="H525" s="179">
        <v>2.7E-2</v>
      </c>
      <c r="I525" s="180"/>
      <c r="J525" s="181">
        <f>ROUND(I525*H525,2)</f>
        <v>0</v>
      </c>
      <c r="K525" s="177" t="s">
        <v>159</v>
      </c>
      <c r="L525" s="41"/>
      <c r="M525" s="182" t="s">
        <v>19</v>
      </c>
      <c r="N525" s="183" t="s">
        <v>49</v>
      </c>
      <c r="O525" s="66"/>
      <c r="P525" s="184">
        <f>O525*H525</f>
        <v>0</v>
      </c>
      <c r="Q525" s="184">
        <v>0</v>
      </c>
      <c r="R525" s="184">
        <f>Q525*H525</f>
        <v>0</v>
      </c>
      <c r="S525" s="184">
        <v>0</v>
      </c>
      <c r="T525" s="185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6" t="s">
        <v>211</v>
      </c>
      <c r="AT525" s="186" t="s">
        <v>155</v>
      </c>
      <c r="AU525" s="186" t="s">
        <v>88</v>
      </c>
      <c r="AY525" s="19" t="s">
        <v>153</v>
      </c>
      <c r="BE525" s="187">
        <f>IF(N525="základní",J525,0)</f>
        <v>0</v>
      </c>
      <c r="BF525" s="187">
        <f>IF(N525="snížená",J525,0)</f>
        <v>0</v>
      </c>
      <c r="BG525" s="187">
        <f>IF(N525="zákl. přenesená",J525,0)</f>
        <v>0</v>
      </c>
      <c r="BH525" s="187">
        <f>IF(N525="sníž. přenesená",J525,0)</f>
        <v>0</v>
      </c>
      <c r="BI525" s="187">
        <f>IF(N525="nulová",J525,0)</f>
        <v>0</v>
      </c>
      <c r="BJ525" s="19" t="s">
        <v>86</v>
      </c>
      <c r="BK525" s="187">
        <f>ROUND(I525*H525,2)</f>
        <v>0</v>
      </c>
      <c r="BL525" s="19" t="s">
        <v>211</v>
      </c>
      <c r="BM525" s="186" t="s">
        <v>1018</v>
      </c>
    </row>
    <row r="526" spans="1:65" s="2" customFormat="1" ht="11.25">
      <c r="A526" s="36"/>
      <c r="B526" s="37"/>
      <c r="C526" s="38"/>
      <c r="D526" s="188" t="s">
        <v>161</v>
      </c>
      <c r="E526" s="38"/>
      <c r="F526" s="189" t="s">
        <v>1312</v>
      </c>
      <c r="G526" s="38"/>
      <c r="H526" s="38"/>
      <c r="I526" s="190"/>
      <c r="J526" s="38"/>
      <c r="K526" s="38"/>
      <c r="L526" s="41"/>
      <c r="M526" s="191"/>
      <c r="N526" s="192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161</v>
      </c>
      <c r="AU526" s="19" t="s">
        <v>88</v>
      </c>
    </row>
    <row r="527" spans="1:65" s="12" customFormat="1" ht="22.9" customHeight="1">
      <c r="B527" s="159"/>
      <c r="C527" s="160"/>
      <c r="D527" s="161" t="s">
        <v>77</v>
      </c>
      <c r="E527" s="173" t="s">
        <v>1313</v>
      </c>
      <c r="F527" s="173" t="s">
        <v>1314</v>
      </c>
      <c r="G527" s="160"/>
      <c r="H527" s="160"/>
      <c r="I527" s="163"/>
      <c r="J527" s="174">
        <f>BK527</f>
        <v>0</v>
      </c>
      <c r="K527" s="160"/>
      <c r="L527" s="165"/>
      <c r="M527" s="166"/>
      <c r="N527" s="167"/>
      <c r="O527" s="167"/>
      <c r="P527" s="168">
        <f>SUM(P528:P535)</f>
        <v>0</v>
      </c>
      <c r="Q527" s="167"/>
      <c r="R527" s="168">
        <f>SUM(R528:R535)</f>
        <v>0</v>
      </c>
      <c r="S527" s="167"/>
      <c r="T527" s="169">
        <f>SUM(T528:T535)</f>
        <v>0</v>
      </c>
      <c r="AR527" s="170" t="s">
        <v>88</v>
      </c>
      <c r="AT527" s="171" t="s">
        <v>77</v>
      </c>
      <c r="AU527" s="171" t="s">
        <v>86</v>
      </c>
      <c r="AY527" s="170" t="s">
        <v>153</v>
      </c>
      <c r="BK527" s="172">
        <f>SUM(BK528:BK535)</f>
        <v>0</v>
      </c>
    </row>
    <row r="528" spans="1:65" s="2" customFormat="1" ht="24.2" customHeight="1">
      <c r="A528" s="36"/>
      <c r="B528" s="37"/>
      <c r="C528" s="175" t="s">
        <v>1024</v>
      </c>
      <c r="D528" s="175" t="s">
        <v>155</v>
      </c>
      <c r="E528" s="176" t="s">
        <v>1315</v>
      </c>
      <c r="F528" s="177" t="s">
        <v>1316</v>
      </c>
      <c r="G528" s="178" t="s">
        <v>275</v>
      </c>
      <c r="H528" s="179">
        <v>38</v>
      </c>
      <c r="I528" s="180"/>
      <c r="J528" s="181">
        <f>ROUND(I528*H528,2)</f>
        <v>0</v>
      </c>
      <c r="K528" s="177" t="s">
        <v>159</v>
      </c>
      <c r="L528" s="41"/>
      <c r="M528" s="182" t="s">
        <v>19</v>
      </c>
      <c r="N528" s="183" t="s">
        <v>49</v>
      </c>
      <c r="O528" s="66"/>
      <c r="P528" s="184">
        <f>O528*H528</f>
        <v>0</v>
      </c>
      <c r="Q528" s="184">
        <v>0</v>
      </c>
      <c r="R528" s="184">
        <f>Q528*H528</f>
        <v>0</v>
      </c>
      <c r="S528" s="184">
        <v>0</v>
      </c>
      <c r="T528" s="185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211</v>
      </c>
      <c r="AT528" s="186" t="s">
        <v>155</v>
      </c>
      <c r="AU528" s="186" t="s">
        <v>88</v>
      </c>
      <c r="AY528" s="19" t="s">
        <v>153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86</v>
      </c>
      <c r="BK528" s="187">
        <f>ROUND(I528*H528,2)</f>
        <v>0</v>
      </c>
      <c r="BL528" s="19" t="s">
        <v>211</v>
      </c>
      <c r="BM528" s="186" t="s">
        <v>1027</v>
      </c>
    </row>
    <row r="529" spans="1:65" s="2" customFormat="1" ht="11.25">
      <c r="A529" s="36"/>
      <c r="B529" s="37"/>
      <c r="C529" s="38"/>
      <c r="D529" s="188" t="s">
        <v>161</v>
      </c>
      <c r="E529" s="38"/>
      <c r="F529" s="189" t="s">
        <v>1317</v>
      </c>
      <c r="G529" s="38"/>
      <c r="H529" s="38"/>
      <c r="I529" s="190"/>
      <c r="J529" s="38"/>
      <c r="K529" s="38"/>
      <c r="L529" s="41"/>
      <c r="M529" s="191"/>
      <c r="N529" s="192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161</v>
      </c>
      <c r="AU529" s="19" t="s">
        <v>88</v>
      </c>
    </row>
    <row r="530" spans="1:65" s="13" customFormat="1" ht="11.25">
      <c r="B530" s="193"/>
      <c r="C530" s="194"/>
      <c r="D530" s="195" t="s">
        <v>163</v>
      </c>
      <c r="E530" s="196" t="s">
        <v>19</v>
      </c>
      <c r="F530" s="197" t="s">
        <v>276</v>
      </c>
      <c r="G530" s="194"/>
      <c r="H530" s="198">
        <v>38</v>
      </c>
      <c r="I530" s="199"/>
      <c r="J530" s="194"/>
      <c r="K530" s="194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163</v>
      </c>
      <c r="AU530" s="204" t="s">
        <v>88</v>
      </c>
      <c r="AV530" s="13" t="s">
        <v>88</v>
      </c>
      <c r="AW530" s="13" t="s">
        <v>37</v>
      </c>
      <c r="AX530" s="13" t="s">
        <v>78</v>
      </c>
      <c r="AY530" s="204" t="s">
        <v>153</v>
      </c>
    </row>
    <row r="531" spans="1:65" s="14" customFormat="1" ht="11.25">
      <c r="B531" s="205"/>
      <c r="C531" s="206"/>
      <c r="D531" s="195" t="s">
        <v>163</v>
      </c>
      <c r="E531" s="207" t="s">
        <v>19</v>
      </c>
      <c r="F531" s="208" t="s">
        <v>190</v>
      </c>
      <c r="G531" s="206"/>
      <c r="H531" s="207" t="s">
        <v>19</v>
      </c>
      <c r="I531" s="209"/>
      <c r="J531" s="206"/>
      <c r="K531" s="206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163</v>
      </c>
      <c r="AU531" s="214" t="s">
        <v>88</v>
      </c>
      <c r="AV531" s="14" t="s">
        <v>86</v>
      </c>
      <c r="AW531" s="14" t="s">
        <v>37</v>
      </c>
      <c r="AX531" s="14" t="s">
        <v>78</v>
      </c>
      <c r="AY531" s="214" t="s">
        <v>153</v>
      </c>
    </row>
    <row r="532" spans="1:65" s="15" customFormat="1" ht="11.25">
      <c r="B532" s="215"/>
      <c r="C532" s="216"/>
      <c r="D532" s="195" t="s">
        <v>163</v>
      </c>
      <c r="E532" s="217" t="s">
        <v>19</v>
      </c>
      <c r="F532" s="218" t="s">
        <v>166</v>
      </c>
      <c r="G532" s="216"/>
      <c r="H532" s="219">
        <v>38</v>
      </c>
      <c r="I532" s="220"/>
      <c r="J532" s="216"/>
      <c r="K532" s="216"/>
      <c r="L532" s="221"/>
      <c r="M532" s="222"/>
      <c r="N532" s="223"/>
      <c r="O532" s="223"/>
      <c r="P532" s="223"/>
      <c r="Q532" s="223"/>
      <c r="R532" s="223"/>
      <c r="S532" s="223"/>
      <c r="T532" s="224"/>
      <c r="AT532" s="225" t="s">
        <v>163</v>
      </c>
      <c r="AU532" s="225" t="s">
        <v>88</v>
      </c>
      <c r="AV532" s="15" t="s">
        <v>160</v>
      </c>
      <c r="AW532" s="15" t="s">
        <v>37</v>
      </c>
      <c r="AX532" s="15" t="s">
        <v>86</v>
      </c>
      <c r="AY532" s="225" t="s">
        <v>153</v>
      </c>
    </row>
    <row r="533" spans="1:65" s="2" customFormat="1" ht="16.5" customHeight="1">
      <c r="A533" s="36"/>
      <c r="B533" s="37"/>
      <c r="C533" s="226" t="s">
        <v>438</v>
      </c>
      <c r="D533" s="226" t="s">
        <v>220</v>
      </c>
      <c r="E533" s="227" t="s">
        <v>1318</v>
      </c>
      <c r="F533" s="228" t="s">
        <v>1319</v>
      </c>
      <c r="G533" s="229" t="s">
        <v>275</v>
      </c>
      <c r="H533" s="230">
        <v>39.9</v>
      </c>
      <c r="I533" s="231"/>
      <c r="J533" s="232">
        <f>ROUND(I533*H533,2)</f>
        <v>0</v>
      </c>
      <c r="K533" s="228" t="s">
        <v>159</v>
      </c>
      <c r="L533" s="233"/>
      <c r="M533" s="234" t="s">
        <v>19</v>
      </c>
      <c r="N533" s="235" t="s">
        <v>49</v>
      </c>
      <c r="O533" s="66"/>
      <c r="P533" s="184">
        <f>O533*H533</f>
        <v>0</v>
      </c>
      <c r="Q533" s="184">
        <v>0</v>
      </c>
      <c r="R533" s="184">
        <f>Q533*H533</f>
        <v>0</v>
      </c>
      <c r="S533" s="184">
        <v>0</v>
      </c>
      <c r="T533" s="18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6" t="s">
        <v>258</v>
      </c>
      <c r="AT533" s="186" t="s">
        <v>220</v>
      </c>
      <c r="AU533" s="186" t="s">
        <v>88</v>
      </c>
      <c r="AY533" s="19" t="s">
        <v>153</v>
      </c>
      <c r="BE533" s="187">
        <f>IF(N533="základní",J533,0)</f>
        <v>0</v>
      </c>
      <c r="BF533" s="187">
        <f>IF(N533="snížená",J533,0)</f>
        <v>0</v>
      </c>
      <c r="BG533" s="187">
        <f>IF(N533="zákl. přenesená",J533,0)</f>
        <v>0</v>
      </c>
      <c r="BH533" s="187">
        <f>IF(N533="sníž. přenesená",J533,0)</f>
        <v>0</v>
      </c>
      <c r="BI533" s="187">
        <f>IF(N533="nulová",J533,0)</f>
        <v>0</v>
      </c>
      <c r="BJ533" s="19" t="s">
        <v>86</v>
      </c>
      <c r="BK533" s="187">
        <f>ROUND(I533*H533,2)</f>
        <v>0</v>
      </c>
      <c r="BL533" s="19" t="s">
        <v>211</v>
      </c>
      <c r="BM533" s="186" t="s">
        <v>1032</v>
      </c>
    </row>
    <row r="534" spans="1:65" s="13" customFormat="1" ht="11.25">
      <c r="B534" s="193"/>
      <c r="C534" s="194"/>
      <c r="D534" s="195" t="s">
        <v>163</v>
      </c>
      <c r="E534" s="196" t="s">
        <v>19</v>
      </c>
      <c r="F534" s="197" t="s">
        <v>1320</v>
      </c>
      <c r="G534" s="194"/>
      <c r="H534" s="198">
        <v>39.9</v>
      </c>
      <c r="I534" s="199"/>
      <c r="J534" s="194"/>
      <c r="K534" s="194"/>
      <c r="L534" s="200"/>
      <c r="M534" s="201"/>
      <c r="N534" s="202"/>
      <c r="O534" s="202"/>
      <c r="P534" s="202"/>
      <c r="Q534" s="202"/>
      <c r="R534" s="202"/>
      <c r="S534" s="202"/>
      <c r="T534" s="203"/>
      <c r="AT534" s="204" t="s">
        <v>163</v>
      </c>
      <c r="AU534" s="204" t="s">
        <v>88</v>
      </c>
      <c r="AV534" s="13" t="s">
        <v>88</v>
      </c>
      <c r="AW534" s="13" t="s">
        <v>37</v>
      </c>
      <c r="AX534" s="13" t="s">
        <v>78</v>
      </c>
      <c r="AY534" s="204" t="s">
        <v>153</v>
      </c>
    </row>
    <row r="535" spans="1:65" s="15" customFormat="1" ht="11.25">
      <c r="B535" s="215"/>
      <c r="C535" s="216"/>
      <c r="D535" s="195" t="s">
        <v>163</v>
      </c>
      <c r="E535" s="217" t="s">
        <v>19</v>
      </c>
      <c r="F535" s="218" t="s">
        <v>166</v>
      </c>
      <c r="G535" s="216"/>
      <c r="H535" s="219">
        <v>39.9</v>
      </c>
      <c r="I535" s="220"/>
      <c r="J535" s="216"/>
      <c r="K535" s="216"/>
      <c r="L535" s="221"/>
      <c r="M535" s="244"/>
      <c r="N535" s="245"/>
      <c r="O535" s="245"/>
      <c r="P535" s="245"/>
      <c r="Q535" s="245"/>
      <c r="R535" s="245"/>
      <c r="S535" s="245"/>
      <c r="T535" s="246"/>
      <c r="AT535" s="225" t="s">
        <v>163</v>
      </c>
      <c r="AU535" s="225" t="s">
        <v>88</v>
      </c>
      <c r="AV535" s="15" t="s">
        <v>160</v>
      </c>
      <c r="AW535" s="15" t="s">
        <v>37</v>
      </c>
      <c r="AX535" s="15" t="s">
        <v>86</v>
      </c>
      <c r="AY535" s="225" t="s">
        <v>153</v>
      </c>
    </row>
    <row r="536" spans="1:65" s="2" customFormat="1" ht="6.95" customHeight="1">
      <c r="A536" s="36"/>
      <c r="B536" s="49"/>
      <c r="C536" s="50"/>
      <c r="D536" s="50"/>
      <c r="E536" s="50"/>
      <c r="F536" s="50"/>
      <c r="G536" s="50"/>
      <c r="H536" s="50"/>
      <c r="I536" s="50"/>
      <c r="J536" s="50"/>
      <c r="K536" s="50"/>
      <c r="L536" s="41"/>
      <c r="M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</row>
  </sheetData>
  <sheetProtection algorithmName="SHA-512" hashValue="FXvvn8cheysiS77hQDazqUuiYUU/J6Nf/qV3t/lMW3DOP59sv8XEp6FnG4Dwp+CW8Gh5us004Jktj63P48MO0Q==" saltValue="dWCtcf35RUmyFfl5cGmGHR+8JC33sBwXKeB4xasTkjaB47JVd+1pZJWwCMNXZAoS5PWJsYZLeXnLw/wrvX7gWw==" spinCount="100000" sheet="1" objects="1" scenarios="1" formatColumns="0" formatRows="0" autoFilter="0"/>
  <autoFilter ref="C89:K535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/>
    <hyperlink ref="F99" r:id="rId2"/>
    <hyperlink ref="F104" r:id="rId3"/>
    <hyperlink ref="F109" r:id="rId4"/>
    <hyperlink ref="F114" r:id="rId5"/>
    <hyperlink ref="F119" r:id="rId6"/>
    <hyperlink ref="F124" r:id="rId7"/>
    <hyperlink ref="F129" r:id="rId8"/>
    <hyperlink ref="F134" r:id="rId9"/>
    <hyperlink ref="F141" r:id="rId10"/>
    <hyperlink ref="F151" r:id="rId11"/>
    <hyperlink ref="F153" r:id="rId12"/>
    <hyperlink ref="F157" r:id="rId13"/>
    <hyperlink ref="F162" r:id="rId14"/>
    <hyperlink ref="F164" r:id="rId15"/>
    <hyperlink ref="F168" r:id="rId16"/>
    <hyperlink ref="F174" r:id="rId17"/>
    <hyperlink ref="F178" r:id="rId18"/>
    <hyperlink ref="F183" r:id="rId19"/>
    <hyperlink ref="F192" r:id="rId20"/>
    <hyperlink ref="F197" r:id="rId21"/>
    <hyperlink ref="F201" r:id="rId22"/>
    <hyperlink ref="F206" r:id="rId23"/>
    <hyperlink ref="F211" r:id="rId24"/>
    <hyperlink ref="F218" r:id="rId25"/>
    <hyperlink ref="F223" r:id="rId26"/>
    <hyperlink ref="F232" r:id="rId27"/>
    <hyperlink ref="F237" r:id="rId28"/>
    <hyperlink ref="F242" r:id="rId29"/>
    <hyperlink ref="F247" r:id="rId30"/>
    <hyperlink ref="F252" r:id="rId31"/>
    <hyperlink ref="F257" r:id="rId32"/>
    <hyperlink ref="F266" r:id="rId33"/>
    <hyperlink ref="F279" r:id="rId34"/>
    <hyperlink ref="F304" r:id="rId35"/>
    <hyperlink ref="F314" r:id="rId36"/>
    <hyperlink ref="F322" r:id="rId37"/>
    <hyperlink ref="F330" r:id="rId38"/>
    <hyperlink ref="F338" r:id="rId39"/>
    <hyperlink ref="F346" r:id="rId40"/>
    <hyperlink ref="F355" r:id="rId41"/>
    <hyperlink ref="F359" r:id="rId42"/>
    <hyperlink ref="F369" r:id="rId43"/>
    <hyperlink ref="F375" r:id="rId44"/>
    <hyperlink ref="F378" r:id="rId45"/>
    <hyperlink ref="F383" r:id="rId46"/>
    <hyperlink ref="F388" r:id="rId47"/>
    <hyperlink ref="F396" r:id="rId48"/>
    <hyperlink ref="F404" r:id="rId49"/>
    <hyperlink ref="F413" r:id="rId50"/>
    <hyperlink ref="F418" r:id="rId51"/>
    <hyperlink ref="F426" r:id="rId52"/>
    <hyperlink ref="F434" r:id="rId53"/>
    <hyperlink ref="F442" r:id="rId54"/>
    <hyperlink ref="F446" r:id="rId55"/>
    <hyperlink ref="F451" r:id="rId56"/>
    <hyperlink ref="F453" r:id="rId57"/>
    <hyperlink ref="F458" r:id="rId58"/>
    <hyperlink ref="F463" r:id="rId59"/>
    <hyperlink ref="F468" r:id="rId60"/>
    <hyperlink ref="F473" r:id="rId61"/>
    <hyperlink ref="F478" r:id="rId62"/>
    <hyperlink ref="F484" r:id="rId63"/>
    <hyperlink ref="F489" r:id="rId64"/>
    <hyperlink ref="F493" r:id="rId65"/>
    <hyperlink ref="F498" r:id="rId66"/>
    <hyperlink ref="F502" r:id="rId67"/>
    <hyperlink ref="F506" r:id="rId68"/>
    <hyperlink ref="F510" r:id="rId69"/>
    <hyperlink ref="F512" r:id="rId70"/>
    <hyperlink ref="F517" r:id="rId71"/>
    <hyperlink ref="F521" r:id="rId72"/>
    <hyperlink ref="F526" r:id="rId73"/>
    <hyperlink ref="F529" r:id="rId7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100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88</v>
      </c>
    </row>
    <row r="4" spans="1:46" s="1" customFormat="1" ht="24.95" customHeight="1">
      <c r="B4" s="22"/>
      <c r="D4" s="105" t="s">
        <v>122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II-117 Lipnice - Spálené Poříčí , ( úsek IV , úsek V )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123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1321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13. 5. 2024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40</v>
      </c>
      <c r="F24" s="36"/>
      <c r="G24" s="36"/>
      <c r="H24" s="36"/>
      <c r="I24" s="107" t="s">
        <v>29</v>
      </c>
      <c r="J24" s="109" t="s">
        <v>41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44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46</v>
      </c>
      <c r="G32" s="36"/>
      <c r="H32" s="36"/>
      <c r="I32" s="117" t="s">
        <v>45</v>
      </c>
      <c r="J32" s="117" t="s">
        <v>47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48</v>
      </c>
      <c r="E33" s="107" t="s">
        <v>49</v>
      </c>
      <c r="F33" s="119">
        <f>ROUND((SUM(BE84:BE104)),  2)</f>
        <v>0</v>
      </c>
      <c r="G33" s="36"/>
      <c r="H33" s="36"/>
      <c r="I33" s="120">
        <v>0.21</v>
      </c>
      <c r="J33" s="119">
        <f>ROUND(((SUM(BE84:BE104))*I33),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50</v>
      </c>
      <c r="F34" s="119">
        <f>ROUND((SUM(BF84:BF104)),  2)</f>
        <v>0</v>
      </c>
      <c r="G34" s="36"/>
      <c r="H34" s="36"/>
      <c r="I34" s="120">
        <v>0.12</v>
      </c>
      <c r="J34" s="119">
        <f>ROUND(((SUM(BF84:BF104))*I34),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51</v>
      </c>
      <c r="F35" s="119">
        <f>ROUND((SUM(BG84:BG104)),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52</v>
      </c>
      <c r="F36" s="119">
        <f>ROUND((SUM(BH84:BH104)),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53</v>
      </c>
      <c r="F37" s="119">
        <f>ROUND((SUM(BI84:BI104)),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II-117 Lipnice - Spálené Poříčí , ( úsek IV , úsek V )</v>
      </c>
      <c r="F48" s="382"/>
      <c r="G48" s="382"/>
      <c r="H48" s="382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8" t="str">
        <f>E9</f>
        <v>SKA7205 - Vedlejší a ostatní náklady SO 103</v>
      </c>
      <c r="F50" s="383"/>
      <c r="G50" s="383"/>
      <c r="H50" s="38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13. 5. 2024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SÚS PK, příspěvková organizace</v>
      </c>
      <c r="G54" s="38"/>
      <c r="H54" s="38"/>
      <c r="I54" s="31" t="s">
        <v>33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126</v>
      </c>
      <c r="D57" s="133"/>
      <c r="E57" s="133"/>
      <c r="F57" s="133"/>
      <c r="G57" s="133"/>
      <c r="H57" s="133"/>
      <c r="I57" s="133"/>
      <c r="J57" s="134" t="s">
        <v>127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76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128</v>
      </c>
    </row>
    <row r="60" spans="1:47" s="9" customFormat="1" ht="24.95" customHeight="1">
      <c r="B60" s="136"/>
      <c r="C60" s="137"/>
      <c r="D60" s="138" t="s">
        <v>586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1051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1052</v>
      </c>
      <c r="E62" s="145"/>
      <c r="F62" s="145"/>
      <c r="G62" s="145"/>
      <c r="H62" s="145"/>
      <c r="I62" s="145"/>
      <c r="J62" s="146">
        <f>J96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587</v>
      </c>
      <c r="E63" s="145"/>
      <c r="F63" s="145"/>
      <c r="G63" s="145"/>
      <c r="H63" s="145"/>
      <c r="I63" s="145"/>
      <c r="J63" s="146">
        <f>J99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1053</v>
      </c>
      <c r="E64" s="145"/>
      <c r="F64" s="145"/>
      <c r="G64" s="145"/>
      <c r="H64" s="145"/>
      <c r="I64" s="145"/>
      <c r="J64" s="146">
        <f>J102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138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1" t="str">
        <f>E7</f>
        <v>II-117 Lipnice - Spálené Poříčí , ( úsek IV , úsek V )</v>
      </c>
      <c r="F74" s="382"/>
      <c r="G74" s="382"/>
      <c r="H74" s="382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123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8" t="str">
        <f>E9</f>
        <v>SKA7205 - Vedlejší a ostatní náklady SO 103</v>
      </c>
      <c r="F76" s="383"/>
      <c r="G76" s="383"/>
      <c r="H76" s="383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 xml:space="preserve"> </v>
      </c>
      <c r="G78" s="38"/>
      <c r="H78" s="38"/>
      <c r="I78" s="31" t="s">
        <v>23</v>
      </c>
      <c r="J78" s="61" t="str">
        <f>IF(J12="","",J12)</f>
        <v>13. 5. 2024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SÚS PK, příspěvková organizace</v>
      </c>
      <c r="G80" s="38"/>
      <c r="H80" s="38"/>
      <c r="I80" s="31" t="s">
        <v>33</v>
      </c>
      <c r="J80" s="34" t="str">
        <f>E21</f>
        <v>Projekční kancelář Ing.Škubalová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38</v>
      </c>
      <c r="J81" s="34" t="str">
        <f>E24</f>
        <v>Straka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139</v>
      </c>
      <c r="D83" s="151" t="s">
        <v>63</v>
      </c>
      <c r="E83" s="151" t="s">
        <v>59</v>
      </c>
      <c r="F83" s="151" t="s">
        <v>60</v>
      </c>
      <c r="G83" s="151" t="s">
        <v>140</v>
      </c>
      <c r="H83" s="151" t="s">
        <v>141</v>
      </c>
      <c r="I83" s="151" t="s">
        <v>142</v>
      </c>
      <c r="J83" s="151" t="s">
        <v>127</v>
      </c>
      <c r="K83" s="152" t="s">
        <v>143</v>
      </c>
      <c r="L83" s="153"/>
      <c r="M83" s="70" t="s">
        <v>19</v>
      </c>
      <c r="N83" s="71" t="s">
        <v>48</v>
      </c>
      <c r="O83" s="71" t="s">
        <v>144</v>
      </c>
      <c r="P83" s="71" t="s">
        <v>145</v>
      </c>
      <c r="Q83" s="71" t="s">
        <v>146</v>
      </c>
      <c r="R83" s="71" t="s">
        <v>147</v>
      </c>
      <c r="S83" s="71" t="s">
        <v>148</v>
      </c>
      <c r="T83" s="72" t="s">
        <v>149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150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77</v>
      </c>
      <c r="AU84" s="19" t="s">
        <v>128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77</v>
      </c>
      <c r="E85" s="162" t="s">
        <v>1038</v>
      </c>
      <c r="F85" s="162" t="s">
        <v>1039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P86+P96+P99+P102</f>
        <v>0</v>
      </c>
      <c r="Q85" s="167"/>
      <c r="R85" s="168">
        <f>R86+R96+R99+R102</f>
        <v>0</v>
      </c>
      <c r="S85" s="167"/>
      <c r="T85" s="169">
        <f>T86+T96+T99+T102</f>
        <v>0</v>
      </c>
      <c r="AR85" s="170" t="s">
        <v>191</v>
      </c>
      <c r="AT85" s="171" t="s">
        <v>77</v>
      </c>
      <c r="AU85" s="171" t="s">
        <v>78</v>
      </c>
      <c r="AY85" s="170" t="s">
        <v>153</v>
      </c>
      <c r="BK85" s="172">
        <f>BK86+BK96+BK99+BK102</f>
        <v>0</v>
      </c>
    </row>
    <row r="86" spans="1:65" s="12" customFormat="1" ht="22.9" customHeight="1">
      <c r="B86" s="159"/>
      <c r="C86" s="160"/>
      <c r="D86" s="161" t="s">
        <v>77</v>
      </c>
      <c r="E86" s="173" t="s">
        <v>1054</v>
      </c>
      <c r="F86" s="173" t="s">
        <v>1055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SUM(P87:P95)</f>
        <v>0</v>
      </c>
      <c r="Q86" s="167"/>
      <c r="R86" s="168">
        <f>SUM(R87:R95)</f>
        <v>0</v>
      </c>
      <c r="S86" s="167"/>
      <c r="T86" s="169">
        <f>SUM(T87:T95)</f>
        <v>0</v>
      </c>
      <c r="AR86" s="170" t="s">
        <v>191</v>
      </c>
      <c r="AT86" s="171" t="s">
        <v>77</v>
      </c>
      <c r="AU86" s="171" t="s">
        <v>86</v>
      </c>
      <c r="AY86" s="170" t="s">
        <v>153</v>
      </c>
      <c r="BK86" s="172">
        <f>SUM(BK87:BK95)</f>
        <v>0</v>
      </c>
    </row>
    <row r="87" spans="1:65" s="2" customFormat="1" ht="16.5" customHeight="1">
      <c r="A87" s="36"/>
      <c r="B87" s="37"/>
      <c r="C87" s="175" t="s">
        <v>86</v>
      </c>
      <c r="D87" s="175" t="s">
        <v>155</v>
      </c>
      <c r="E87" s="176" t="s">
        <v>1056</v>
      </c>
      <c r="F87" s="177" t="s">
        <v>1057</v>
      </c>
      <c r="G87" s="178" t="s">
        <v>1044</v>
      </c>
      <c r="H87" s="179">
        <v>1</v>
      </c>
      <c r="I87" s="180"/>
      <c r="J87" s="181">
        <f>ROUND(I87*H87,2)</f>
        <v>0</v>
      </c>
      <c r="K87" s="177" t="s">
        <v>159</v>
      </c>
      <c r="L87" s="41"/>
      <c r="M87" s="182" t="s">
        <v>19</v>
      </c>
      <c r="N87" s="183" t="s">
        <v>49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160</v>
      </c>
      <c r="AT87" s="186" t="s">
        <v>155</v>
      </c>
      <c r="AU87" s="186" t="s">
        <v>88</v>
      </c>
      <c r="AY87" s="19" t="s">
        <v>153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86</v>
      </c>
      <c r="BK87" s="187">
        <f>ROUND(I87*H87,2)</f>
        <v>0</v>
      </c>
      <c r="BL87" s="19" t="s">
        <v>160</v>
      </c>
      <c r="BM87" s="186" t="s">
        <v>88</v>
      </c>
    </row>
    <row r="88" spans="1:65" s="2" customFormat="1" ht="11.25">
      <c r="A88" s="36"/>
      <c r="B88" s="37"/>
      <c r="C88" s="38"/>
      <c r="D88" s="188" t="s">
        <v>161</v>
      </c>
      <c r="E88" s="38"/>
      <c r="F88" s="189" t="s">
        <v>1058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161</v>
      </c>
      <c r="AU88" s="19" t="s">
        <v>88</v>
      </c>
    </row>
    <row r="89" spans="1:65" s="2" customFormat="1" ht="16.5" customHeight="1">
      <c r="A89" s="36"/>
      <c r="B89" s="37"/>
      <c r="C89" s="175" t="s">
        <v>88</v>
      </c>
      <c r="D89" s="175" t="s">
        <v>155</v>
      </c>
      <c r="E89" s="176" t="s">
        <v>1059</v>
      </c>
      <c r="F89" s="177" t="s">
        <v>1060</v>
      </c>
      <c r="G89" s="178" t="s">
        <v>1044</v>
      </c>
      <c r="H89" s="179">
        <v>1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49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160</v>
      </c>
      <c r="AT89" s="186" t="s">
        <v>155</v>
      </c>
      <c r="AU89" s="186" t="s">
        <v>88</v>
      </c>
      <c r="AY89" s="19" t="s">
        <v>153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86</v>
      </c>
      <c r="BK89" s="187">
        <f>ROUND(I89*H89,2)</f>
        <v>0</v>
      </c>
      <c r="BL89" s="19" t="s">
        <v>160</v>
      </c>
      <c r="BM89" s="186" t="s">
        <v>160</v>
      </c>
    </row>
    <row r="90" spans="1:65" s="2" customFormat="1" ht="16.5" customHeight="1">
      <c r="A90" s="36"/>
      <c r="B90" s="37"/>
      <c r="C90" s="175" t="s">
        <v>170</v>
      </c>
      <c r="D90" s="175" t="s">
        <v>155</v>
      </c>
      <c r="E90" s="176" t="s">
        <v>1061</v>
      </c>
      <c r="F90" s="177" t="s">
        <v>1062</v>
      </c>
      <c r="G90" s="178" t="s">
        <v>1044</v>
      </c>
      <c r="H90" s="179">
        <v>1</v>
      </c>
      <c r="I90" s="180"/>
      <c r="J90" s="181">
        <f>ROUND(I90*H90,2)</f>
        <v>0</v>
      </c>
      <c r="K90" s="177" t="s">
        <v>159</v>
      </c>
      <c r="L90" s="41"/>
      <c r="M90" s="182" t="s">
        <v>19</v>
      </c>
      <c r="N90" s="183" t="s">
        <v>49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160</v>
      </c>
      <c r="AT90" s="186" t="s">
        <v>155</v>
      </c>
      <c r="AU90" s="186" t="s">
        <v>88</v>
      </c>
      <c r="AY90" s="19" t="s">
        <v>153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86</v>
      </c>
      <c r="BK90" s="187">
        <f>ROUND(I90*H90,2)</f>
        <v>0</v>
      </c>
      <c r="BL90" s="19" t="s">
        <v>160</v>
      </c>
      <c r="BM90" s="186" t="s">
        <v>174</v>
      </c>
    </row>
    <row r="91" spans="1:65" s="2" customFormat="1" ht="11.25">
      <c r="A91" s="36"/>
      <c r="B91" s="37"/>
      <c r="C91" s="38"/>
      <c r="D91" s="188" t="s">
        <v>161</v>
      </c>
      <c r="E91" s="38"/>
      <c r="F91" s="189" t="s">
        <v>1063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161</v>
      </c>
      <c r="AU91" s="19" t="s">
        <v>88</v>
      </c>
    </row>
    <row r="92" spans="1:65" s="2" customFormat="1" ht="16.5" customHeight="1">
      <c r="A92" s="36"/>
      <c r="B92" s="37"/>
      <c r="C92" s="175" t="s">
        <v>160</v>
      </c>
      <c r="D92" s="175" t="s">
        <v>155</v>
      </c>
      <c r="E92" s="176" t="s">
        <v>1064</v>
      </c>
      <c r="F92" s="177" t="s">
        <v>1065</v>
      </c>
      <c r="G92" s="178" t="s">
        <v>1044</v>
      </c>
      <c r="H92" s="179">
        <v>1</v>
      </c>
      <c r="I92" s="180"/>
      <c r="J92" s="181">
        <f>ROUND(I92*H92,2)</f>
        <v>0</v>
      </c>
      <c r="K92" s="177" t="s">
        <v>159</v>
      </c>
      <c r="L92" s="41"/>
      <c r="M92" s="182" t="s">
        <v>19</v>
      </c>
      <c r="N92" s="183" t="s">
        <v>49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160</v>
      </c>
      <c r="AT92" s="186" t="s">
        <v>155</v>
      </c>
      <c r="AU92" s="186" t="s">
        <v>88</v>
      </c>
      <c r="AY92" s="19" t="s">
        <v>153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86</v>
      </c>
      <c r="BK92" s="187">
        <f>ROUND(I92*H92,2)</f>
        <v>0</v>
      </c>
      <c r="BL92" s="19" t="s">
        <v>160</v>
      </c>
      <c r="BM92" s="186" t="s">
        <v>182</v>
      </c>
    </row>
    <row r="93" spans="1:65" s="2" customFormat="1" ht="11.25">
      <c r="A93" s="36"/>
      <c r="B93" s="37"/>
      <c r="C93" s="38"/>
      <c r="D93" s="188" t="s">
        <v>161</v>
      </c>
      <c r="E93" s="38"/>
      <c r="F93" s="189" t="s">
        <v>1066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161</v>
      </c>
      <c r="AU93" s="19" t="s">
        <v>88</v>
      </c>
    </row>
    <row r="94" spans="1:65" s="2" customFormat="1" ht="16.5" customHeight="1">
      <c r="A94" s="36"/>
      <c r="B94" s="37"/>
      <c r="C94" s="175" t="s">
        <v>191</v>
      </c>
      <c r="D94" s="175" t="s">
        <v>155</v>
      </c>
      <c r="E94" s="176" t="s">
        <v>1067</v>
      </c>
      <c r="F94" s="177" t="s">
        <v>1068</v>
      </c>
      <c r="G94" s="178" t="s">
        <v>1044</v>
      </c>
      <c r="H94" s="179">
        <v>1</v>
      </c>
      <c r="I94" s="180"/>
      <c r="J94" s="181">
        <f>ROUND(I94*H94,2)</f>
        <v>0</v>
      </c>
      <c r="K94" s="177" t="s">
        <v>159</v>
      </c>
      <c r="L94" s="41"/>
      <c r="M94" s="182" t="s">
        <v>19</v>
      </c>
      <c r="N94" s="183" t="s">
        <v>49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160</v>
      </c>
      <c r="AT94" s="186" t="s">
        <v>155</v>
      </c>
      <c r="AU94" s="186" t="s">
        <v>88</v>
      </c>
      <c r="AY94" s="19" t="s">
        <v>153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86</v>
      </c>
      <c r="BK94" s="187">
        <f>ROUND(I94*H94,2)</f>
        <v>0</v>
      </c>
      <c r="BL94" s="19" t="s">
        <v>160</v>
      </c>
      <c r="BM94" s="186" t="s">
        <v>194</v>
      </c>
    </row>
    <row r="95" spans="1:65" s="2" customFormat="1" ht="11.25">
      <c r="A95" s="36"/>
      <c r="B95" s="37"/>
      <c r="C95" s="38"/>
      <c r="D95" s="188" t="s">
        <v>161</v>
      </c>
      <c r="E95" s="38"/>
      <c r="F95" s="189" t="s">
        <v>1069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161</v>
      </c>
      <c r="AU95" s="19" t="s">
        <v>88</v>
      </c>
    </row>
    <row r="96" spans="1:65" s="12" customFormat="1" ht="22.9" customHeight="1">
      <c r="B96" s="159"/>
      <c r="C96" s="160"/>
      <c r="D96" s="161" t="s">
        <v>77</v>
      </c>
      <c r="E96" s="173" t="s">
        <v>1073</v>
      </c>
      <c r="F96" s="173" t="s">
        <v>1074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SUM(P97:P98)</f>
        <v>0</v>
      </c>
      <c r="Q96" s="167"/>
      <c r="R96" s="168">
        <f>SUM(R97:R98)</f>
        <v>0</v>
      </c>
      <c r="S96" s="167"/>
      <c r="T96" s="169">
        <f>SUM(T97:T98)</f>
        <v>0</v>
      </c>
      <c r="AR96" s="170" t="s">
        <v>191</v>
      </c>
      <c r="AT96" s="171" t="s">
        <v>77</v>
      </c>
      <c r="AU96" s="171" t="s">
        <v>86</v>
      </c>
      <c r="AY96" s="170" t="s">
        <v>153</v>
      </c>
      <c r="BK96" s="172">
        <f>SUM(BK97:BK98)</f>
        <v>0</v>
      </c>
    </row>
    <row r="97" spans="1:65" s="2" customFormat="1" ht="24.2" customHeight="1">
      <c r="A97" s="36"/>
      <c r="B97" s="37"/>
      <c r="C97" s="175" t="s">
        <v>174</v>
      </c>
      <c r="D97" s="175" t="s">
        <v>155</v>
      </c>
      <c r="E97" s="176" t="s">
        <v>1075</v>
      </c>
      <c r="F97" s="177" t="s">
        <v>1076</v>
      </c>
      <c r="G97" s="178" t="s">
        <v>1044</v>
      </c>
      <c r="H97" s="179">
        <v>1</v>
      </c>
      <c r="I97" s="180"/>
      <c r="J97" s="181">
        <f>ROUND(I97*H97,2)</f>
        <v>0</v>
      </c>
      <c r="K97" s="177" t="s">
        <v>159</v>
      </c>
      <c r="L97" s="41"/>
      <c r="M97" s="182" t="s">
        <v>19</v>
      </c>
      <c r="N97" s="183" t="s">
        <v>49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160</v>
      </c>
      <c r="AT97" s="186" t="s">
        <v>155</v>
      </c>
      <c r="AU97" s="186" t="s">
        <v>88</v>
      </c>
      <c r="AY97" s="19" t="s">
        <v>153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86</v>
      </c>
      <c r="BK97" s="187">
        <f>ROUND(I97*H97,2)</f>
        <v>0</v>
      </c>
      <c r="BL97" s="19" t="s">
        <v>160</v>
      </c>
      <c r="BM97" s="186" t="s">
        <v>8</v>
      </c>
    </row>
    <row r="98" spans="1:65" s="2" customFormat="1" ht="11.25">
      <c r="A98" s="36"/>
      <c r="B98" s="37"/>
      <c r="C98" s="38"/>
      <c r="D98" s="188" t="s">
        <v>161</v>
      </c>
      <c r="E98" s="38"/>
      <c r="F98" s="189" t="s">
        <v>1077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161</v>
      </c>
      <c r="AU98" s="19" t="s">
        <v>88</v>
      </c>
    </row>
    <row r="99" spans="1:65" s="12" customFormat="1" ht="22.9" customHeight="1">
      <c r="B99" s="159"/>
      <c r="C99" s="160"/>
      <c r="D99" s="161" t="s">
        <v>77</v>
      </c>
      <c r="E99" s="173" t="s">
        <v>1040</v>
      </c>
      <c r="F99" s="173" t="s">
        <v>1041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SUM(P100:P101)</f>
        <v>0</v>
      </c>
      <c r="Q99" s="167"/>
      <c r="R99" s="168">
        <f>SUM(R100:R101)</f>
        <v>0</v>
      </c>
      <c r="S99" s="167"/>
      <c r="T99" s="169">
        <f>SUM(T100:T101)</f>
        <v>0</v>
      </c>
      <c r="AR99" s="170" t="s">
        <v>191</v>
      </c>
      <c r="AT99" s="171" t="s">
        <v>77</v>
      </c>
      <c r="AU99" s="171" t="s">
        <v>86</v>
      </c>
      <c r="AY99" s="170" t="s">
        <v>153</v>
      </c>
      <c r="BK99" s="172">
        <f>SUM(BK100:BK101)</f>
        <v>0</v>
      </c>
    </row>
    <row r="100" spans="1:65" s="2" customFormat="1" ht="16.5" customHeight="1">
      <c r="A100" s="36"/>
      <c r="B100" s="37"/>
      <c r="C100" s="175" t="s">
        <v>203</v>
      </c>
      <c r="D100" s="175" t="s">
        <v>155</v>
      </c>
      <c r="E100" s="176" t="s">
        <v>1078</v>
      </c>
      <c r="F100" s="177" t="s">
        <v>1079</v>
      </c>
      <c r="G100" s="178" t="s">
        <v>1044</v>
      </c>
      <c r="H100" s="179">
        <v>1</v>
      </c>
      <c r="I100" s="180"/>
      <c r="J100" s="181">
        <f>ROUND(I100*H100,2)</f>
        <v>0</v>
      </c>
      <c r="K100" s="177" t="s">
        <v>159</v>
      </c>
      <c r="L100" s="41"/>
      <c r="M100" s="182" t="s">
        <v>19</v>
      </c>
      <c r="N100" s="183" t="s">
        <v>49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160</v>
      </c>
      <c r="AT100" s="186" t="s">
        <v>155</v>
      </c>
      <c r="AU100" s="186" t="s">
        <v>88</v>
      </c>
      <c r="AY100" s="19" t="s">
        <v>153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86</v>
      </c>
      <c r="BK100" s="187">
        <f>ROUND(I100*H100,2)</f>
        <v>0</v>
      </c>
      <c r="BL100" s="19" t="s">
        <v>160</v>
      </c>
      <c r="BM100" s="186" t="s">
        <v>206</v>
      </c>
    </row>
    <row r="101" spans="1:65" s="2" customFormat="1" ht="11.25">
      <c r="A101" s="36"/>
      <c r="B101" s="37"/>
      <c r="C101" s="38"/>
      <c r="D101" s="188" t="s">
        <v>161</v>
      </c>
      <c r="E101" s="38"/>
      <c r="F101" s="189" t="s">
        <v>1080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161</v>
      </c>
      <c r="AU101" s="19" t="s">
        <v>88</v>
      </c>
    </row>
    <row r="102" spans="1:65" s="12" customFormat="1" ht="22.9" customHeight="1">
      <c r="B102" s="159"/>
      <c r="C102" s="160"/>
      <c r="D102" s="161" t="s">
        <v>77</v>
      </c>
      <c r="E102" s="173" t="s">
        <v>1081</v>
      </c>
      <c r="F102" s="173" t="s">
        <v>1082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SUM(P103:P104)</f>
        <v>0</v>
      </c>
      <c r="Q102" s="167"/>
      <c r="R102" s="168">
        <f>SUM(R103:R104)</f>
        <v>0</v>
      </c>
      <c r="S102" s="167"/>
      <c r="T102" s="169">
        <f>SUM(T103:T104)</f>
        <v>0</v>
      </c>
      <c r="AR102" s="170" t="s">
        <v>191</v>
      </c>
      <c r="AT102" s="171" t="s">
        <v>77</v>
      </c>
      <c r="AU102" s="171" t="s">
        <v>86</v>
      </c>
      <c r="AY102" s="170" t="s">
        <v>153</v>
      </c>
      <c r="BK102" s="172">
        <f>SUM(BK103:BK104)</f>
        <v>0</v>
      </c>
    </row>
    <row r="103" spans="1:65" s="2" customFormat="1" ht="16.5" customHeight="1">
      <c r="A103" s="36"/>
      <c r="B103" s="37"/>
      <c r="C103" s="175" t="s">
        <v>182</v>
      </c>
      <c r="D103" s="175" t="s">
        <v>155</v>
      </c>
      <c r="E103" s="176" t="s">
        <v>1083</v>
      </c>
      <c r="F103" s="177" t="s">
        <v>1084</v>
      </c>
      <c r="G103" s="178" t="s">
        <v>1044</v>
      </c>
      <c r="H103" s="179">
        <v>1</v>
      </c>
      <c r="I103" s="180"/>
      <c r="J103" s="181">
        <f>ROUND(I103*H103,2)</f>
        <v>0</v>
      </c>
      <c r="K103" s="177" t="s">
        <v>159</v>
      </c>
      <c r="L103" s="41"/>
      <c r="M103" s="182" t="s">
        <v>19</v>
      </c>
      <c r="N103" s="183" t="s">
        <v>49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160</v>
      </c>
      <c r="AT103" s="186" t="s">
        <v>155</v>
      </c>
      <c r="AU103" s="186" t="s">
        <v>88</v>
      </c>
      <c r="AY103" s="19" t="s">
        <v>153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86</v>
      </c>
      <c r="BK103" s="187">
        <f>ROUND(I103*H103,2)</f>
        <v>0</v>
      </c>
      <c r="BL103" s="19" t="s">
        <v>160</v>
      </c>
      <c r="BM103" s="186" t="s">
        <v>211</v>
      </c>
    </row>
    <row r="104" spans="1:65" s="2" customFormat="1" ht="11.25">
      <c r="A104" s="36"/>
      <c r="B104" s="37"/>
      <c r="C104" s="38"/>
      <c r="D104" s="188" t="s">
        <v>161</v>
      </c>
      <c r="E104" s="38"/>
      <c r="F104" s="189" t="s">
        <v>1085</v>
      </c>
      <c r="G104" s="38"/>
      <c r="H104" s="38"/>
      <c r="I104" s="190"/>
      <c r="J104" s="38"/>
      <c r="K104" s="38"/>
      <c r="L104" s="41"/>
      <c r="M104" s="236"/>
      <c r="N104" s="237"/>
      <c r="O104" s="238"/>
      <c r="P104" s="238"/>
      <c r="Q104" s="238"/>
      <c r="R104" s="238"/>
      <c r="S104" s="238"/>
      <c r="T104" s="239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161</v>
      </c>
      <c r="AU104" s="19" t="s">
        <v>88</v>
      </c>
    </row>
    <row r="105" spans="1:65" s="2" customFormat="1" ht="6.95" customHeight="1">
      <c r="A105" s="36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CKDmLkpHhqu5VA6TWMPy9gxqm7wUI5rc37+JdfphwYw0CcR5rQRlGW1VXj3uOqjD4bsgi3KmWXu3muB6O09+ag==" saltValue="T5gEWyPIoJoCPnGQFsLqEKa2nj9aZ16dNaRBDp28yg1WJxKH8hU0miMfc4fxfOcVdRmvKlxFbzc6oAHpkyDpcg==" spinCount="100000" sheet="1" objects="1" scenarios="1" formatColumns="0" formatRows="0" autoFilter="0"/>
  <autoFilter ref="C83:K10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3" r:id="rId3"/>
    <hyperlink ref="F95" r:id="rId4"/>
    <hyperlink ref="F98" r:id="rId5"/>
    <hyperlink ref="F101" r:id="rId6"/>
    <hyperlink ref="F104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103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88</v>
      </c>
    </row>
    <row r="4" spans="1:46" s="1" customFormat="1" ht="24.95" customHeight="1">
      <c r="B4" s="22"/>
      <c r="D4" s="105" t="s">
        <v>122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II-117 Lipnice - Spálené Poříčí , ( úsek IV , úsek V )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123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1322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13. 5. 2024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40</v>
      </c>
      <c r="F24" s="36"/>
      <c r="G24" s="36"/>
      <c r="H24" s="36"/>
      <c r="I24" s="107" t="s">
        <v>29</v>
      </c>
      <c r="J24" s="109" t="s">
        <v>41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44</v>
      </c>
      <c r="E30" s="36"/>
      <c r="F30" s="36"/>
      <c r="G30" s="36"/>
      <c r="H30" s="36"/>
      <c r="I30" s="36"/>
      <c r="J30" s="116">
        <f>ROUND(J91,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46</v>
      </c>
      <c r="G32" s="36"/>
      <c r="H32" s="36"/>
      <c r="I32" s="117" t="s">
        <v>45</v>
      </c>
      <c r="J32" s="117" t="s">
        <v>47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48</v>
      </c>
      <c r="E33" s="107" t="s">
        <v>49</v>
      </c>
      <c r="F33" s="119">
        <f>ROUND((SUM(BE91:BE616)),  2)</f>
        <v>0</v>
      </c>
      <c r="G33" s="36"/>
      <c r="H33" s="36"/>
      <c r="I33" s="120">
        <v>0.21</v>
      </c>
      <c r="J33" s="119">
        <f>ROUND(((SUM(BE91:BE616))*I33),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50</v>
      </c>
      <c r="F34" s="119">
        <f>ROUND((SUM(BF91:BF616)),  2)</f>
        <v>0</v>
      </c>
      <c r="G34" s="36"/>
      <c r="H34" s="36"/>
      <c r="I34" s="120">
        <v>0.12</v>
      </c>
      <c r="J34" s="119">
        <f>ROUND(((SUM(BF91:BF616))*I34),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51</v>
      </c>
      <c r="F35" s="119">
        <f>ROUND((SUM(BG91:BG616)),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52</v>
      </c>
      <c r="F36" s="119">
        <f>ROUND((SUM(BH91:BH616)),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53</v>
      </c>
      <c r="F37" s="119">
        <f>ROUND((SUM(BI91:BI616)),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II-117 Lipnice - Spálené Poříčí , ( úsek IV , úsek V )</v>
      </c>
      <c r="F48" s="382"/>
      <c r="G48" s="382"/>
      <c r="H48" s="382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8" t="str">
        <f>E9</f>
        <v>SKA7206 - SO 104  Komunikace - úsek V</v>
      </c>
      <c r="F50" s="383"/>
      <c r="G50" s="383"/>
      <c r="H50" s="38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13. 5. 2024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SÚS PK, příspěvková organizace</v>
      </c>
      <c r="G54" s="38"/>
      <c r="H54" s="38"/>
      <c r="I54" s="31" t="s">
        <v>33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126</v>
      </c>
      <c r="D57" s="133"/>
      <c r="E57" s="133"/>
      <c r="F57" s="133"/>
      <c r="G57" s="133"/>
      <c r="H57" s="133"/>
      <c r="I57" s="133"/>
      <c r="J57" s="134" t="s">
        <v>127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76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128</v>
      </c>
    </row>
    <row r="60" spans="1:47" s="9" customFormat="1" ht="24.95" customHeight="1">
      <c r="B60" s="136"/>
      <c r="C60" s="137"/>
      <c r="D60" s="138" t="s">
        <v>129</v>
      </c>
      <c r="E60" s="139"/>
      <c r="F60" s="139"/>
      <c r="G60" s="139"/>
      <c r="H60" s="139"/>
      <c r="I60" s="139"/>
      <c r="J60" s="140">
        <f>J92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130</v>
      </c>
      <c r="E61" s="145"/>
      <c r="F61" s="145"/>
      <c r="G61" s="145"/>
      <c r="H61" s="145"/>
      <c r="I61" s="145"/>
      <c r="J61" s="146">
        <f>J93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131</v>
      </c>
      <c r="E62" s="145"/>
      <c r="F62" s="145"/>
      <c r="G62" s="145"/>
      <c r="H62" s="145"/>
      <c r="I62" s="145"/>
      <c r="J62" s="146">
        <f>J204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583</v>
      </c>
      <c r="E63" s="145"/>
      <c r="F63" s="145"/>
      <c r="G63" s="145"/>
      <c r="H63" s="145"/>
      <c r="I63" s="145"/>
      <c r="J63" s="146">
        <f>J231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J270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133</v>
      </c>
      <c r="E65" s="145"/>
      <c r="F65" s="145"/>
      <c r="G65" s="145"/>
      <c r="H65" s="145"/>
      <c r="I65" s="145"/>
      <c r="J65" s="146">
        <f>J275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134</v>
      </c>
      <c r="E66" s="145"/>
      <c r="F66" s="145"/>
      <c r="G66" s="145"/>
      <c r="H66" s="145"/>
      <c r="I66" s="145"/>
      <c r="J66" s="146">
        <f>J348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135</v>
      </c>
      <c r="E67" s="145"/>
      <c r="F67" s="145"/>
      <c r="G67" s="145"/>
      <c r="H67" s="145"/>
      <c r="I67" s="145"/>
      <c r="J67" s="146">
        <f>J398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136</v>
      </c>
      <c r="E68" s="145"/>
      <c r="F68" s="145"/>
      <c r="G68" s="145"/>
      <c r="H68" s="145"/>
      <c r="I68" s="145"/>
      <c r="J68" s="146">
        <f>J557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137</v>
      </c>
      <c r="E69" s="145"/>
      <c r="F69" s="145"/>
      <c r="G69" s="145"/>
      <c r="H69" s="145"/>
      <c r="I69" s="145"/>
      <c r="J69" s="146">
        <f>J602</f>
        <v>0</v>
      </c>
      <c r="K69" s="143"/>
      <c r="L69" s="147"/>
    </row>
    <row r="70" spans="1:31" s="9" customFormat="1" ht="24.95" customHeight="1">
      <c r="B70" s="136"/>
      <c r="C70" s="137"/>
      <c r="D70" s="138" t="s">
        <v>584</v>
      </c>
      <c r="E70" s="139"/>
      <c r="F70" s="139"/>
      <c r="G70" s="139"/>
      <c r="H70" s="139"/>
      <c r="I70" s="139"/>
      <c r="J70" s="140">
        <f>J605</f>
        <v>0</v>
      </c>
      <c r="K70" s="137"/>
      <c r="L70" s="141"/>
    </row>
    <row r="71" spans="1:31" s="10" customFormat="1" ht="19.899999999999999" customHeight="1">
      <c r="B71" s="142"/>
      <c r="C71" s="143"/>
      <c r="D71" s="144" t="s">
        <v>1323</v>
      </c>
      <c r="E71" s="145"/>
      <c r="F71" s="145"/>
      <c r="G71" s="145"/>
      <c r="H71" s="145"/>
      <c r="I71" s="145"/>
      <c r="J71" s="146">
        <f>J606</f>
        <v>0</v>
      </c>
      <c r="K71" s="143"/>
      <c r="L71" s="14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138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1" t="str">
        <f>E7</f>
        <v>II-117 Lipnice - Spálené Poříčí , ( úsek IV , úsek V )</v>
      </c>
      <c r="F81" s="382"/>
      <c r="G81" s="382"/>
      <c r="H81" s="382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123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38" t="str">
        <f>E9</f>
        <v>SKA7206 - SO 104  Komunikace - úsek V</v>
      </c>
      <c r="F83" s="383"/>
      <c r="G83" s="383"/>
      <c r="H83" s="383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F12</f>
        <v xml:space="preserve"> </v>
      </c>
      <c r="G85" s="38"/>
      <c r="H85" s="38"/>
      <c r="I85" s="31" t="s">
        <v>23</v>
      </c>
      <c r="J85" s="61" t="str">
        <f>IF(J12="","",J12)</f>
        <v>13. 5. 2024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25</v>
      </c>
      <c r="D87" s="38"/>
      <c r="E87" s="38"/>
      <c r="F87" s="29" t="str">
        <f>E15</f>
        <v>SÚS PK, příspěvková organizace</v>
      </c>
      <c r="G87" s="38"/>
      <c r="H87" s="38"/>
      <c r="I87" s="31" t="s">
        <v>33</v>
      </c>
      <c r="J87" s="34" t="str">
        <f>E21</f>
        <v>Projekční kancelář Ing.Škubalová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31</v>
      </c>
      <c r="D88" s="38"/>
      <c r="E88" s="38"/>
      <c r="F88" s="29" t="str">
        <f>IF(E18="","",E18)</f>
        <v>Vyplň údaj</v>
      </c>
      <c r="G88" s="38"/>
      <c r="H88" s="38"/>
      <c r="I88" s="31" t="s">
        <v>38</v>
      </c>
      <c r="J88" s="34" t="str">
        <f>E24</f>
        <v>Straka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48"/>
      <c r="B90" s="149"/>
      <c r="C90" s="150" t="s">
        <v>139</v>
      </c>
      <c r="D90" s="151" t="s">
        <v>63</v>
      </c>
      <c r="E90" s="151" t="s">
        <v>59</v>
      </c>
      <c r="F90" s="151" t="s">
        <v>60</v>
      </c>
      <c r="G90" s="151" t="s">
        <v>140</v>
      </c>
      <c r="H90" s="151" t="s">
        <v>141</v>
      </c>
      <c r="I90" s="151" t="s">
        <v>142</v>
      </c>
      <c r="J90" s="151" t="s">
        <v>127</v>
      </c>
      <c r="K90" s="152" t="s">
        <v>143</v>
      </c>
      <c r="L90" s="153"/>
      <c r="M90" s="70" t="s">
        <v>19</v>
      </c>
      <c r="N90" s="71" t="s">
        <v>48</v>
      </c>
      <c r="O90" s="71" t="s">
        <v>144</v>
      </c>
      <c r="P90" s="71" t="s">
        <v>145</v>
      </c>
      <c r="Q90" s="71" t="s">
        <v>146</v>
      </c>
      <c r="R90" s="71" t="s">
        <v>147</v>
      </c>
      <c r="S90" s="71" t="s">
        <v>148</v>
      </c>
      <c r="T90" s="72" t="s">
        <v>149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6"/>
      <c r="B91" s="37"/>
      <c r="C91" s="77" t="s">
        <v>150</v>
      </c>
      <c r="D91" s="38"/>
      <c r="E91" s="38"/>
      <c r="F91" s="38"/>
      <c r="G91" s="38"/>
      <c r="H91" s="38"/>
      <c r="I91" s="38"/>
      <c r="J91" s="154">
        <f>BK91</f>
        <v>0</v>
      </c>
      <c r="K91" s="38"/>
      <c r="L91" s="41"/>
      <c r="M91" s="73"/>
      <c r="N91" s="155"/>
      <c r="O91" s="74"/>
      <c r="P91" s="156">
        <f>P92+P605</f>
        <v>0</v>
      </c>
      <c r="Q91" s="74"/>
      <c r="R91" s="156">
        <f>R92+R605</f>
        <v>11.693879999999998</v>
      </c>
      <c r="S91" s="74"/>
      <c r="T91" s="157">
        <f>T92+T605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77</v>
      </c>
      <c r="AU91" s="19" t="s">
        <v>128</v>
      </c>
      <c r="BK91" s="158">
        <f>BK92+BK605</f>
        <v>0</v>
      </c>
    </row>
    <row r="92" spans="1:65" s="12" customFormat="1" ht="25.9" customHeight="1">
      <c r="B92" s="159"/>
      <c r="C92" s="160"/>
      <c r="D92" s="161" t="s">
        <v>77</v>
      </c>
      <c r="E92" s="162" t="s">
        <v>151</v>
      </c>
      <c r="F92" s="162" t="s">
        <v>152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P93+P204+P231+P270+P275+P348+P398+P557+P602</f>
        <v>0</v>
      </c>
      <c r="Q92" s="167"/>
      <c r="R92" s="168">
        <f>R93+R204+R231+R270+R275+R348+R398+R557+R602</f>
        <v>11.693879999999998</v>
      </c>
      <c r="S92" s="167"/>
      <c r="T92" s="169">
        <f>T93+T204+T231+T270+T275+T348+T398+T557+T602</f>
        <v>0</v>
      </c>
      <c r="AR92" s="170" t="s">
        <v>86</v>
      </c>
      <c r="AT92" s="171" t="s">
        <v>77</v>
      </c>
      <c r="AU92" s="171" t="s">
        <v>78</v>
      </c>
      <c r="AY92" s="170" t="s">
        <v>153</v>
      </c>
      <c r="BK92" s="172">
        <f>BK93+BK204+BK231+BK270+BK275+BK348+BK398+BK557+BK602</f>
        <v>0</v>
      </c>
    </row>
    <row r="93" spans="1:65" s="12" customFormat="1" ht="22.9" customHeight="1">
      <c r="B93" s="159"/>
      <c r="C93" s="160"/>
      <c r="D93" s="161" t="s">
        <v>77</v>
      </c>
      <c r="E93" s="173" t="s">
        <v>86</v>
      </c>
      <c r="F93" s="173" t="s">
        <v>154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SUM(P94:P203)</f>
        <v>0</v>
      </c>
      <c r="Q93" s="167"/>
      <c r="R93" s="168">
        <f>SUM(R94:R203)</f>
        <v>0</v>
      </c>
      <c r="S93" s="167"/>
      <c r="T93" s="169">
        <f>SUM(T94:T203)</f>
        <v>0</v>
      </c>
      <c r="AR93" s="170" t="s">
        <v>86</v>
      </c>
      <c r="AT93" s="171" t="s">
        <v>77</v>
      </c>
      <c r="AU93" s="171" t="s">
        <v>86</v>
      </c>
      <c r="AY93" s="170" t="s">
        <v>153</v>
      </c>
      <c r="BK93" s="172">
        <f>SUM(BK94:BK203)</f>
        <v>0</v>
      </c>
    </row>
    <row r="94" spans="1:65" s="2" customFormat="1" ht="37.9" customHeight="1">
      <c r="A94" s="36"/>
      <c r="B94" s="37"/>
      <c r="C94" s="175" t="s">
        <v>86</v>
      </c>
      <c r="D94" s="175" t="s">
        <v>155</v>
      </c>
      <c r="E94" s="176" t="s">
        <v>1324</v>
      </c>
      <c r="F94" s="177" t="s">
        <v>1325</v>
      </c>
      <c r="G94" s="178" t="s">
        <v>158</v>
      </c>
      <c r="H94" s="179">
        <v>3872.25</v>
      </c>
      <c r="I94" s="180"/>
      <c r="J94" s="181">
        <f>ROUND(I94*H94,2)</f>
        <v>0</v>
      </c>
      <c r="K94" s="177" t="s">
        <v>159</v>
      </c>
      <c r="L94" s="41"/>
      <c r="M94" s="182" t="s">
        <v>19</v>
      </c>
      <c r="N94" s="183" t="s">
        <v>49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160</v>
      </c>
      <c r="AT94" s="186" t="s">
        <v>155</v>
      </c>
      <c r="AU94" s="186" t="s">
        <v>88</v>
      </c>
      <c r="AY94" s="19" t="s">
        <v>153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86</v>
      </c>
      <c r="BK94" s="187">
        <f>ROUND(I94*H94,2)</f>
        <v>0</v>
      </c>
      <c r="BL94" s="19" t="s">
        <v>160</v>
      </c>
      <c r="BM94" s="186" t="s">
        <v>88</v>
      </c>
    </row>
    <row r="95" spans="1:65" s="2" customFormat="1" ht="11.25">
      <c r="A95" s="36"/>
      <c r="B95" s="37"/>
      <c r="C95" s="38"/>
      <c r="D95" s="188" t="s">
        <v>161</v>
      </c>
      <c r="E95" s="38"/>
      <c r="F95" s="189" t="s">
        <v>1326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161</v>
      </c>
      <c r="AU95" s="19" t="s">
        <v>88</v>
      </c>
    </row>
    <row r="96" spans="1:65" s="13" customFormat="1" ht="11.25">
      <c r="B96" s="193"/>
      <c r="C96" s="194"/>
      <c r="D96" s="195" t="s">
        <v>163</v>
      </c>
      <c r="E96" s="196" t="s">
        <v>19</v>
      </c>
      <c r="F96" s="197" t="s">
        <v>1327</v>
      </c>
      <c r="G96" s="194"/>
      <c r="H96" s="198">
        <v>3872.25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163</v>
      </c>
      <c r="AU96" s="204" t="s">
        <v>88</v>
      </c>
      <c r="AV96" s="13" t="s">
        <v>88</v>
      </c>
      <c r="AW96" s="13" t="s">
        <v>37</v>
      </c>
      <c r="AX96" s="13" t="s">
        <v>78</v>
      </c>
      <c r="AY96" s="204" t="s">
        <v>153</v>
      </c>
    </row>
    <row r="97" spans="1:65" s="14" customFormat="1" ht="11.25">
      <c r="B97" s="205"/>
      <c r="C97" s="206"/>
      <c r="D97" s="195" t="s">
        <v>163</v>
      </c>
      <c r="E97" s="207" t="s">
        <v>19</v>
      </c>
      <c r="F97" s="208" t="s">
        <v>1328</v>
      </c>
      <c r="G97" s="206"/>
      <c r="H97" s="207" t="s">
        <v>19</v>
      </c>
      <c r="I97" s="209"/>
      <c r="J97" s="206"/>
      <c r="K97" s="206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163</v>
      </c>
      <c r="AU97" s="214" t="s">
        <v>88</v>
      </c>
      <c r="AV97" s="14" t="s">
        <v>86</v>
      </c>
      <c r="AW97" s="14" t="s">
        <v>37</v>
      </c>
      <c r="AX97" s="14" t="s">
        <v>78</v>
      </c>
      <c r="AY97" s="214" t="s">
        <v>153</v>
      </c>
    </row>
    <row r="98" spans="1:65" s="15" customFormat="1" ht="11.25">
      <c r="B98" s="215"/>
      <c r="C98" s="216"/>
      <c r="D98" s="195" t="s">
        <v>163</v>
      </c>
      <c r="E98" s="217" t="s">
        <v>19</v>
      </c>
      <c r="F98" s="218" t="s">
        <v>166</v>
      </c>
      <c r="G98" s="216"/>
      <c r="H98" s="219">
        <v>3872.25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163</v>
      </c>
      <c r="AU98" s="225" t="s">
        <v>88</v>
      </c>
      <c r="AV98" s="15" t="s">
        <v>160</v>
      </c>
      <c r="AW98" s="15" t="s">
        <v>37</v>
      </c>
      <c r="AX98" s="15" t="s">
        <v>86</v>
      </c>
      <c r="AY98" s="225" t="s">
        <v>153</v>
      </c>
    </row>
    <row r="99" spans="1:65" s="2" customFormat="1" ht="33" customHeight="1">
      <c r="A99" s="36"/>
      <c r="B99" s="37"/>
      <c r="C99" s="175" t="s">
        <v>88</v>
      </c>
      <c r="D99" s="175" t="s">
        <v>155</v>
      </c>
      <c r="E99" s="176" t="s">
        <v>1329</v>
      </c>
      <c r="F99" s="177" t="s">
        <v>1330</v>
      </c>
      <c r="G99" s="178" t="s">
        <v>158</v>
      </c>
      <c r="H99" s="179">
        <v>3872.25</v>
      </c>
      <c r="I99" s="180"/>
      <c r="J99" s="181">
        <f>ROUND(I99*H99,2)</f>
        <v>0</v>
      </c>
      <c r="K99" s="177" t="s">
        <v>159</v>
      </c>
      <c r="L99" s="41"/>
      <c r="M99" s="182" t="s">
        <v>19</v>
      </c>
      <c r="N99" s="183" t="s">
        <v>49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160</v>
      </c>
      <c r="AT99" s="186" t="s">
        <v>155</v>
      </c>
      <c r="AU99" s="186" t="s">
        <v>88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86</v>
      </c>
      <c r="BK99" s="187">
        <f>ROUND(I99*H99,2)</f>
        <v>0</v>
      </c>
      <c r="BL99" s="19" t="s">
        <v>160</v>
      </c>
      <c r="BM99" s="186" t="s">
        <v>160</v>
      </c>
    </row>
    <row r="100" spans="1:65" s="2" customFormat="1" ht="11.25">
      <c r="A100" s="36"/>
      <c r="B100" s="37"/>
      <c r="C100" s="38"/>
      <c r="D100" s="188" t="s">
        <v>161</v>
      </c>
      <c r="E100" s="38"/>
      <c r="F100" s="189" t="s">
        <v>1331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161</v>
      </c>
      <c r="AU100" s="19" t="s">
        <v>88</v>
      </c>
    </row>
    <row r="101" spans="1:65" s="13" customFormat="1" ht="11.25">
      <c r="B101" s="193"/>
      <c r="C101" s="194"/>
      <c r="D101" s="195" t="s">
        <v>163</v>
      </c>
      <c r="E101" s="196" t="s">
        <v>19</v>
      </c>
      <c r="F101" s="197" t="s">
        <v>1327</v>
      </c>
      <c r="G101" s="194"/>
      <c r="H101" s="198">
        <v>3872.25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163</v>
      </c>
      <c r="AU101" s="204" t="s">
        <v>88</v>
      </c>
      <c r="AV101" s="13" t="s">
        <v>88</v>
      </c>
      <c r="AW101" s="13" t="s">
        <v>37</v>
      </c>
      <c r="AX101" s="13" t="s">
        <v>78</v>
      </c>
      <c r="AY101" s="204" t="s">
        <v>153</v>
      </c>
    </row>
    <row r="102" spans="1:65" s="14" customFormat="1" ht="11.25">
      <c r="B102" s="205"/>
      <c r="C102" s="206"/>
      <c r="D102" s="195" t="s">
        <v>163</v>
      </c>
      <c r="E102" s="207" t="s">
        <v>19</v>
      </c>
      <c r="F102" s="208" t="s">
        <v>1332</v>
      </c>
      <c r="G102" s="206"/>
      <c r="H102" s="207" t="s">
        <v>19</v>
      </c>
      <c r="I102" s="209"/>
      <c r="J102" s="206"/>
      <c r="K102" s="206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163</v>
      </c>
      <c r="AU102" s="214" t="s">
        <v>88</v>
      </c>
      <c r="AV102" s="14" t="s">
        <v>86</v>
      </c>
      <c r="AW102" s="14" t="s">
        <v>37</v>
      </c>
      <c r="AX102" s="14" t="s">
        <v>78</v>
      </c>
      <c r="AY102" s="214" t="s">
        <v>153</v>
      </c>
    </row>
    <row r="103" spans="1:65" s="15" customFormat="1" ht="11.25">
      <c r="B103" s="215"/>
      <c r="C103" s="216"/>
      <c r="D103" s="195" t="s">
        <v>163</v>
      </c>
      <c r="E103" s="217" t="s">
        <v>19</v>
      </c>
      <c r="F103" s="218" t="s">
        <v>166</v>
      </c>
      <c r="G103" s="216"/>
      <c r="H103" s="219">
        <v>3872.25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163</v>
      </c>
      <c r="AU103" s="225" t="s">
        <v>88</v>
      </c>
      <c r="AV103" s="15" t="s">
        <v>160</v>
      </c>
      <c r="AW103" s="15" t="s">
        <v>37</v>
      </c>
      <c r="AX103" s="15" t="s">
        <v>86</v>
      </c>
      <c r="AY103" s="225" t="s">
        <v>153</v>
      </c>
    </row>
    <row r="104" spans="1:65" s="2" customFormat="1" ht="24.2" customHeight="1">
      <c r="A104" s="36"/>
      <c r="B104" s="37"/>
      <c r="C104" s="175" t="s">
        <v>170</v>
      </c>
      <c r="D104" s="175" t="s">
        <v>155</v>
      </c>
      <c r="E104" s="176" t="s">
        <v>1333</v>
      </c>
      <c r="F104" s="177" t="s">
        <v>1334</v>
      </c>
      <c r="G104" s="178" t="s">
        <v>158</v>
      </c>
      <c r="H104" s="179">
        <v>3935.75</v>
      </c>
      <c r="I104" s="180"/>
      <c r="J104" s="181">
        <f>ROUND(I104*H104,2)</f>
        <v>0</v>
      </c>
      <c r="K104" s="177" t="s">
        <v>159</v>
      </c>
      <c r="L104" s="41"/>
      <c r="M104" s="182" t="s">
        <v>19</v>
      </c>
      <c r="N104" s="183" t="s">
        <v>49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160</v>
      </c>
      <c r="AT104" s="186" t="s">
        <v>155</v>
      </c>
      <c r="AU104" s="186" t="s">
        <v>88</v>
      </c>
      <c r="AY104" s="19" t="s">
        <v>153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86</v>
      </c>
      <c r="BK104" s="187">
        <f>ROUND(I104*H104,2)</f>
        <v>0</v>
      </c>
      <c r="BL104" s="19" t="s">
        <v>160</v>
      </c>
      <c r="BM104" s="186" t="s">
        <v>174</v>
      </c>
    </row>
    <row r="105" spans="1:65" s="2" customFormat="1" ht="11.25">
      <c r="A105" s="36"/>
      <c r="B105" s="37"/>
      <c r="C105" s="38"/>
      <c r="D105" s="188" t="s">
        <v>161</v>
      </c>
      <c r="E105" s="38"/>
      <c r="F105" s="189" t="s">
        <v>1335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161</v>
      </c>
      <c r="AU105" s="19" t="s">
        <v>88</v>
      </c>
    </row>
    <row r="106" spans="1:65" s="13" customFormat="1" ht="11.25">
      <c r="B106" s="193"/>
      <c r="C106" s="194"/>
      <c r="D106" s="195" t="s">
        <v>163</v>
      </c>
      <c r="E106" s="196" t="s">
        <v>19</v>
      </c>
      <c r="F106" s="197" t="s">
        <v>1336</v>
      </c>
      <c r="G106" s="194"/>
      <c r="H106" s="198">
        <v>3935.75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163</v>
      </c>
      <c r="AU106" s="204" t="s">
        <v>88</v>
      </c>
      <c r="AV106" s="13" t="s">
        <v>88</v>
      </c>
      <c r="AW106" s="13" t="s">
        <v>37</v>
      </c>
      <c r="AX106" s="13" t="s">
        <v>78</v>
      </c>
      <c r="AY106" s="204" t="s">
        <v>153</v>
      </c>
    </row>
    <row r="107" spans="1:65" s="14" customFormat="1" ht="11.25">
      <c r="B107" s="205"/>
      <c r="C107" s="206"/>
      <c r="D107" s="195" t="s">
        <v>163</v>
      </c>
      <c r="E107" s="207" t="s">
        <v>19</v>
      </c>
      <c r="F107" s="208" t="s">
        <v>190</v>
      </c>
      <c r="G107" s="206"/>
      <c r="H107" s="207" t="s">
        <v>19</v>
      </c>
      <c r="I107" s="209"/>
      <c r="J107" s="206"/>
      <c r="K107" s="206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163</v>
      </c>
      <c r="AU107" s="214" t="s">
        <v>88</v>
      </c>
      <c r="AV107" s="14" t="s">
        <v>86</v>
      </c>
      <c r="AW107" s="14" t="s">
        <v>37</v>
      </c>
      <c r="AX107" s="14" t="s">
        <v>78</v>
      </c>
      <c r="AY107" s="214" t="s">
        <v>153</v>
      </c>
    </row>
    <row r="108" spans="1:65" s="15" customFormat="1" ht="11.25">
      <c r="B108" s="215"/>
      <c r="C108" s="216"/>
      <c r="D108" s="195" t="s">
        <v>163</v>
      </c>
      <c r="E108" s="217" t="s">
        <v>19</v>
      </c>
      <c r="F108" s="218" t="s">
        <v>166</v>
      </c>
      <c r="G108" s="216"/>
      <c r="H108" s="219">
        <v>3935.75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163</v>
      </c>
      <c r="AU108" s="225" t="s">
        <v>88</v>
      </c>
      <c r="AV108" s="15" t="s">
        <v>160</v>
      </c>
      <c r="AW108" s="15" t="s">
        <v>37</v>
      </c>
      <c r="AX108" s="15" t="s">
        <v>86</v>
      </c>
      <c r="AY108" s="225" t="s">
        <v>153</v>
      </c>
    </row>
    <row r="109" spans="1:65" s="2" customFormat="1" ht="24.2" customHeight="1">
      <c r="A109" s="36"/>
      <c r="B109" s="37"/>
      <c r="C109" s="175" t="s">
        <v>160</v>
      </c>
      <c r="D109" s="175" t="s">
        <v>155</v>
      </c>
      <c r="E109" s="176" t="s">
        <v>1337</v>
      </c>
      <c r="F109" s="177" t="s">
        <v>1338</v>
      </c>
      <c r="G109" s="178" t="s">
        <v>158</v>
      </c>
      <c r="H109" s="179">
        <v>3872.25</v>
      </c>
      <c r="I109" s="180"/>
      <c r="J109" s="181">
        <f>ROUND(I109*H109,2)</f>
        <v>0</v>
      </c>
      <c r="K109" s="177" t="s">
        <v>159</v>
      </c>
      <c r="L109" s="41"/>
      <c r="M109" s="182" t="s">
        <v>19</v>
      </c>
      <c r="N109" s="183" t="s">
        <v>49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160</v>
      </c>
      <c r="AT109" s="186" t="s">
        <v>155</v>
      </c>
      <c r="AU109" s="186" t="s">
        <v>88</v>
      </c>
      <c r="AY109" s="19" t="s">
        <v>153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86</v>
      </c>
      <c r="BK109" s="187">
        <f>ROUND(I109*H109,2)</f>
        <v>0</v>
      </c>
      <c r="BL109" s="19" t="s">
        <v>160</v>
      </c>
      <c r="BM109" s="186" t="s">
        <v>182</v>
      </c>
    </row>
    <row r="110" spans="1:65" s="2" customFormat="1" ht="11.25">
      <c r="A110" s="36"/>
      <c r="B110" s="37"/>
      <c r="C110" s="38"/>
      <c r="D110" s="188" t="s">
        <v>161</v>
      </c>
      <c r="E110" s="38"/>
      <c r="F110" s="189" t="s">
        <v>1339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161</v>
      </c>
      <c r="AU110" s="19" t="s">
        <v>88</v>
      </c>
    </row>
    <row r="111" spans="1:65" s="13" customFormat="1" ht="11.25">
      <c r="B111" s="193"/>
      <c r="C111" s="194"/>
      <c r="D111" s="195" t="s">
        <v>163</v>
      </c>
      <c r="E111" s="196" t="s">
        <v>19</v>
      </c>
      <c r="F111" s="197" t="s">
        <v>1327</v>
      </c>
      <c r="G111" s="194"/>
      <c r="H111" s="198">
        <v>3872.25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163</v>
      </c>
      <c r="AU111" s="204" t="s">
        <v>88</v>
      </c>
      <c r="AV111" s="13" t="s">
        <v>88</v>
      </c>
      <c r="AW111" s="13" t="s">
        <v>37</v>
      </c>
      <c r="AX111" s="13" t="s">
        <v>78</v>
      </c>
      <c r="AY111" s="204" t="s">
        <v>153</v>
      </c>
    </row>
    <row r="112" spans="1:65" s="14" customFormat="1" ht="11.25">
      <c r="B112" s="205"/>
      <c r="C112" s="206"/>
      <c r="D112" s="195" t="s">
        <v>163</v>
      </c>
      <c r="E112" s="207" t="s">
        <v>19</v>
      </c>
      <c r="F112" s="208" t="s">
        <v>190</v>
      </c>
      <c r="G112" s="206"/>
      <c r="H112" s="207" t="s">
        <v>19</v>
      </c>
      <c r="I112" s="209"/>
      <c r="J112" s="206"/>
      <c r="K112" s="206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163</v>
      </c>
      <c r="AU112" s="214" t="s">
        <v>88</v>
      </c>
      <c r="AV112" s="14" t="s">
        <v>86</v>
      </c>
      <c r="AW112" s="14" t="s">
        <v>37</v>
      </c>
      <c r="AX112" s="14" t="s">
        <v>78</v>
      </c>
      <c r="AY112" s="214" t="s">
        <v>153</v>
      </c>
    </row>
    <row r="113" spans="1:65" s="15" customFormat="1" ht="11.25">
      <c r="B113" s="215"/>
      <c r="C113" s="216"/>
      <c r="D113" s="195" t="s">
        <v>163</v>
      </c>
      <c r="E113" s="217" t="s">
        <v>19</v>
      </c>
      <c r="F113" s="218" t="s">
        <v>166</v>
      </c>
      <c r="G113" s="216"/>
      <c r="H113" s="219">
        <v>3872.25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163</v>
      </c>
      <c r="AU113" s="225" t="s">
        <v>88</v>
      </c>
      <c r="AV113" s="15" t="s">
        <v>160</v>
      </c>
      <c r="AW113" s="15" t="s">
        <v>37</v>
      </c>
      <c r="AX113" s="15" t="s">
        <v>86</v>
      </c>
      <c r="AY113" s="225" t="s">
        <v>153</v>
      </c>
    </row>
    <row r="114" spans="1:65" s="2" customFormat="1" ht="24.2" customHeight="1">
      <c r="A114" s="36"/>
      <c r="B114" s="37"/>
      <c r="C114" s="175" t="s">
        <v>191</v>
      </c>
      <c r="D114" s="175" t="s">
        <v>155</v>
      </c>
      <c r="E114" s="176" t="s">
        <v>1340</v>
      </c>
      <c r="F114" s="177" t="s">
        <v>1341</v>
      </c>
      <c r="G114" s="178" t="s">
        <v>275</v>
      </c>
      <c r="H114" s="179">
        <v>21</v>
      </c>
      <c r="I114" s="180"/>
      <c r="J114" s="181">
        <f>ROUND(I114*H114,2)</f>
        <v>0</v>
      </c>
      <c r="K114" s="177" t="s">
        <v>159</v>
      </c>
      <c r="L114" s="41"/>
      <c r="M114" s="182" t="s">
        <v>19</v>
      </c>
      <c r="N114" s="183" t="s">
        <v>49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160</v>
      </c>
      <c r="AT114" s="186" t="s">
        <v>155</v>
      </c>
      <c r="AU114" s="186" t="s">
        <v>88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86</v>
      </c>
      <c r="BK114" s="187">
        <f>ROUND(I114*H114,2)</f>
        <v>0</v>
      </c>
      <c r="BL114" s="19" t="s">
        <v>160</v>
      </c>
      <c r="BM114" s="186" t="s">
        <v>194</v>
      </c>
    </row>
    <row r="115" spans="1:65" s="2" customFormat="1" ht="11.25">
      <c r="A115" s="36"/>
      <c r="B115" s="37"/>
      <c r="C115" s="38"/>
      <c r="D115" s="188" t="s">
        <v>161</v>
      </c>
      <c r="E115" s="38"/>
      <c r="F115" s="189" t="s">
        <v>1342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161</v>
      </c>
      <c r="AU115" s="19" t="s">
        <v>88</v>
      </c>
    </row>
    <row r="116" spans="1:65" s="13" customFormat="1" ht="11.25">
      <c r="B116" s="193"/>
      <c r="C116" s="194"/>
      <c r="D116" s="195" t="s">
        <v>163</v>
      </c>
      <c r="E116" s="196" t="s">
        <v>19</v>
      </c>
      <c r="F116" s="197" t="s">
        <v>7</v>
      </c>
      <c r="G116" s="194"/>
      <c r="H116" s="198">
        <v>21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163</v>
      </c>
      <c r="AU116" s="204" t="s">
        <v>88</v>
      </c>
      <c r="AV116" s="13" t="s">
        <v>88</v>
      </c>
      <c r="AW116" s="13" t="s">
        <v>37</v>
      </c>
      <c r="AX116" s="13" t="s">
        <v>78</v>
      </c>
      <c r="AY116" s="204" t="s">
        <v>153</v>
      </c>
    </row>
    <row r="117" spans="1:65" s="14" customFormat="1" ht="11.25">
      <c r="B117" s="205"/>
      <c r="C117" s="206"/>
      <c r="D117" s="195" t="s">
        <v>163</v>
      </c>
      <c r="E117" s="207" t="s">
        <v>19</v>
      </c>
      <c r="F117" s="208" t="s">
        <v>190</v>
      </c>
      <c r="G117" s="206"/>
      <c r="H117" s="207" t="s">
        <v>19</v>
      </c>
      <c r="I117" s="209"/>
      <c r="J117" s="206"/>
      <c r="K117" s="206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163</v>
      </c>
      <c r="AU117" s="214" t="s">
        <v>88</v>
      </c>
      <c r="AV117" s="14" t="s">
        <v>86</v>
      </c>
      <c r="AW117" s="14" t="s">
        <v>37</v>
      </c>
      <c r="AX117" s="14" t="s">
        <v>78</v>
      </c>
      <c r="AY117" s="214" t="s">
        <v>153</v>
      </c>
    </row>
    <row r="118" spans="1:65" s="15" customFormat="1" ht="11.25">
      <c r="B118" s="215"/>
      <c r="C118" s="216"/>
      <c r="D118" s="195" t="s">
        <v>163</v>
      </c>
      <c r="E118" s="217" t="s">
        <v>19</v>
      </c>
      <c r="F118" s="218" t="s">
        <v>166</v>
      </c>
      <c r="G118" s="216"/>
      <c r="H118" s="219">
        <v>21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163</v>
      </c>
      <c r="AU118" s="225" t="s">
        <v>88</v>
      </c>
      <c r="AV118" s="15" t="s">
        <v>160</v>
      </c>
      <c r="AW118" s="15" t="s">
        <v>37</v>
      </c>
      <c r="AX118" s="15" t="s">
        <v>86</v>
      </c>
      <c r="AY118" s="225" t="s">
        <v>153</v>
      </c>
    </row>
    <row r="119" spans="1:65" s="2" customFormat="1" ht="24.2" customHeight="1">
      <c r="A119" s="36"/>
      <c r="B119" s="37"/>
      <c r="C119" s="175" t="s">
        <v>174</v>
      </c>
      <c r="D119" s="175" t="s">
        <v>155</v>
      </c>
      <c r="E119" s="176" t="s">
        <v>1343</v>
      </c>
      <c r="F119" s="177" t="s">
        <v>1344</v>
      </c>
      <c r="G119" s="178" t="s">
        <v>173</v>
      </c>
      <c r="H119" s="179">
        <v>3192.24</v>
      </c>
      <c r="I119" s="180"/>
      <c r="J119" s="181">
        <f>ROUND(I119*H119,2)</f>
        <v>0</v>
      </c>
      <c r="K119" s="177" t="s">
        <v>159</v>
      </c>
      <c r="L119" s="41"/>
      <c r="M119" s="182" t="s">
        <v>19</v>
      </c>
      <c r="N119" s="183" t="s">
        <v>49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160</v>
      </c>
      <c r="AT119" s="186" t="s">
        <v>155</v>
      </c>
      <c r="AU119" s="186" t="s">
        <v>88</v>
      </c>
      <c r="AY119" s="19" t="s">
        <v>153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86</v>
      </c>
      <c r="BK119" s="187">
        <f>ROUND(I119*H119,2)</f>
        <v>0</v>
      </c>
      <c r="BL119" s="19" t="s">
        <v>160</v>
      </c>
      <c r="BM119" s="186" t="s">
        <v>8</v>
      </c>
    </row>
    <row r="120" spans="1:65" s="2" customFormat="1" ht="11.25">
      <c r="A120" s="36"/>
      <c r="B120" s="37"/>
      <c r="C120" s="38"/>
      <c r="D120" s="188" t="s">
        <v>161</v>
      </c>
      <c r="E120" s="38"/>
      <c r="F120" s="189" t="s">
        <v>1345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161</v>
      </c>
      <c r="AU120" s="19" t="s">
        <v>88</v>
      </c>
    </row>
    <row r="121" spans="1:65" s="14" customFormat="1" ht="11.25">
      <c r="B121" s="205"/>
      <c r="C121" s="206"/>
      <c r="D121" s="195" t="s">
        <v>163</v>
      </c>
      <c r="E121" s="207" t="s">
        <v>19</v>
      </c>
      <c r="F121" s="208" t="s">
        <v>177</v>
      </c>
      <c r="G121" s="206"/>
      <c r="H121" s="207" t="s">
        <v>19</v>
      </c>
      <c r="I121" s="209"/>
      <c r="J121" s="206"/>
      <c r="K121" s="206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163</v>
      </c>
      <c r="AU121" s="214" t="s">
        <v>88</v>
      </c>
      <c r="AV121" s="14" t="s">
        <v>86</v>
      </c>
      <c r="AW121" s="14" t="s">
        <v>37</v>
      </c>
      <c r="AX121" s="14" t="s">
        <v>78</v>
      </c>
      <c r="AY121" s="214" t="s">
        <v>153</v>
      </c>
    </row>
    <row r="122" spans="1:65" s="13" customFormat="1" ht="11.25">
      <c r="B122" s="193"/>
      <c r="C122" s="194"/>
      <c r="D122" s="195" t="s">
        <v>163</v>
      </c>
      <c r="E122" s="196" t="s">
        <v>19</v>
      </c>
      <c r="F122" s="197" t="s">
        <v>1346</v>
      </c>
      <c r="G122" s="194"/>
      <c r="H122" s="198">
        <v>615.24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163</v>
      </c>
      <c r="AU122" s="204" t="s">
        <v>88</v>
      </c>
      <c r="AV122" s="13" t="s">
        <v>88</v>
      </c>
      <c r="AW122" s="13" t="s">
        <v>37</v>
      </c>
      <c r="AX122" s="13" t="s">
        <v>78</v>
      </c>
      <c r="AY122" s="204" t="s">
        <v>153</v>
      </c>
    </row>
    <row r="123" spans="1:65" s="14" customFormat="1" ht="11.25">
      <c r="B123" s="205"/>
      <c r="C123" s="206"/>
      <c r="D123" s="195" t="s">
        <v>163</v>
      </c>
      <c r="E123" s="207" t="s">
        <v>19</v>
      </c>
      <c r="F123" s="208" t="s">
        <v>1347</v>
      </c>
      <c r="G123" s="206"/>
      <c r="H123" s="207" t="s">
        <v>19</v>
      </c>
      <c r="I123" s="209"/>
      <c r="J123" s="206"/>
      <c r="K123" s="206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163</v>
      </c>
      <c r="AU123" s="214" t="s">
        <v>88</v>
      </c>
      <c r="AV123" s="14" t="s">
        <v>86</v>
      </c>
      <c r="AW123" s="14" t="s">
        <v>37</v>
      </c>
      <c r="AX123" s="14" t="s">
        <v>78</v>
      </c>
      <c r="AY123" s="214" t="s">
        <v>153</v>
      </c>
    </row>
    <row r="124" spans="1:65" s="13" customFormat="1" ht="11.25">
      <c r="B124" s="193"/>
      <c r="C124" s="194"/>
      <c r="D124" s="195" t="s">
        <v>163</v>
      </c>
      <c r="E124" s="196" t="s">
        <v>19</v>
      </c>
      <c r="F124" s="197" t="s">
        <v>1348</v>
      </c>
      <c r="G124" s="194"/>
      <c r="H124" s="198">
        <v>2577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163</v>
      </c>
      <c r="AU124" s="204" t="s">
        <v>88</v>
      </c>
      <c r="AV124" s="13" t="s">
        <v>88</v>
      </c>
      <c r="AW124" s="13" t="s">
        <v>37</v>
      </c>
      <c r="AX124" s="13" t="s">
        <v>78</v>
      </c>
      <c r="AY124" s="204" t="s">
        <v>153</v>
      </c>
    </row>
    <row r="125" spans="1:65" s="14" customFormat="1" ht="11.25">
      <c r="B125" s="205"/>
      <c r="C125" s="206"/>
      <c r="D125" s="195" t="s">
        <v>163</v>
      </c>
      <c r="E125" s="207" t="s">
        <v>19</v>
      </c>
      <c r="F125" s="208" t="s">
        <v>190</v>
      </c>
      <c r="G125" s="206"/>
      <c r="H125" s="207" t="s">
        <v>19</v>
      </c>
      <c r="I125" s="209"/>
      <c r="J125" s="206"/>
      <c r="K125" s="206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163</v>
      </c>
      <c r="AU125" s="214" t="s">
        <v>88</v>
      </c>
      <c r="AV125" s="14" t="s">
        <v>86</v>
      </c>
      <c r="AW125" s="14" t="s">
        <v>37</v>
      </c>
      <c r="AX125" s="14" t="s">
        <v>78</v>
      </c>
      <c r="AY125" s="214" t="s">
        <v>153</v>
      </c>
    </row>
    <row r="126" spans="1:65" s="15" customFormat="1" ht="11.25">
      <c r="B126" s="215"/>
      <c r="C126" s="216"/>
      <c r="D126" s="195" t="s">
        <v>163</v>
      </c>
      <c r="E126" s="217" t="s">
        <v>19</v>
      </c>
      <c r="F126" s="218" t="s">
        <v>166</v>
      </c>
      <c r="G126" s="216"/>
      <c r="H126" s="219">
        <v>3192.24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163</v>
      </c>
      <c r="AU126" s="225" t="s">
        <v>88</v>
      </c>
      <c r="AV126" s="15" t="s">
        <v>160</v>
      </c>
      <c r="AW126" s="15" t="s">
        <v>37</v>
      </c>
      <c r="AX126" s="15" t="s">
        <v>86</v>
      </c>
      <c r="AY126" s="225" t="s">
        <v>153</v>
      </c>
    </row>
    <row r="127" spans="1:65" s="2" customFormat="1" ht="24.2" customHeight="1">
      <c r="A127" s="36"/>
      <c r="B127" s="37"/>
      <c r="C127" s="175" t="s">
        <v>203</v>
      </c>
      <c r="D127" s="175" t="s">
        <v>155</v>
      </c>
      <c r="E127" s="176" t="s">
        <v>1349</v>
      </c>
      <c r="F127" s="177" t="s">
        <v>1350</v>
      </c>
      <c r="G127" s="178" t="s">
        <v>173</v>
      </c>
      <c r="H127" s="179">
        <v>36</v>
      </c>
      <c r="I127" s="180"/>
      <c r="J127" s="181">
        <f>ROUND(I127*H127,2)</f>
        <v>0</v>
      </c>
      <c r="K127" s="177" t="s">
        <v>159</v>
      </c>
      <c r="L127" s="41"/>
      <c r="M127" s="182" t="s">
        <v>19</v>
      </c>
      <c r="N127" s="183" t="s">
        <v>49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160</v>
      </c>
      <c r="AT127" s="186" t="s">
        <v>155</v>
      </c>
      <c r="AU127" s="186" t="s">
        <v>88</v>
      </c>
      <c r="AY127" s="19" t="s">
        <v>153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86</v>
      </c>
      <c r="BK127" s="187">
        <f>ROUND(I127*H127,2)</f>
        <v>0</v>
      </c>
      <c r="BL127" s="19" t="s">
        <v>160</v>
      </c>
      <c r="BM127" s="186" t="s">
        <v>206</v>
      </c>
    </row>
    <row r="128" spans="1:65" s="2" customFormat="1" ht="11.25">
      <c r="A128" s="36"/>
      <c r="B128" s="37"/>
      <c r="C128" s="38"/>
      <c r="D128" s="188" t="s">
        <v>161</v>
      </c>
      <c r="E128" s="38"/>
      <c r="F128" s="189" t="s">
        <v>1351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161</v>
      </c>
      <c r="AU128" s="19" t="s">
        <v>88</v>
      </c>
    </row>
    <row r="129" spans="1:65" s="13" customFormat="1" ht="11.25">
      <c r="B129" s="193"/>
      <c r="C129" s="194"/>
      <c r="D129" s="195" t="s">
        <v>163</v>
      </c>
      <c r="E129" s="196" t="s">
        <v>19</v>
      </c>
      <c r="F129" s="197" t="s">
        <v>269</v>
      </c>
      <c r="G129" s="194"/>
      <c r="H129" s="198">
        <v>36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163</v>
      </c>
      <c r="AU129" s="204" t="s">
        <v>88</v>
      </c>
      <c r="AV129" s="13" t="s">
        <v>88</v>
      </c>
      <c r="AW129" s="13" t="s">
        <v>37</v>
      </c>
      <c r="AX129" s="13" t="s">
        <v>78</v>
      </c>
      <c r="AY129" s="204" t="s">
        <v>153</v>
      </c>
    </row>
    <row r="130" spans="1:65" s="14" customFormat="1" ht="11.25">
      <c r="B130" s="205"/>
      <c r="C130" s="206"/>
      <c r="D130" s="195" t="s">
        <v>163</v>
      </c>
      <c r="E130" s="207" t="s">
        <v>19</v>
      </c>
      <c r="F130" s="208" t="s">
        <v>1352</v>
      </c>
      <c r="G130" s="206"/>
      <c r="H130" s="207" t="s">
        <v>19</v>
      </c>
      <c r="I130" s="209"/>
      <c r="J130" s="206"/>
      <c r="K130" s="206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163</v>
      </c>
      <c r="AU130" s="214" t="s">
        <v>88</v>
      </c>
      <c r="AV130" s="14" t="s">
        <v>86</v>
      </c>
      <c r="AW130" s="14" t="s">
        <v>37</v>
      </c>
      <c r="AX130" s="14" t="s">
        <v>78</v>
      </c>
      <c r="AY130" s="214" t="s">
        <v>153</v>
      </c>
    </row>
    <row r="131" spans="1:65" s="15" customFormat="1" ht="11.25">
      <c r="B131" s="215"/>
      <c r="C131" s="216"/>
      <c r="D131" s="195" t="s">
        <v>163</v>
      </c>
      <c r="E131" s="217" t="s">
        <v>19</v>
      </c>
      <c r="F131" s="218" t="s">
        <v>166</v>
      </c>
      <c r="G131" s="216"/>
      <c r="H131" s="219">
        <v>36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163</v>
      </c>
      <c r="AU131" s="225" t="s">
        <v>88</v>
      </c>
      <c r="AV131" s="15" t="s">
        <v>160</v>
      </c>
      <c r="AW131" s="15" t="s">
        <v>37</v>
      </c>
      <c r="AX131" s="15" t="s">
        <v>86</v>
      </c>
      <c r="AY131" s="225" t="s">
        <v>153</v>
      </c>
    </row>
    <row r="132" spans="1:65" s="2" customFormat="1" ht="24.2" customHeight="1">
      <c r="A132" s="36"/>
      <c r="B132" s="37"/>
      <c r="C132" s="175" t="s">
        <v>182</v>
      </c>
      <c r="D132" s="175" t="s">
        <v>155</v>
      </c>
      <c r="E132" s="176" t="s">
        <v>180</v>
      </c>
      <c r="F132" s="177" t="s">
        <v>181</v>
      </c>
      <c r="G132" s="178" t="s">
        <v>173</v>
      </c>
      <c r="H132" s="179">
        <v>358.98</v>
      </c>
      <c r="I132" s="180"/>
      <c r="J132" s="181">
        <f>ROUND(I132*H132,2)</f>
        <v>0</v>
      </c>
      <c r="K132" s="177" t="s">
        <v>159</v>
      </c>
      <c r="L132" s="41"/>
      <c r="M132" s="182" t="s">
        <v>19</v>
      </c>
      <c r="N132" s="183" t="s">
        <v>49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160</v>
      </c>
      <c r="AT132" s="186" t="s">
        <v>155</v>
      </c>
      <c r="AU132" s="186" t="s">
        <v>88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86</v>
      </c>
      <c r="BK132" s="187">
        <f>ROUND(I132*H132,2)</f>
        <v>0</v>
      </c>
      <c r="BL132" s="19" t="s">
        <v>160</v>
      </c>
      <c r="BM132" s="186" t="s">
        <v>211</v>
      </c>
    </row>
    <row r="133" spans="1:65" s="2" customFormat="1" ht="11.25">
      <c r="A133" s="36"/>
      <c r="B133" s="37"/>
      <c r="C133" s="38"/>
      <c r="D133" s="188" t="s">
        <v>161</v>
      </c>
      <c r="E133" s="38"/>
      <c r="F133" s="189" t="s">
        <v>183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161</v>
      </c>
      <c r="AU133" s="19" t="s">
        <v>88</v>
      </c>
    </row>
    <row r="134" spans="1:65" s="13" customFormat="1" ht="11.25">
      <c r="B134" s="193"/>
      <c r="C134" s="194"/>
      <c r="D134" s="195" t="s">
        <v>163</v>
      </c>
      <c r="E134" s="196" t="s">
        <v>19</v>
      </c>
      <c r="F134" s="197" t="s">
        <v>1353</v>
      </c>
      <c r="G134" s="194"/>
      <c r="H134" s="198">
        <v>135.1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163</v>
      </c>
      <c r="AU134" s="204" t="s">
        <v>88</v>
      </c>
      <c r="AV134" s="13" t="s">
        <v>88</v>
      </c>
      <c r="AW134" s="13" t="s">
        <v>37</v>
      </c>
      <c r="AX134" s="13" t="s">
        <v>78</v>
      </c>
      <c r="AY134" s="204" t="s">
        <v>153</v>
      </c>
    </row>
    <row r="135" spans="1:65" s="14" customFormat="1" ht="11.25">
      <c r="B135" s="205"/>
      <c r="C135" s="206"/>
      <c r="D135" s="195" t="s">
        <v>163</v>
      </c>
      <c r="E135" s="207" t="s">
        <v>19</v>
      </c>
      <c r="F135" s="208" t="s">
        <v>1354</v>
      </c>
      <c r="G135" s="206"/>
      <c r="H135" s="207" t="s">
        <v>19</v>
      </c>
      <c r="I135" s="209"/>
      <c r="J135" s="206"/>
      <c r="K135" s="206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163</v>
      </c>
      <c r="AU135" s="214" t="s">
        <v>88</v>
      </c>
      <c r="AV135" s="14" t="s">
        <v>86</v>
      </c>
      <c r="AW135" s="14" t="s">
        <v>37</v>
      </c>
      <c r="AX135" s="14" t="s">
        <v>78</v>
      </c>
      <c r="AY135" s="214" t="s">
        <v>153</v>
      </c>
    </row>
    <row r="136" spans="1:65" s="13" customFormat="1" ht="11.25">
      <c r="B136" s="193"/>
      <c r="C136" s="194"/>
      <c r="D136" s="195" t="s">
        <v>163</v>
      </c>
      <c r="E136" s="196" t="s">
        <v>19</v>
      </c>
      <c r="F136" s="197" t="s">
        <v>1355</v>
      </c>
      <c r="G136" s="194"/>
      <c r="H136" s="198">
        <v>203.3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163</v>
      </c>
      <c r="AU136" s="204" t="s">
        <v>88</v>
      </c>
      <c r="AV136" s="13" t="s">
        <v>88</v>
      </c>
      <c r="AW136" s="13" t="s">
        <v>37</v>
      </c>
      <c r="AX136" s="13" t="s">
        <v>78</v>
      </c>
      <c r="AY136" s="204" t="s">
        <v>153</v>
      </c>
    </row>
    <row r="137" spans="1:65" s="14" customFormat="1" ht="11.25">
      <c r="B137" s="205"/>
      <c r="C137" s="206"/>
      <c r="D137" s="195" t="s">
        <v>163</v>
      </c>
      <c r="E137" s="207" t="s">
        <v>19</v>
      </c>
      <c r="F137" s="208" t="s">
        <v>187</v>
      </c>
      <c r="G137" s="206"/>
      <c r="H137" s="207" t="s">
        <v>19</v>
      </c>
      <c r="I137" s="209"/>
      <c r="J137" s="206"/>
      <c r="K137" s="206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163</v>
      </c>
      <c r="AU137" s="214" t="s">
        <v>88</v>
      </c>
      <c r="AV137" s="14" t="s">
        <v>86</v>
      </c>
      <c r="AW137" s="14" t="s">
        <v>37</v>
      </c>
      <c r="AX137" s="14" t="s">
        <v>78</v>
      </c>
      <c r="AY137" s="214" t="s">
        <v>153</v>
      </c>
    </row>
    <row r="138" spans="1:65" s="13" customFormat="1" ht="11.25">
      <c r="B138" s="193"/>
      <c r="C138" s="194"/>
      <c r="D138" s="195" t="s">
        <v>163</v>
      </c>
      <c r="E138" s="196" t="s">
        <v>19</v>
      </c>
      <c r="F138" s="197" t="s">
        <v>1356</v>
      </c>
      <c r="G138" s="194"/>
      <c r="H138" s="198">
        <v>20.58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163</v>
      </c>
      <c r="AU138" s="204" t="s">
        <v>88</v>
      </c>
      <c r="AV138" s="13" t="s">
        <v>88</v>
      </c>
      <c r="AW138" s="13" t="s">
        <v>37</v>
      </c>
      <c r="AX138" s="13" t="s">
        <v>78</v>
      </c>
      <c r="AY138" s="204" t="s">
        <v>153</v>
      </c>
    </row>
    <row r="139" spans="1:65" s="14" customFormat="1" ht="11.25">
      <c r="B139" s="205"/>
      <c r="C139" s="206"/>
      <c r="D139" s="195" t="s">
        <v>163</v>
      </c>
      <c r="E139" s="207" t="s">
        <v>19</v>
      </c>
      <c r="F139" s="208" t="s">
        <v>189</v>
      </c>
      <c r="G139" s="206"/>
      <c r="H139" s="207" t="s">
        <v>19</v>
      </c>
      <c r="I139" s="209"/>
      <c r="J139" s="206"/>
      <c r="K139" s="206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163</v>
      </c>
      <c r="AU139" s="214" t="s">
        <v>88</v>
      </c>
      <c r="AV139" s="14" t="s">
        <v>86</v>
      </c>
      <c r="AW139" s="14" t="s">
        <v>37</v>
      </c>
      <c r="AX139" s="14" t="s">
        <v>78</v>
      </c>
      <c r="AY139" s="214" t="s">
        <v>153</v>
      </c>
    </row>
    <row r="140" spans="1:65" s="14" customFormat="1" ht="11.25">
      <c r="B140" s="205"/>
      <c r="C140" s="206"/>
      <c r="D140" s="195" t="s">
        <v>163</v>
      </c>
      <c r="E140" s="207" t="s">
        <v>19</v>
      </c>
      <c r="F140" s="208" t="s">
        <v>190</v>
      </c>
      <c r="G140" s="206"/>
      <c r="H140" s="207" t="s">
        <v>19</v>
      </c>
      <c r="I140" s="209"/>
      <c r="J140" s="206"/>
      <c r="K140" s="206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163</v>
      </c>
      <c r="AU140" s="214" t="s">
        <v>88</v>
      </c>
      <c r="AV140" s="14" t="s">
        <v>86</v>
      </c>
      <c r="AW140" s="14" t="s">
        <v>37</v>
      </c>
      <c r="AX140" s="14" t="s">
        <v>78</v>
      </c>
      <c r="AY140" s="214" t="s">
        <v>153</v>
      </c>
    </row>
    <row r="141" spans="1:65" s="15" customFormat="1" ht="11.25">
      <c r="B141" s="215"/>
      <c r="C141" s="216"/>
      <c r="D141" s="195" t="s">
        <v>163</v>
      </c>
      <c r="E141" s="217" t="s">
        <v>19</v>
      </c>
      <c r="F141" s="218" t="s">
        <v>166</v>
      </c>
      <c r="G141" s="216"/>
      <c r="H141" s="219">
        <v>358.97999999999996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163</v>
      </c>
      <c r="AU141" s="225" t="s">
        <v>88</v>
      </c>
      <c r="AV141" s="15" t="s">
        <v>160</v>
      </c>
      <c r="AW141" s="15" t="s">
        <v>37</v>
      </c>
      <c r="AX141" s="15" t="s">
        <v>86</v>
      </c>
      <c r="AY141" s="225" t="s">
        <v>153</v>
      </c>
    </row>
    <row r="142" spans="1:65" s="2" customFormat="1" ht="37.9" customHeight="1">
      <c r="A142" s="36"/>
      <c r="B142" s="37"/>
      <c r="C142" s="175" t="s">
        <v>213</v>
      </c>
      <c r="D142" s="175" t="s">
        <v>155</v>
      </c>
      <c r="E142" s="176" t="s">
        <v>192</v>
      </c>
      <c r="F142" s="177" t="s">
        <v>193</v>
      </c>
      <c r="G142" s="178" t="s">
        <v>173</v>
      </c>
      <c r="H142" s="179">
        <v>43</v>
      </c>
      <c r="I142" s="180"/>
      <c r="J142" s="181">
        <f>ROUND(I142*H142,2)</f>
        <v>0</v>
      </c>
      <c r="K142" s="177" t="s">
        <v>159</v>
      </c>
      <c r="L142" s="41"/>
      <c r="M142" s="182" t="s">
        <v>19</v>
      </c>
      <c r="N142" s="183" t="s">
        <v>49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160</v>
      </c>
      <c r="AT142" s="186" t="s">
        <v>155</v>
      </c>
      <c r="AU142" s="186" t="s">
        <v>88</v>
      </c>
      <c r="AY142" s="19" t="s">
        <v>153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86</v>
      </c>
      <c r="BK142" s="187">
        <f>ROUND(I142*H142,2)</f>
        <v>0</v>
      </c>
      <c r="BL142" s="19" t="s">
        <v>160</v>
      </c>
      <c r="BM142" s="186" t="s">
        <v>216</v>
      </c>
    </row>
    <row r="143" spans="1:65" s="2" customFormat="1" ht="11.25">
      <c r="A143" s="36"/>
      <c r="B143" s="37"/>
      <c r="C143" s="38"/>
      <c r="D143" s="188" t="s">
        <v>161</v>
      </c>
      <c r="E143" s="38"/>
      <c r="F143" s="189" t="s">
        <v>195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161</v>
      </c>
      <c r="AU143" s="19" t="s">
        <v>88</v>
      </c>
    </row>
    <row r="144" spans="1:65" s="13" customFormat="1" ht="11.25">
      <c r="B144" s="193"/>
      <c r="C144" s="194"/>
      <c r="D144" s="195" t="s">
        <v>163</v>
      </c>
      <c r="E144" s="196" t="s">
        <v>19</v>
      </c>
      <c r="F144" s="197" t="s">
        <v>196</v>
      </c>
      <c r="G144" s="194"/>
      <c r="H144" s="198">
        <v>43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163</v>
      </c>
      <c r="AU144" s="204" t="s">
        <v>88</v>
      </c>
      <c r="AV144" s="13" t="s">
        <v>88</v>
      </c>
      <c r="AW144" s="13" t="s">
        <v>37</v>
      </c>
      <c r="AX144" s="13" t="s">
        <v>78</v>
      </c>
      <c r="AY144" s="204" t="s">
        <v>153</v>
      </c>
    </row>
    <row r="145" spans="1:65" s="14" customFormat="1" ht="11.25">
      <c r="B145" s="205"/>
      <c r="C145" s="206"/>
      <c r="D145" s="195" t="s">
        <v>163</v>
      </c>
      <c r="E145" s="207" t="s">
        <v>19</v>
      </c>
      <c r="F145" s="208" t="s">
        <v>190</v>
      </c>
      <c r="G145" s="206"/>
      <c r="H145" s="207" t="s">
        <v>19</v>
      </c>
      <c r="I145" s="209"/>
      <c r="J145" s="206"/>
      <c r="K145" s="206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163</v>
      </c>
      <c r="AU145" s="214" t="s">
        <v>88</v>
      </c>
      <c r="AV145" s="14" t="s">
        <v>86</v>
      </c>
      <c r="AW145" s="14" t="s">
        <v>37</v>
      </c>
      <c r="AX145" s="14" t="s">
        <v>78</v>
      </c>
      <c r="AY145" s="214" t="s">
        <v>153</v>
      </c>
    </row>
    <row r="146" spans="1:65" s="15" customFormat="1" ht="11.25">
      <c r="B146" s="215"/>
      <c r="C146" s="216"/>
      <c r="D146" s="195" t="s">
        <v>163</v>
      </c>
      <c r="E146" s="217" t="s">
        <v>19</v>
      </c>
      <c r="F146" s="218" t="s">
        <v>166</v>
      </c>
      <c r="G146" s="216"/>
      <c r="H146" s="219">
        <v>43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163</v>
      </c>
      <c r="AU146" s="225" t="s">
        <v>88</v>
      </c>
      <c r="AV146" s="15" t="s">
        <v>160</v>
      </c>
      <c r="AW146" s="15" t="s">
        <v>37</v>
      </c>
      <c r="AX146" s="15" t="s">
        <v>86</v>
      </c>
      <c r="AY146" s="225" t="s">
        <v>153</v>
      </c>
    </row>
    <row r="147" spans="1:65" s="2" customFormat="1" ht="37.9" customHeight="1">
      <c r="A147" s="36"/>
      <c r="B147" s="37"/>
      <c r="C147" s="175" t="s">
        <v>194</v>
      </c>
      <c r="D147" s="175" t="s">
        <v>155</v>
      </c>
      <c r="E147" s="176" t="s">
        <v>197</v>
      </c>
      <c r="F147" s="177" t="s">
        <v>198</v>
      </c>
      <c r="G147" s="178" t="s">
        <v>173</v>
      </c>
      <c r="H147" s="179">
        <v>3508.22</v>
      </c>
      <c r="I147" s="180"/>
      <c r="J147" s="181">
        <f>ROUND(I147*H147,2)</f>
        <v>0</v>
      </c>
      <c r="K147" s="177" t="s">
        <v>159</v>
      </c>
      <c r="L147" s="41"/>
      <c r="M147" s="182" t="s">
        <v>19</v>
      </c>
      <c r="N147" s="183" t="s">
        <v>49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160</v>
      </c>
      <c r="AT147" s="186" t="s">
        <v>155</v>
      </c>
      <c r="AU147" s="186" t="s">
        <v>88</v>
      </c>
      <c r="AY147" s="19" t="s">
        <v>153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86</v>
      </c>
      <c r="BK147" s="187">
        <f>ROUND(I147*H147,2)</f>
        <v>0</v>
      </c>
      <c r="BL147" s="19" t="s">
        <v>160</v>
      </c>
      <c r="BM147" s="186" t="s">
        <v>224</v>
      </c>
    </row>
    <row r="148" spans="1:65" s="2" customFormat="1" ht="11.25">
      <c r="A148" s="36"/>
      <c r="B148" s="37"/>
      <c r="C148" s="38"/>
      <c r="D148" s="188" t="s">
        <v>161</v>
      </c>
      <c r="E148" s="38"/>
      <c r="F148" s="189" t="s">
        <v>199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161</v>
      </c>
      <c r="AU148" s="19" t="s">
        <v>88</v>
      </c>
    </row>
    <row r="149" spans="1:65" s="13" customFormat="1" ht="11.25">
      <c r="B149" s="193"/>
      <c r="C149" s="194"/>
      <c r="D149" s="195" t="s">
        <v>163</v>
      </c>
      <c r="E149" s="196" t="s">
        <v>19</v>
      </c>
      <c r="F149" s="197" t="s">
        <v>1357</v>
      </c>
      <c r="G149" s="194"/>
      <c r="H149" s="198">
        <v>3192.24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163</v>
      </c>
      <c r="AU149" s="204" t="s">
        <v>88</v>
      </c>
      <c r="AV149" s="13" t="s">
        <v>88</v>
      </c>
      <c r="AW149" s="13" t="s">
        <v>37</v>
      </c>
      <c r="AX149" s="13" t="s">
        <v>78</v>
      </c>
      <c r="AY149" s="204" t="s">
        <v>153</v>
      </c>
    </row>
    <row r="150" spans="1:65" s="13" customFormat="1" ht="11.25">
      <c r="B150" s="193"/>
      <c r="C150" s="194"/>
      <c r="D150" s="195" t="s">
        <v>163</v>
      </c>
      <c r="E150" s="196" t="s">
        <v>19</v>
      </c>
      <c r="F150" s="197" t="s">
        <v>1358</v>
      </c>
      <c r="G150" s="194"/>
      <c r="H150" s="198">
        <v>358.98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163</v>
      </c>
      <c r="AU150" s="204" t="s">
        <v>88</v>
      </c>
      <c r="AV150" s="13" t="s">
        <v>88</v>
      </c>
      <c r="AW150" s="13" t="s">
        <v>37</v>
      </c>
      <c r="AX150" s="13" t="s">
        <v>78</v>
      </c>
      <c r="AY150" s="204" t="s">
        <v>153</v>
      </c>
    </row>
    <row r="151" spans="1:65" s="13" customFormat="1" ht="11.25">
      <c r="B151" s="193"/>
      <c r="C151" s="194"/>
      <c r="D151" s="195" t="s">
        <v>163</v>
      </c>
      <c r="E151" s="196" t="s">
        <v>19</v>
      </c>
      <c r="F151" s="197" t="s">
        <v>1359</v>
      </c>
      <c r="G151" s="194"/>
      <c r="H151" s="198">
        <v>-43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163</v>
      </c>
      <c r="AU151" s="204" t="s">
        <v>88</v>
      </c>
      <c r="AV151" s="13" t="s">
        <v>88</v>
      </c>
      <c r="AW151" s="13" t="s">
        <v>37</v>
      </c>
      <c r="AX151" s="13" t="s">
        <v>78</v>
      </c>
      <c r="AY151" s="204" t="s">
        <v>153</v>
      </c>
    </row>
    <row r="152" spans="1:65" s="15" customFormat="1" ht="11.25">
      <c r="B152" s="215"/>
      <c r="C152" s="216"/>
      <c r="D152" s="195" t="s">
        <v>163</v>
      </c>
      <c r="E152" s="217" t="s">
        <v>19</v>
      </c>
      <c r="F152" s="218" t="s">
        <v>166</v>
      </c>
      <c r="G152" s="216"/>
      <c r="H152" s="219">
        <v>3508.22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163</v>
      </c>
      <c r="AU152" s="225" t="s">
        <v>88</v>
      </c>
      <c r="AV152" s="15" t="s">
        <v>160</v>
      </c>
      <c r="AW152" s="15" t="s">
        <v>37</v>
      </c>
      <c r="AX152" s="15" t="s">
        <v>86</v>
      </c>
      <c r="AY152" s="225" t="s">
        <v>153</v>
      </c>
    </row>
    <row r="153" spans="1:65" s="2" customFormat="1" ht="37.9" customHeight="1">
      <c r="A153" s="36"/>
      <c r="B153" s="37"/>
      <c r="C153" s="175" t="s">
        <v>226</v>
      </c>
      <c r="D153" s="175" t="s">
        <v>155</v>
      </c>
      <c r="E153" s="176" t="s">
        <v>204</v>
      </c>
      <c r="F153" s="177" t="s">
        <v>205</v>
      </c>
      <c r="G153" s="178" t="s">
        <v>173</v>
      </c>
      <c r="H153" s="179">
        <v>17541.099999999999</v>
      </c>
      <c r="I153" s="180"/>
      <c r="J153" s="181">
        <f>ROUND(I153*H153,2)</f>
        <v>0</v>
      </c>
      <c r="K153" s="177" t="s">
        <v>159</v>
      </c>
      <c r="L153" s="41"/>
      <c r="M153" s="182" t="s">
        <v>19</v>
      </c>
      <c r="N153" s="183" t="s">
        <v>49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160</v>
      </c>
      <c r="AT153" s="186" t="s">
        <v>155</v>
      </c>
      <c r="AU153" s="186" t="s">
        <v>88</v>
      </c>
      <c r="AY153" s="19" t="s">
        <v>153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86</v>
      </c>
      <c r="BK153" s="187">
        <f>ROUND(I153*H153,2)</f>
        <v>0</v>
      </c>
      <c r="BL153" s="19" t="s">
        <v>160</v>
      </c>
      <c r="BM153" s="186" t="s">
        <v>229</v>
      </c>
    </row>
    <row r="154" spans="1:65" s="2" customFormat="1" ht="11.25">
      <c r="A154" s="36"/>
      <c r="B154" s="37"/>
      <c r="C154" s="38"/>
      <c r="D154" s="188" t="s">
        <v>161</v>
      </c>
      <c r="E154" s="38"/>
      <c r="F154" s="189" t="s">
        <v>207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161</v>
      </c>
      <c r="AU154" s="19" t="s">
        <v>88</v>
      </c>
    </row>
    <row r="155" spans="1:65" s="13" customFormat="1" ht="11.25">
      <c r="B155" s="193"/>
      <c r="C155" s="194"/>
      <c r="D155" s="195" t="s">
        <v>163</v>
      </c>
      <c r="E155" s="196" t="s">
        <v>19</v>
      </c>
      <c r="F155" s="197" t="s">
        <v>1360</v>
      </c>
      <c r="G155" s="194"/>
      <c r="H155" s="198">
        <v>17541.099999999999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163</v>
      </c>
      <c r="AU155" s="204" t="s">
        <v>88</v>
      </c>
      <c r="AV155" s="13" t="s">
        <v>88</v>
      </c>
      <c r="AW155" s="13" t="s">
        <v>37</v>
      </c>
      <c r="AX155" s="13" t="s">
        <v>78</v>
      </c>
      <c r="AY155" s="204" t="s">
        <v>153</v>
      </c>
    </row>
    <row r="156" spans="1:65" s="15" customFormat="1" ht="11.25">
      <c r="B156" s="215"/>
      <c r="C156" s="216"/>
      <c r="D156" s="195" t="s">
        <v>163</v>
      </c>
      <c r="E156" s="217" t="s">
        <v>19</v>
      </c>
      <c r="F156" s="218" t="s">
        <v>166</v>
      </c>
      <c r="G156" s="216"/>
      <c r="H156" s="219">
        <v>17541.099999999999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163</v>
      </c>
      <c r="AU156" s="225" t="s">
        <v>88</v>
      </c>
      <c r="AV156" s="15" t="s">
        <v>160</v>
      </c>
      <c r="AW156" s="15" t="s">
        <v>37</v>
      </c>
      <c r="AX156" s="15" t="s">
        <v>86</v>
      </c>
      <c r="AY156" s="225" t="s">
        <v>153</v>
      </c>
    </row>
    <row r="157" spans="1:65" s="2" customFormat="1" ht="16.5" customHeight="1">
      <c r="A157" s="36"/>
      <c r="B157" s="37"/>
      <c r="C157" s="175" t="s">
        <v>8</v>
      </c>
      <c r="D157" s="175" t="s">
        <v>155</v>
      </c>
      <c r="E157" s="176" t="s">
        <v>209</v>
      </c>
      <c r="F157" s="177" t="s">
        <v>210</v>
      </c>
      <c r="G157" s="178" t="s">
        <v>173</v>
      </c>
      <c r="H157" s="179">
        <v>43</v>
      </c>
      <c r="I157" s="180"/>
      <c r="J157" s="181">
        <f>ROUND(I157*H157,2)</f>
        <v>0</v>
      </c>
      <c r="K157" s="177" t="s">
        <v>159</v>
      </c>
      <c r="L157" s="41"/>
      <c r="M157" s="182" t="s">
        <v>19</v>
      </c>
      <c r="N157" s="183" t="s">
        <v>49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160</v>
      </c>
      <c r="AT157" s="186" t="s">
        <v>155</v>
      </c>
      <c r="AU157" s="186" t="s">
        <v>88</v>
      </c>
      <c r="AY157" s="19" t="s">
        <v>153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86</v>
      </c>
      <c r="BK157" s="187">
        <f>ROUND(I157*H157,2)</f>
        <v>0</v>
      </c>
      <c r="BL157" s="19" t="s">
        <v>160</v>
      </c>
      <c r="BM157" s="186" t="s">
        <v>236</v>
      </c>
    </row>
    <row r="158" spans="1:65" s="2" customFormat="1" ht="11.25">
      <c r="A158" s="36"/>
      <c r="B158" s="37"/>
      <c r="C158" s="38"/>
      <c r="D158" s="188" t="s">
        <v>161</v>
      </c>
      <c r="E158" s="38"/>
      <c r="F158" s="189" t="s">
        <v>212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161</v>
      </c>
      <c r="AU158" s="19" t="s">
        <v>88</v>
      </c>
    </row>
    <row r="159" spans="1:65" s="13" customFormat="1" ht="11.25">
      <c r="B159" s="193"/>
      <c r="C159" s="194"/>
      <c r="D159" s="195" t="s">
        <v>163</v>
      </c>
      <c r="E159" s="196" t="s">
        <v>19</v>
      </c>
      <c r="F159" s="197" t="s">
        <v>196</v>
      </c>
      <c r="G159" s="194"/>
      <c r="H159" s="198">
        <v>43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163</v>
      </c>
      <c r="AU159" s="204" t="s">
        <v>88</v>
      </c>
      <c r="AV159" s="13" t="s">
        <v>88</v>
      </c>
      <c r="AW159" s="13" t="s">
        <v>37</v>
      </c>
      <c r="AX159" s="13" t="s">
        <v>78</v>
      </c>
      <c r="AY159" s="204" t="s">
        <v>153</v>
      </c>
    </row>
    <row r="160" spans="1:65" s="14" customFormat="1" ht="11.25">
      <c r="B160" s="205"/>
      <c r="C160" s="206"/>
      <c r="D160" s="195" t="s">
        <v>163</v>
      </c>
      <c r="E160" s="207" t="s">
        <v>19</v>
      </c>
      <c r="F160" s="208" t="s">
        <v>190</v>
      </c>
      <c r="G160" s="206"/>
      <c r="H160" s="207" t="s">
        <v>19</v>
      </c>
      <c r="I160" s="209"/>
      <c r="J160" s="206"/>
      <c r="K160" s="206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163</v>
      </c>
      <c r="AU160" s="214" t="s">
        <v>88</v>
      </c>
      <c r="AV160" s="14" t="s">
        <v>86</v>
      </c>
      <c r="AW160" s="14" t="s">
        <v>37</v>
      </c>
      <c r="AX160" s="14" t="s">
        <v>78</v>
      </c>
      <c r="AY160" s="214" t="s">
        <v>153</v>
      </c>
    </row>
    <row r="161" spans="1:65" s="15" customFormat="1" ht="11.25">
      <c r="B161" s="215"/>
      <c r="C161" s="216"/>
      <c r="D161" s="195" t="s">
        <v>163</v>
      </c>
      <c r="E161" s="217" t="s">
        <v>19</v>
      </c>
      <c r="F161" s="218" t="s">
        <v>166</v>
      </c>
      <c r="G161" s="216"/>
      <c r="H161" s="219">
        <v>43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163</v>
      </c>
      <c r="AU161" s="225" t="s">
        <v>88</v>
      </c>
      <c r="AV161" s="15" t="s">
        <v>160</v>
      </c>
      <c r="AW161" s="15" t="s">
        <v>37</v>
      </c>
      <c r="AX161" s="15" t="s">
        <v>86</v>
      </c>
      <c r="AY161" s="225" t="s">
        <v>153</v>
      </c>
    </row>
    <row r="162" spans="1:65" s="2" customFormat="1" ht="24.2" customHeight="1">
      <c r="A162" s="36"/>
      <c r="B162" s="37"/>
      <c r="C162" s="175" t="s">
        <v>240</v>
      </c>
      <c r="D162" s="175" t="s">
        <v>155</v>
      </c>
      <c r="E162" s="176" t="s">
        <v>227</v>
      </c>
      <c r="F162" s="177" t="s">
        <v>1361</v>
      </c>
      <c r="G162" s="178" t="s">
        <v>173</v>
      </c>
      <c r="H162" s="179">
        <v>152.47499999999999</v>
      </c>
      <c r="I162" s="180"/>
      <c r="J162" s="181">
        <f>ROUND(I162*H162,2)</f>
        <v>0</v>
      </c>
      <c r="K162" s="177" t="s">
        <v>159</v>
      </c>
      <c r="L162" s="41"/>
      <c r="M162" s="182" t="s">
        <v>19</v>
      </c>
      <c r="N162" s="183" t="s">
        <v>49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160</v>
      </c>
      <c r="AT162" s="186" t="s">
        <v>155</v>
      </c>
      <c r="AU162" s="186" t="s">
        <v>88</v>
      </c>
      <c r="AY162" s="19" t="s">
        <v>153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86</v>
      </c>
      <c r="BK162" s="187">
        <f>ROUND(I162*H162,2)</f>
        <v>0</v>
      </c>
      <c r="BL162" s="19" t="s">
        <v>160</v>
      </c>
      <c r="BM162" s="186" t="s">
        <v>243</v>
      </c>
    </row>
    <row r="163" spans="1:65" s="2" customFormat="1" ht="11.25">
      <c r="A163" s="36"/>
      <c r="B163" s="37"/>
      <c r="C163" s="38"/>
      <c r="D163" s="188" t="s">
        <v>161</v>
      </c>
      <c r="E163" s="38"/>
      <c r="F163" s="189" t="s">
        <v>230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161</v>
      </c>
      <c r="AU163" s="19" t="s">
        <v>88</v>
      </c>
    </row>
    <row r="164" spans="1:65" s="14" customFormat="1" ht="11.25">
      <c r="B164" s="205"/>
      <c r="C164" s="206"/>
      <c r="D164" s="195" t="s">
        <v>163</v>
      </c>
      <c r="E164" s="207" t="s">
        <v>19</v>
      </c>
      <c r="F164" s="208" t="s">
        <v>218</v>
      </c>
      <c r="G164" s="206"/>
      <c r="H164" s="207" t="s">
        <v>19</v>
      </c>
      <c r="I164" s="209"/>
      <c r="J164" s="206"/>
      <c r="K164" s="206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163</v>
      </c>
      <c r="AU164" s="214" t="s">
        <v>88</v>
      </c>
      <c r="AV164" s="14" t="s">
        <v>86</v>
      </c>
      <c r="AW164" s="14" t="s">
        <v>37</v>
      </c>
      <c r="AX164" s="14" t="s">
        <v>78</v>
      </c>
      <c r="AY164" s="214" t="s">
        <v>153</v>
      </c>
    </row>
    <row r="165" spans="1:65" s="13" customFormat="1" ht="11.25">
      <c r="B165" s="193"/>
      <c r="C165" s="194"/>
      <c r="D165" s="195" t="s">
        <v>163</v>
      </c>
      <c r="E165" s="196" t="s">
        <v>19</v>
      </c>
      <c r="F165" s="197" t="s">
        <v>1362</v>
      </c>
      <c r="G165" s="194"/>
      <c r="H165" s="198">
        <v>152.47499999999999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163</v>
      </c>
      <c r="AU165" s="204" t="s">
        <v>88</v>
      </c>
      <c r="AV165" s="13" t="s">
        <v>88</v>
      </c>
      <c r="AW165" s="13" t="s">
        <v>37</v>
      </c>
      <c r="AX165" s="13" t="s">
        <v>78</v>
      </c>
      <c r="AY165" s="204" t="s">
        <v>153</v>
      </c>
    </row>
    <row r="166" spans="1:65" s="14" customFormat="1" ht="11.25">
      <c r="B166" s="205"/>
      <c r="C166" s="206"/>
      <c r="D166" s="195" t="s">
        <v>163</v>
      </c>
      <c r="E166" s="207" t="s">
        <v>19</v>
      </c>
      <c r="F166" s="208" t="s">
        <v>190</v>
      </c>
      <c r="G166" s="206"/>
      <c r="H166" s="207" t="s">
        <v>19</v>
      </c>
      <c r="I166" s="209"/>
      <c r="J166" s="206"/>
      <c r="K166" s="206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163</v>
      </c>
      <c r="AU166" s="214" t="s">
        <v>88</v>
      </c>
      <c r="AV166" s="14" t="s">
        <v>86</v>
      </c>
      <c r="AW166" s="14" t="s">
        <v>37</v>
      </c>
      <c r="AX166" s="14" t="s">
        <v>78</v>
      </c>
      <c r="AY166" s="214" t="s">
        <v>153</v>
      </c>
    </row>
    <row r="167" spans="1:65" s="15" customFormat="1" ht="11.25">
      <c r="B167" s="215"/>
      <c r="C167" s="216"/>
      <c r="D167" s="195" t="s">
        <v>163</v>
      </c>
      <c r="E167" s="217" t="s">
        <v>19</v>
      </c>
      <c r="F167" s="218" t="s">
        <v>166</v>
      </c>
      <c r="G167" s="216"/>
      <c r="H167" s="219">
        <v>152.47499999999999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163</v>
      </c>
      <c r="AU167" s="225" t="s">
        <v>88</v>
      </c>
      <c r="AV167" s="15" t="s">
        <v>160</v>
      </c>
      <c r="AW167" s="15" t="s">
        <v>37</v>
      </c>
      <c r="AX167" s="15" t="s">
        <v>86</v>
      </c>
      <c r="AY167" s="225" t="s">
        <v>153</v>
      </c>
    </row>
    <row r="168" spans="1:65" s="2" customFormat="1" ht="16.5" customHeight="1">
      <c r="A168" s="36"/>
      <c r="B168" s="37"/>
      <c r="C168" s="226" t="s">
        <v>206</v>
      </c>
      <c r="D168" s="226" t="s">
        <v>220</v>
      </c>
      <c r="E168" s="227" t="s">
        <v>221</v>
      </c>
      <c r="F168" s="228" t="s">
        <v>222</v>
      </c>
      <c r="G168" s="229" t="s">
        <v>223</v>
      </c>
      <c r="H168" s="230">
        <v>304.95</v>
      </c>
      <c r="I168" s="231"/>
      <c r="J168" s="232">
        <f>ROUND(I168*H168,2)</f>
        <v>0</v>
      </c>
      <c r="K168" s="228" t="s">
        <v>159</v>
      </c>
      <c r="L168" s="233"/>
      <c r="M168" s="234" t="s">
        <v>19</v>
      </c>
      <c r="N168" s="235" t="s">
        <v>49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182</v>
      </c>
      <c r="AT168" s="186" t="s">
        <v>220</v>
      </c>
      <c r="AU168" s="186" t="s">
        <v>88</v>
      </c>
      <c r="AY168" s="19" t="s">
        <v>153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86</v>
      </c>
      <c r="BK168" s="187">
        <f>ROUND(I168*H168,2)</f>
        <v>0</v>
      </c>
      <c r="BL168" s="19" t="s">
        <v>160</v>
      </c>
      <c r="BM168" s="186" t="s">
        <v>248</v>
      </c>
    </row>
    <row r="169" spans="1:65" s="13" customFormat="1" ht="11.25">
      <c r="B169" s="193"/>
      <c r="C169" s="194"/>
      <c r="D169" s="195" t="s">
        <v>163</v>
      </c>
      <c r="E169" s="196" t="s">
        <v>19</v>
      </c>
      <c r="F169" s="197" t="s">
        <v>1363</v>
      </c>
      <c r="G169" s="194"/>
      <c r="H169" s="198">
        <v>304.95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163</v>
      </c>
      <c r="AU169" s="204" t="s">
        <v>88</v>
      </c>
      <c r="AV169" s="13" t="s">
        <v>88</v>
      </c>
      <c r="AW169" s="13" t="s">
        <v>37</v>
      </c>
      <c r="AX169" s="13" t="s">
        <v>78</v>
      </c>
      <c r="AY169" s="204" t="s">
        <v>153</v>
      </c>
    </row>
    <row r="170" spans="1:65" s="15" customFormat="1" ht="11.25">
      <c r="B170" s="215"/>
      <c r="C170" s="216"/>
      <c r="D170" s="195" t="s">
        <v>163</v>
      </c>
      <c r="E170" s="217" t="s">
        <v>19</v>
      </c>
      <c r="F170" s="218" t="s">
        <v>166</v>
      </c>
      <c r="G170" s="216"/>
      <c r="H170" s="219">
        <v>304.95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163</v>
      </c>
      <c r="AU170" s="225" t="s">
        <v>88</v>
      </c>
      <c r="AV170" s="15" t="s">
        <v>160</v>
      </c>
      <c r="AW170" s="15" t="s">
        <v>37</v>
      </c>
      <c r="AX170" s="15" t="s">
        <v>86</v>
      </c>
      <c r="AY170" s="225" t="s">
        <v>153</v>
      </c>
    </row>
    <row r="171" spans="1:65" s="2" customFormat="1" ht="24.2" customHeight="1">
      <c r="A171" s="36"/>
      <c r="B171" s="37"/>
      <c r="C171" s="175" t="s">
        <v>252</v>
      </c>
      <c r="D171" s="175" t="s">
        <v>155</v>
      </c>
      <c r="E171" s="176" t="s">
        <v>234</v>
      </c>
      <c r="F171" s="177" t="s">
        <v>235</v>
      </c>
      <c r="G171" s="178" t="s">
        <v>223</v>
      </c>
      <c r="H171" s="179">
        <v>6314.7960000000003</v>
      </c>
      <c r="I171" s="180"/>
      <c r="J171" s="181">
        <f>ROUND(I171*H171,2)</f>
        <v>0</v>
      </c>
      <c r="K171" s="177" t="s">
        <v>159</v>
      </c>
      <c r="L171" s="41"/>
      <c r="M171" s="182" t="s">
        <v>19</v>
      </c>
      <c r="N171" s="183" t="s">
        <v>49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160</v>
      </c>
      <c r="AT171" s="186" t="s">
        <v>155</v>
      </c>
      <c r="AU171" s="186" t="s">
        <v>88</v>
      </c>
      <c r="AY171" s="19" t="s">
        <v>153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86</v>
      </c>
      <c r="BK171" s="187">
        <f>ROUND(I171*H171,2)</f>
        <v>0</v>
      </c>
      <c r="BL171" s="19" t="s">
        <v>160</v>
      </c>
      <c r="BM171" s="186" t="s">
        <v>255</v>
      </c>
    </row>
    <row r="172" spans="1:65" s="2" customFormat="1" ht="11.25">
      <c r="A172" s="36"/>
      <c r="B172" s="37"/>
      <c r="C172" s="38"/>
      <c r="D172" s="188" t="s">
        <v>161</v>
      </c>
      <c r="E172" s="38"/>
      <c r="F172" s="189" t="s">
        <v>237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161</v>
      </c>
      <c r="AU172" s="19" t="s">
        <v>88</v>
      </c>
    </row>
    <row r="173" spans="1:65" s="13" customFormat="1" ht="11.25">
      <c r="B173" s="193"/>
      <c r="C173" s="194"/>
      <c r="D173" s="195" t="s">
        <v>163</v>
      </c>
      <c r="E173" s="196" t="s">
        <v>19</v>
      </c>
      <c r="F173" s="197" t="s">
        <v>1364</v>
      </c>
      <c r="G173" s="194"/>
      <c r="H173" s="198">
        <v>6314.7960000000003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163</v>
      </c>
      <c r="AU173" s="204" t="s">
        <v>88</v>
      </c>
      <c r="AV173" s="13" t="s">
        <v>88</v>
      </c>
      <c r="AW173" s="13" t="s">
        <v>37</v>
      </c>
      <c r="AX173" s="13" t="s">
        <v>78</v>
      </c>
      <c r="AY173" s="204" t="s">
        <v>153</v>
      </c>
    </row>
    <row r="174" spans="1:65" s="15" customFormat="1" ht="11.25">
      <c r="B174" s="215"/>
      <c r="C174" s="216"/>
      <c r="D174" s="195" t="s">
        <v>163</v>
      </c>
      <c r="E174" s="217" t="s">
        <v>19</v>
      </c>
      <c r="F174" s="218" t="s">
        <v>166</v>
      </c>
      <c r="G174" s="216"/>
      <c r="H174" s="219">
        <v>6314.7960000000003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163</v>
      </c>
      <c r="AU174" s="225" t="s">
        <v>88</v>
      </c>
      <c r="AV174" s="15" t="s">
        <v>160</v>
      </c>
      <c r="AW174" s="15" t="s">
        <v>37</v>
      </c>
      <c r="AX174" s="15" t="s">
        <v>86</v>
      </c>
      <c r="AY174" s="225" t="s">
        <v>153</v>
      </c>
    </row>
    <row r="175" spans="1:65" s="2" customFormat="1" ht="24.2" customHeight="1">
      <c r="A175" s="36"/>
      <c r="B175" s="37"/>
      <c r="C175" s="175" t="s">
        <v>211</v>
      </c>
      <c r="D175" s="175" t="s">
        <v>155</v>
      </c>
      <c r="E175" s="176" t="s">
        <v>241</v>
      </c>
      <c r="F175" s="177" t="s">
        <v>242</v>
      </c>
      <c r="G175" s="178" t="s">
        <v>173</v>
      </c>
      <c r="H175" s="179">
        <v>3508.22</v>
      </c>
      <c r="I175" s="180"/>
      <c r="J175" s="181">
        <f>ROUND(I175*H175,2)</f>
        <v>0</v>
      </c>
      <c r="K175" s="177" t="s">
        <v>159</v>
      </c>
      <c r="L175" s="41"/>
      <c r="M175" s="182" t="s">
        <v>19</v>
      </c>
      <c r="N175" s="183" t="s">
        <v>49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160</v>
      </c>
      <c r="AT175" s="186" t="s">
        <v>155</v>
      </c>
      <c r="AU175" s="186" t="s">
        <v>88</v>
      </c>
      <c r="AY175" s="19" t="s">
        <v>153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86</v>
      </c>
      <c r="BK175" s="187">
        <f>ROUND(I175*H175,2)</f>
        <v>0</v>
      </c>
      <c r="BL175" s="19" t="s">
        <v>160</v>
      </c>
      <c r="BM175" s="186" t="s">
        <v>258</v>
      </c>
    </row>
    <row r="176" spans="1:65" s="2" customFormat="1" ht="11.25">
      <c r="A176" s="36"/>
      <c r="B176" s="37"/>
      <c r="C176" s="38"/>
      <c r="D176" s="188" t="s">
        <v>161</v>
      </c>
      <c r="E176" s="38"/>
      <c r="F176" s="189" t="s">
        <v>244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161</v>
      </c>
      <c r="AU176" s="19" t="s">
        <v>88</v>
      </c>
    </row>
    <row r="177" spans="1:65" s="13" customFormat="1" ht="11.25">
      <c r="B177" s="193"/>
      <c r="C177" s="194"/>
      <c r="D177" s="195" t="s">
        <v>163</v>
      </c>
      <c r="E177" s="196" t="s">
        <v>19</v>
      </c>
      <c r="F177" s="197" t="s">
        <v>1365</v>
      </c>
      <c r="G177" s="194"/>
      <c r="H177" s="198">
        <v>3508.22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163</v>
      </c>
      <c r="AU177" s="204" t="s">
        <v>88</v>
      </c>
      <c r="AV177" s="13" t="s">
        <v>88</v>
      </c>
      <c r="AW177" s="13" t="s">
        <v>37</v>
      </c>
      <c r="AX177" s="13" t="s">
        <v>78</v>
      </c>
      <c r="AY177" s="204" t="s">
        <v>153</v>
      </c>
    </row>
    <row r="178" spans="1:65" s="14" customFormat="1" ht="11.25">
      <c r="B178" s="205"/>
      <c r="C178" s="206"/>
      <c r="D178" s="195" t="s">
        <v>163</v>
      </c>
      <c r="E178" s="207" t="s">
        <v>19</v>
      </c>
      <c r="F178" s="208" t="s">
        <v>190</v>
      </c>
      <c r="G178" s="206"/>
      <c r="H178" s="207" t="s">
        <v>19</v>
      </c>
      <c r="I178" s="209"/>
      <c r="J178" s="206"/>
      <c r="K178" s="206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163</v>
      </c>
      <c r="AU178" s="214" t="s">
        <v>88</v>
      </c>
      <c r="AV178" s="14" t="s">
        <v>86</v>
      </c>
      <c r="AW178" s="14" t="s">
        <v>37</v>
      </c>
      <c r="AX178" s="14" t="s">
        <v>78</v>
      </c>
      <c r="AY178" s="214" t="s">
        <v>153</v>
      </c>
    </row>
    <row r="179" spans="1:65" s="15" customFormat="1" ht="11.25">
      <c r="B179" s="215"/>
      <c r="C179" s="216"/>
      <c r="D179" s="195" t="s">
        <v>163</v>
      </c>
      <c r="E179" s="217" t="s">
        <v>19</v>
      </c>
      <c r="F179" s="218" t="s">
        <v>166</v>
      </c>
      <c r="G179" s="216"/>
      <c r="H179" s="219">
        <v>3508.22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163</v>
      </c>
      <c r="AU179" s="225" t="s">
        <v>88</v>
      </c>
      <c r="AV179" s="15" t="s">
        <v>160</v>
      </c>
      <c r="AW179" s="15" t="s">
        <v>37</v>
      </c>
      <c r="AX179" s="15" t="s">
        <v>86</v>
      </c>
      <c r="AY179" s="225" t="s">
        <v>153</v>
      </c>
    </row>
    <row r="180" spans="1:65" s="2" customFormat="1" ht="24.2" customHeight="1">
      <c r="A180" s="36"/>
      <c r="B180" s="37"/>
      <c r="C180" s="175" t="s">
        <v>260</v>
      </c>
      <c r="D180" s="175" t="s">
        <v>155</v>
      </c>
      <c r="E180" s="176" t="s">
        <v>246</v>
      </c>
      <c r="F180" s="177" t="s">
        <v>247</v>
      </c>
      <c r="G180" s="178" t="s">
        <v>173</v>
      </c>
      <c r="H180" s="179">
        <v>43</v>
      </c>
      <c r="I180" s="180"/>
      <c r="J180" s="181">
        <f>ROUND(I180*H180,2)</f>
        <v>0</v>
      </c>
      <c r="K180" s="177" t="s">
        <v>159</v>
      </c>
      <c r="L180" s="41"/>
      <c r="M180" s="182" t="s">
        <v>19</v>
      </c>
      <c r="N180" s="183" t="s">
        <v>49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160</v>
      </c>
      <c r="AT180" s="186" t="s">
        <v>155</v>
      </c>
      <c r="AU180" s="186" t="s">
        <v>88</v>
      </c>
      <c r="AY180" s="19" t="s">
        <v>153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86</v>
      </c>
      <c r="BK180" s="187">
        <f>ROUND(I180*H180,2)</f>
        <v>0</v>
      </c>
      <c r="BL180" s="19" t="s">
        <v>160</v>
      </c>
      <c r="BM180" s="186" t="s">
        <v>263</v>
      </c>
    </row>
    <row r="181" spans="1:65" s="2" customFormat="1" ht="11.25">
      <c r="A181" s="36"/>
      <c r="B181" s="37"/>
      <c r="C181" s="38"/>
      <c r="D181" s="188" t="s">
        <v>161</v>
      </c>
      <c r="E181" s="38"/>
      <c r="F181" s="189" t="s">
        <v>249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161</v>
      </c>
      <c r="AU181" s="19" t="s">
        <v>88</v>
      </c>
    </row>
    <row r="182" spans="1:65" s="13" customFormat="1" ht="11.25">
      <c r="B182" s="193"/>
      <c r="C182" s="194"/>
      <c r="D182" s="195" t="s">
        <v>163</v>
      </c>
      <c r="E182" s="196" t="s">
        <v>19</v>
      </c>
      <c r="F182" s="197" t="s">
        <v>196</v>
      </c>
      <c r="G182" s="194"/>
      <c r="H182" s="198">
        <v>43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163</v>
      </c>
      <c r="AU182" s="204" t="s">
        <v>88</v>
      </c>
      <c r="AV182" s="13" t="s">
        <v>88</v>
      </c>
      <c r="AW182" s="13" t="s">
        <v>37</v>
      </c>
      <c r="AX182" s="13" t="s">
        <v>78</v>
      </c>
      <c r="AY182" s="204" t="s">
        <v>153</v>
      </c>
    </row>
    <row r="183" spans="1:65" s="14" customFormat="1" ht="11.25">
      <c r="B183" s="205"/>
      <c r="C183" s="206"/>
      <c r="D183" s="195" t="s">
        <v>163</v>
      </c>
      <c r="E183" s="207" t="s">
        <v>19</v>
      </c>
      <c r="F183" s="208" t="s">
        <v>251</v>
      </c>
      <c r="G183" s="206"/>
      <c r="H183" s="207" t="s">
        <v>19</v>
      </c>
      <c r="I183" s="209"/>
      <c r="J183" s="206"/>
      <c r="K183" s="206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163</v>
      </c>
      <c r="AU183" s="214" t="s">
        <v>88</v>
      </c>
      <c r="AV183" s="14" t="s">
        <v>86</v>
      </c>
      <c r="AW183" s="14" t="s">
        <v>37</v>
      </c>
      <c r="AX183" s="14" t="s">
        <v>78</v>
      </c>
      <c r="AY183" s="214" t="s">
        <v>153</v>
      </c>
    </row>
    <row r="184" spans="1:65" s="15" customFormat="1" ht="11.25">
      <c r="B184" s="215"/>
      <c r="C184" s="216"/>
      <c r="D184" s="195" t="s">
        <v>163</v>
      </c>
      <c r="E184" s="217" t="s">
        <v>19</v>
      </c>
      <c r="F184" s="218" t="s">
        <v>166</v>
      </c>
      <c r="G184" s="216"/>
      <c r="H184" s="219">
        <v>43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163</v>
      </c>
      <c r="AU184" s="225" t="s">
        <v>88</v>
      </c>
      <c r="AV184" s="15" t="s">
        <v>160</v>
      </c>
      <c r="AW184" s="15" t="s">
        <v>37</v>
      </c>
      <c r="AX184" s="15" t="s">
        <v>86</v>
      </c>
      <c r="AY184" s="225" t="s">
        <v>153</v>
      </c>
    </row>
    <row r="185" spans="1:65" s="2" customFormat="1" ht="37.9" customHeight="1">
      <c r="A185" s="36"/>
      <c r="B185" s="37"/>
      <c r="C185" s="175" t="s">
        <v>216</v>
      </c>
      <c r="D185" s="175" t="s">
        <v>155</v>
      </c>
      <c r="E185" s="176" t="s">
        <v>253</v>
      </c>
      <c r="F185" s="177" t="s">
        <v>254</v>
      </c>
      <c r="G185" s="178" t="s">
        <v>173</v>
      </c>
      <c r="H185" s="179">
        <v>23.643000000000001</v>
      </c>
      <c r="I185" s="180"/>
      <c r="J185" s="181">
        <f>ROUND(I185*H185,2)</f>
        <v>0</v>
      </c>
      <c r="K185" s="177" t="s">
        <v>159</v>
      </c>
      <c r="L185" s="41"/>
      <c r="M185" s="182" t="s">
        <v>19</v>
      </c>
      <c r="N185" s="183" t="s">
        <v>49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160</v>
      </c>
      <c r="AT185" s="186" t="s">
        <v>155</v>
      </c>
      <c r="AU185" s="186" t="s">
        <v>88</v>
      </c>
      <c r="AY185" s="19" t="s">
        <v>153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86</v>
      </c>
      <c r="BK185" s="187">
        <f>ROUND(I185*H185,2)</f>
        <v>0</v>
      </c>
      <c r="BL185" s="19" t="s">
        <v>160</v>
      </c>
      <c r="BM185" s="186" t="s">
        <v>269</v>
      </c>
    </row>
    <row r="186" spans="1:65" s="2" customFormat="1" ht="11.25">
      <c r="A186" s="36"/>
      <c r="B186" s="37"/>
      <c r="C186" s="38"/>
      <c r="D186" s="188" t="s">
        <v>161</v>
      </c>
      <c r="E186" s="38"/>
      <c r="F186" s="189" t="s">
        <v>256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161</v>
      </c>
      <c r="AU186" s="19" t="s">
        <v>88</v>
      </c>
    </row>
    <row r="187" spans="1:65" s="13" customFormat="1" ht="11.25">
      <c r="B187" s="193"/>
      <c r="C187" s="194"/>
      <c r="D187" s="195" t="s">
        <v>163</v>
      </c>
      <c r="E187" s="196" t="s">
        <v>19</v>
      </c>
      <c r="F187" s="197" t="s">
        <v>1366</v>
      </c>
      <c r="G187" s="194"/>
      <c r="H187" s="198">
        <v>23.643000000000001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163</v>
      </c>
      <c r="AU187" s="204" t="s">
        <v>88</v>
      </c>
      <c r="AV187" s="13" t="s">
        <v>88</v>
      </c>
      <c r="AW187" s="13" t="s">
        <v>37</v>
      </c>
      <c r="AX187" s="13" t="s">
        <v>78</v>
      </c>
      <c r="AY187" s="204" t="s">
        <v>153</v>
      </c>
    </row>
    <row r="188" spans="1:65" s="15" customFormat="1" ht="11.25">
      <c r="B188" s="215"/>
      <c r="C188" s="216"/>
      <c r="D188" s="195" t="s">
        <v>163</v>
      </c>
      <c r="E188" s="217" t="s">
        <v>19</v>
      </c>
      <c r="F188" s="218" t="s">
        <v>166</v>
      </c>
      <c r="G188" s="216"/>
      <c r="H188" s="219">
        <v>23.643000000000001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163</v>
      </c>
      <c r="AU188" s="225" t="s">
        <v>88</v>
      </c>
      <c r="AV188" s="15" t="s">
        <v>160</v>
      </c>
      <c r="AW188" s="15" t="s">
        <v>37</v>
      </c>
      <c r="AX188" s="15" t="s">
        <v>86</v>
      </c>
      <c r="AY188" s="225" t="s">
        <v>153</v>
      </c>
    </row>
    <row r="189" spans="1:65" s="2" customFormat="1" ht="16.5" customHeight="1">
      <c r="A189" s="36"/>
      <c r="B189" s="37"/>
      <c r="C189" s="226" t="s">
        <v>272</v>
      </c>
      <c r="D189" s="226" t="s">
        <v>220</v>
      </c>
      <c r="E189" s="227" t="s">
        <v>221</v>
      </c>
      <c r="F189" s="228" t="s">
        <v>222</v>
      </c>
      <c r="G189" s="229" t="s">
        <v>223</v>
      </c>
      <c r="H189" s="230">
        <v>47.286000000000001</v>
      </c>
      <c r="I189" s="231"/>
      <c r="J189" s="232">
        <f>ROUND(I189*H189,2)</f>
        <v>0</v>
      </c>
      <c r="K189" s="228" t="s">
        <v>159</v>
      </c>
      <c r="L189" s="233"/>
      <c r="M189" s="234" t="s">
        <v>19</v>
      </c>
      <c r="N189" s="235" t="s">
        <v>49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182</v>
      </c>
      <c r="AT189" s="186" t="s">
        <v>220</v>
      </c>
      <c r="AU189" s="186" t="s">
        <v>88</v>
      </c>
      <c r="AY189" s="19" t="s">
        <v>153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86</v>
      </c>
      <c r="BK189" s="187">
        <f>ROUND(I189*H189,2)</f>
        <v>0</v>
      </c>
      <c r="BL189" s="19" t="s">
        <v>160</v>
      </c>
      <c r="BM189" s="186" t="s">
        <v>276</v>
      </c>
    </row>
    <row r="190" spans="1:65" s="13" customFormat="1" ht="11.25">
      <c r="B190" s="193"/>
      <c r="C190" s="194"/>
      <c r="D190" s="195" t="s">
        <v>163</v>
      </c>
      <c r="E190" s="196" t="s">
        <v>19</v>
      </c>
      <c r="F190" s="197" t="s">
        <v>1367</v>
      </c>
      <c r="G190" s="194"/>
      <c r="H190" s="198">
        <v>47.286000000000001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163</v>
      </c>
      <c r="AU190" s="204" t="s">
        <v>88</v>
      </c>
      <c r="AV190" s="13" t="s">
        <v>88</v>
      </c>
      <c r="AW190" s="13" t="s">
        <v>37</v>
      </c>
      <c r="AX190" s="13" t="s">
        <v>78</v>
      </c>
      <c r="AY190" s="204" t="s">
        <v>153</v>
      </c>
    </row>
    <row r="191" spans="1:65" s="15" customFormat="1" ht="11.25">
      <c r="B191" s="215"/>
      <c r="C191" s="216"/>
      <c r="D191" s="195" t="s">
        <v>163</v>
      </c>
      <c r="E191" s="217" t="s">
        <v>19</v>
      </c>
      <c r="F191" s="218" t="s">
        <v>166</v>
      </c>
      <c r="G191" s="216"/>
      <c r="H191" s="219">
        <v>47.286000000000001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163</v>
      </c>
      <c r="AU191" s="225" t="s">
        <v>88</v>
      </c>
      <c r="AV191" s="15" t="s">
        <v>160</v>
      </c>
      <c r="AW191" s="15" t="s">
        <v>37</v>
      </c>
      <c r="AX191" s="15" t="s">
        <v>86</v>
      </c>
      <c r="AY191" s="225" t="s">
        <v>153</v>
      </c>
    </row>
    <row r="192" spans="1:65" s="2" customFormat="1" ht="37.9" customHeight="1">
      <c r="A192" s="36"/>
      <c r="B192" s="37"/>
      <c r="C192" s="175" t="s">
        <v>224</v>
      </c>
      <c r="D192" s="175" t="s">
        <v>155</v>
      </c>
      <c r="E192" s="176" t="s">
        <v>699</v>
      </c>
      <c r="F192" s="177" t="s">
        <v>700</v>
      </c>
      <c r="G192" s="178" t="s">
        <v>173</v>
      </c>
      <c r="H192" s="179">
        <v>9</v>
      </c>
      <c r="I192" s="180"/>
      <c r="J192" s="181">
        <f>ROUND(I192*H192,2)</f>
        <v>0</v>
      </c>
      <c r="K192" s="177" t="s">
        <v>159</v>
      </c>
      <c r="L192" s="41"/>
      <c r="M192" s="182" t="s">
        <v>19</v>
      </c>
      <c r="N192" s="183" t="s">
        <v>49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160</v>
      </c>
      <c r="AT192" s="186" t="s">
        <v>155</v>
      </c>
      <c r="AU192" s="186" t="s">
        <v>88</v>
      </c>
      <c r="AY192" s="19" t="s">
        <v>153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86</v>
      </c>
      <c r="BK192" s="187">
        <f>ROUND(I192*H192,2)</f>
        <v>0</v>
      </c>
      <c r="BL192" s="19" t="s">
        <v>160</v>
      </c>
      <c r="BM192" s="186" t="s">
        <v>281</v>
      </c>
    </row>
    <row r="193" spans="1:65" s="2" customFormat="1" ht="11.25">
      <c r="A193" s="36"/>
      <c r="B193" s="37"/>
      <c r="C193" s="38"/>
      <c r="D193" s="188" t="s">
        <v>161</v>
      </c>
      <c r="E193" s="38"/>
      <c r="F193" s="189" t="s">
        <v>701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161</v>
      </c>
      <c r="AU193" s="19" t="s">
        <v>88</v>
      </c>
    </row>
    <row r="194" spans="1:65" s="13" customFormat="1" ht="11.25">
      <c r="B194" s="193"/>
      <c r="C194" s="194"/>
      <c r="D194" s="195" t="s">
        <v>163</v>
      </c>
      <c r="E194" s="196" t="s">
        <v>19</v>
      </c>
      <c r="F194" s="197" t="s">
        <v>213</v>
      </c>
      <c r="G194" s="194"/>
      <c r="H194" s="198">
        <v>9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163</v>
      </c>
      <c r="AU194" s="204" t="s">
        <v>88</v>
      </c>
      <c r="AV194" s="13" t="s">
        <v>88</v>
      </c>
      <c r="AW194" s="13" t="s">
        <v>37</v>
      </c>
      <c r="AX194" s="13" t="s">
        <v>78</v>
      </c>
      <c r="AY194" s="204" t="s">
        <v>153</v>
      </c>
    </row>
    <row r="195" spans="1:65" s="14" customFormat="1" ht="11.25">
      <c r="B195" s="205"/>
      <c r="C195" s="206"/>
      <c r="D195" s="195" t="s">
        <v>163</v>
      </c>
      <c r="E195" s="207" t="s">
        <v>19</v>
      </c>
      <c r="F195" s="208" t="s">
        <v>1368</v>
      </c>
      <c r="G195" s="206"/>
      <c r="H195" s="207" t="s">
        <v>19</v>
      </c>
      <c r="I195" s="209"/>
      <c r="J195" s="206"/>
      <c r="K195" s="206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163</v>
      </c>
      <c r="AU195" s="214" t="s">
        <v>88</v>
      </c>
      <c r="AV195" s="14" t="s">
        <v>86</v>
      </c>
      <c r="AW195" s="14" t="s">
        <v>37</v>
      </c>
      <c r="AX195" s="14" t="s">
        <v>78</v>
      </c>
      <c r="AY195" s="214" t="s">
        <v>153</v>
      </c>
    </row>
    <row r="196" spans="1:65" s="15" customFormat="1" ht="11.25">
      <c r="B196" s="215"/>
      <c r="C196" s="216"/>
      <c r="D196" s="195" t="s">
        <v>163</v>
      </c>
      <c r="E196" s="217" t="s">
        <v>19</v>
      </c>
      <c r="F196" s="218" t="s">
        <v>166</v>
      </c>
      <c r="G196" s="216"/>
      <c r="H196" s="219">
        <v>9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163</v>
      </c>
      <c r="AU196" s="225" t="s">
        <v>88</v>
      </c>
      <c r="AV196" s="15" t="s">
        <v>160</v>
      </c>
      <c r="AW196" s="15" t="s">
        <v>37</v>
      </c>
      <c r="AX196" s="15" t="s">
        <v>86</v>
      </c>
      <c r="AY196" s="225" t="s">
        <v>153</v>
      </c>
    </row>
    <row r="197" spans="1:65" s="2" customFormat="1" ht="16.5" customHeight="1">
      <c r="A197" s="36"/>
      <c r="B197" s="37"/>
      <c r="C197" s="226" t="s">
        <v>7</v>
      </c>
      <c r="D197" s="226" t="s">
        <v>220</v>
      </c>
      <c r="E197" s="227" t="s">
        <v>221</v>
      </c>
      <c r="F197" s="228" t="s">
        <v>222</v>
      </c>
      <c r="G197" s="229" t="s">
        <v>223</v>
      </c>
      <c r="H197" s="230">
        <v>18</v>
      </c>
      <c r="I197" s="231"/>
      <c r="J197" s="232">
        <f>ROUND(I197*H197,2)</f>
        <v>0</v>
      </c>
      <c r="K197" s="228" t="s">
        <v>159</v>
      </c>
      <c r="L197" s="233"/>
      <c r="M197" s="234" t="s">
        <v>19</v>
      </c>
      <c r="N197" s="235" t="s">
        <v>49</v>
      </c>
      <c r="O197" s="66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182</v>
      </c>
      <c r="AT197" s="186" t="s">
        <v>220</v>
      </c>
      <c r="AU197" s="186" t="s">
        <v>88</v>
      </c>
      <c r="AY197" s="19" t="s">
        <v>153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86</v>
      </c>
      <c r="BK197" s="187">
        <f>ROUND(I197*H197,2)</f>
        <v>0</v>
      </c>
      <c r="BL197" s="19" t="s">
        <v>160</v>
      </c>
      <c r="BM197" s="186" t="s">
        <v>286</v>
      </c>
    </row>
    <row r="198" spans="1:65" s="13" customFormat="1" ht="11.25">
      <c r="B198" s="193"/>
      <c r="C198" s="194"/>
      <c r="D198" s="195" t="s">
        <v>163</v>
      </c>
      <c r="E198" s="196" t="s">
        <v>19</v>
      </c>
      <c r="F198" s="197" t="s">
        <v>1369</v>
      </c>
      <c r="G198" s="194"/>
      <c r="H198" s="198">
        <v>18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163</v>
      </c>
      <c r="AU198" s="204" t="s">
        <v>88</v>
      </c>
      <c r="AV198" s="13" t="s">
        <v>88</v>
      </c>
      <c r="AW198" s="13" t="s">
        <v>37</v>
      </c>
      <c r="AX198" s="13" t="s">
        <v>78</v>
      </c>
      <c r="AY198" s="204" t="s">
        <v>153</v>
      </c>
    </row>
    <row r="199" spans="1:65" s="15" customFormat="1" ht="11.25">
      <c r="B199" s="215"/>
      <c r="C199" s="216"/>
      <c r="D199" s="195" t="s">
        <v>163</v>
      </c>
      <c r="E199" s="217" t="s">
        <v>19</v>
      </c>
      <c r="F199" s="218" t="s">
        <v>166</v>
      </c>
      <c r="G199" s="216"/>
      <c r="H199" s="219">
        <v>18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163</v>
      </c>
      <c r="AU199" s="225" t="s">
        <v>88</v>
      </c>
      <c r="AV199" s="15" t="s">
        <v>160</v>
      </c>
      <c r="AW199" s="15" t="s">
        <v>37</v>
      </c>
      <c r="AX199" s="15" t="s">
        <v>86</v>
      </c>
      <c r="AY199" s="225" t="s">
        <v>153</v>
      </c>
    </row>
    <row r="200" spans="1:65" s="2" customFormat="1" ht="16.5" customHeight="1">
      <c r="A200" s="36"/>
      <c r="B200" s="37"/>
      <c r="C200" s="175" t="s">
        <v>229</v>
      </c>
      <c r="D200" s="175" t="s">
        <v>155</v>
      </c>
      <c r="E200" s="176" t="s">
        <v>261</v>
      </c>
      <c r="F200" s="177" t="s">
        <v>262</v>
      </c>
      <c r="G200" s="178" t="s">
        <v>158</v>
      </c>
      <c r="H200" s="179">
        <v>5154</v>
      </c>
      <c r="I200" s="180"/>
      <c r="J200" s="181">
        <f>ROUND(I200*H200,2)</f>
        <v>0</v>
      </c>
      <c r="K200" s="177" t="s">
        <v>159</v>
      </c>
      <c r="L200" s="41"/>
      <c r="M200" s="182" t="s">
        <v>19</v>
      </c>
      <c r="N200" s="183" t="s">
        <v>49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160</v>
      </c>
      <c r="AT200" s="186" t="s">
        <v>155</v>
      </c>
      <c r="AU200" s="186" t="s">
        <v>88</v>
      </c>
      <c r="AY200" s="19" t="s">
        <v>153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86</v>
      </c>
      <c r="BK200" s="187">
        <f>ROUND(I200*H200,2)</f>
        <v>0</v>
      </c>
      <c r="BL200" s="19" t="s">
        <v>160</v>
      </c>
      <c r="BM200" s="186" t="s">
        <v>292</v>
      </c>
    </row>
    <row r="201" spans="1:65" s="2" customFormat="1" ht="11.25">
      <c r="A201" s="36"/>
      <c r="B201" s="37"/>
      <c r="C201" s="38"/>
      <c r="D201" s="188" t="s">
        <v>161</v>
      </c>
      <c r="E201" s="38"/>
      <c r="F201" s="189" t="s">
        <v>264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161</v>
      </c>
      <c r="AU201" s="19" t="s">
        <v>88</v>
      </c>
    </row>
    <row r="202" spans="1:65" s="13" customFormat="1" ht="11.25">
      <c r="B202" s="193"/>
      <c r="C202" s="194"/>
      <c r="D202" s="195" t="s">
        <v>163</v>
      </c>
      <c r="E202" s="196" t="s">
        <v>19</v>
      </c>
      <c r="F202" s="197" t="s">
        <v>1370</v>
      </c>
      <c r="G202" s="194"/>
      <c r="H202" s="198">
        <v>5154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163</v>
      </c>
      <c r="AU202" s="204" t="s">
        <v>88</v>
      </c>
      <c r="AV202" s="13" t="s">
        <v>88</v>
      </c>
      <c r="AW202" s="13" t="s">
        <v>37</v>
      </c>
      <c r="AX202" s="13" t="s">
        <v>78</v>
      </c>
      <c r="AY202" s="204" t="s">
        <v>153</v>
      </c>
    </row>
    <row r="203" spans="1:65" s="15" customFormat="1" ht="11.25">
      <c r="B203" s="215"/>
      <c r="C203" s="216"/>
      <c r="D203" s="195" t="s">
        <v>163</v>
      </c>
      <c r="E203" s="217" t="s">
        <v>19</v>
      </c>
      <c r="F203" s="218" t="s">
        <v>166</v>
      </c>
      <c r="G203" s="216"/>
      <c r="H203" s="219">
        <v>5154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163</v>
      </c>
      <c r="AU203" s="225" t="s">
        <v>88</v>
      </c>
      <c r="AV203" s="15" t="s">
        <v>160</v>
      </c>
      <c r="AW203" s="15" t="s">
        <v>37</v>
      </c>
      <c r="AX203" s="15" t="s">
        <v>86</v>
      </c>
      <c r="AY203" s="225" t="s">
        <v>153</v>
      </c>
    </row>
    <row r="204" spans="1:65" s="12" customFormat="1" ht="22.9" customHeight="1">
      <c r="B204" s="159"/>
      <c r="C204" s="160"/>
      <c r="D204" s="161" t="s">
        <v>77</v>
      </c>
      <c r="E204" s="173" t="s">
        <v>88</v>
      </c>
      <c r="F204" s="173" t="s">
        <v>266</v>
      </c>
      <c r="G204" s="160"/>
      <c r="H204" s="160"/>
      <c r="I204" s="163"/>
      <c r="J204" s="174">
        <f>BK204</f>
        <v>0</v>
      </c>
      <c r="K204" s="160"/>
      <c r="L204" s="165"/>
      <c r="M204" s="166"/>
      <c r="N204" s="167"/>
      <c r="O204" s="167"/>
      <c r="P204" s="168">
        <f>SUM(P205:P230)</f>
        <v>0</v>
      </c>
      <c r="Q204" s="167"/>
      <c r="R204" s="168">
        <f>SUM(R205:R230)</f>
        <v>0</v>
      </c>
      <c r="S204" s="167"/>
      <c r="T204" s="169">
        <f>SUM(T205:T230)</f>
        <v>0</v>
      </c>
      <c r="AR204" s="170" t="s">
        <v>86</v>
      </c>
      <c r="AT204" s="171" t="s">
        <v>77</v>
      </c>
      <c r="AU204" s="171" t="s">
        <v>86</v>
      </c>
      <c r="AY204" s="170" t="s">
        <v>153</v>
      </c>
      <c r="BK204" s="172">
        <f>SUM(BK205:BK230)</f>
        <v>0</v>
      </c>
    </row>
    <row r="205" spans="1:65" s="2" customFormat="1" ht="24.2" customHeight="1">
      <c r="A205" s="36"/>
      <c r="B205" s="37"/>
      <c r="C205" s="175" t="s">
        <v>295</v>
      </c>
      <c r="D205" s="175" t="s">
        <v>155</v>
      </c>
      <c r="E205" s="176" t="s">
        <v>267</v>
      </c>
      <c r="F205" s="177" t="s">
        <v>268</v>
      </c>
      <c r="G205" s="178" t="s">
        <v>173</v>
      </c>
      <c r="H205" s="179">
        <v>211.3</v>
      </c>
      <c r="I205" s="180"/>
      <c r="J205" s="181">
        <f>ROUND(I205*H205,2)</f>
        <v>0</v>
      </c>
      <c r="K205" s="177" t="s">
        <v>159</v>
      </c>
      <c r="L205" s="41"/>
      <c r="M205" s="182" t="s">
        <v>19</v>
      </c>
      <c r="N205" s="183" t="s">
        <v>49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160</v>
      </c>
      <c r="AT205" s="186" t="s">
        <v>155</v>
      </c>
      <c r="AU205" s="186" t="s">
        <v>88</v>
      </c>
      <c r="AY205" s="19" t="s">
        <v>153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86</v>
      </c>
      <c r="BK205" s="187">
        <f>ROUND(I205*H205,2)</f>
        <v>0</v>
      </c>
      <c r="BL205" s="19" t="s">
        <v>160</v>
      </c>
      <c r="BM205" s="186" t="s">
        <v>298</v>
      </c>
    </row>
    <row r="206" spans="1:65" s="2" customFormat="1" ht="11.25">
      <c r="A206" s="36"/>
      <c r="B206" s="37"/>
      <c r="C206" s="38"/>
      <c r="D206" s="188" t="s">
        <v>161</v>
      </c>
      <c r="E206" s="38"/>
      <c r="F206" s="189" t="s">
        <v>270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161</v>
      </c>
      <c r="AU206" s="19" t="s">
        <v>88</v>
      </c>
    </row>
    <row r="207" spans="1:65" s="13" customFormat="1" ht="11.25">
      <c r="B207" s="193"/>
      <c r="C207" s="194"/>
      <c r="D207" s="195" t="s">
        <v>163</v>
      </c>
      <c r="E207" s="196" t="s">
        <v>19</v>
      </c>
      <c r="F207" s="197" t="s">
        <v>1371</v>
      </c>
      <c r="G207" s="194"/>
      <c r="H207" s="198">
        <v>211.3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163</v>
      </c>
      <c r="AU207" s="204" t="s">
        <v>88</v>
      </c>
      <c r="AV207" s="13" t="s">
        <v>88</v>
      </c>
      <c r="AW207" s="13" t="s">
        <v>37</v>
      </c>
      <c r="AX207" s="13" t="s">
        <v>78</v>
      </c>
      <c r="AY207" s="204" t="s">
        <v>153</v>
      </c>
    </row>
    <row r="208" spans="1:65" s="14" customFormat="1" ht="11.25">
      <c r="B208" s="205"/>
      <c r="C208" s="206"/>
      <c r="D208" s="195" t="s">
        <v>163</v>
      </c>
      <c r="E208" s="207" t="s">
        <v>19</v>
      </c>
      <c r="F208" s="208" t="s">
        <v>190</v>
      </c>
      <c r="G208" s="206"/>
      <c r="H208" s="207" t="s">
        <v>19</v>
      </c>
      <c r="I208" s="209"/>
      <c r="J208" s="206"/>
      <c r="K208" s="206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163</v>
      </c>
      <c r="AU208" s="214" t="s">
        <v>88</v>
      </c>
      <c r="AV208" s="14" t="s">
        <v>86</v>
      </c>
      <c r="AW208" s="14" t="s">
        <v>37</v>
      </c>
      <c r="AX208" s="14" t="s">
        <v>78</v>
      </c>
      <c r="AY208" s="214" t="s">
        <v>153</v>
      </c>
    </row>
    <row r="209" spans="1:65" s="15" customFormat="1" ht="11.25">
      <c r="B209" s="215"/>
      <c r="C209" s="216"/>
      <c r="D209" s="195" t="s">
        <v>163</v>
      </c>
      <c r="E209" s="217" t="s">
        <v>19</v>
      </c>
      <c r="F209" s="218" t="s">
        <v>166</v>
      </c>
      <c r="G209" s="216"/>
      <c r="H209" s="219">
        <v>211.3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163</v>
      </c>
      <c r="AU209" s="225" t="s">
        <v>88</v>
      </c>
      <c r="AV209" s="15" t="s">
        <v>160</v>
      </c>
      <c r="AW209" s="15" t="s">
        <v>37</v>
      </c>
      <c r="AX209" s="15" t="s">
        <v>86</v>
      </c>
      <c r="AY209" s="225" t="s">
        <v>153</v>
      </c>
    </row>
    <row r="210" spans="1:65" s="2" customFormat="1" ht="33" customHeight="1">
      <c r="A210" s="36"/>
      <c r="B210" s="37"/>
      <c r="C210" s="175" t="s">
        <v>236</v>
      </c>
      <c r="D210" s="175" t="s">
        <v>155</v>
      </c>
      <c r="E210" s="176" t="s">
        <v>1372</v>
      </c>
      <c r="F210" s="177" t="s">
        <v>1373</v>
      </c>
      <c r="G210" s="178" t="s">
        <v>275</v>
      </c>
      <c r="H210" s="179">
        <v>1016.5</v>
      </c>
      <c r="I210" s="180"/>
      <c r="J210" s="181">
        <f>ROUND(I210*H210,2)</f>
        <v>0</v>
      </c>
      <c r="K210" s="177" t="s">
        <v>19</v>
      </c>
      <c r="L210" s="41"/>
      <c r="M210" s="182" t="s">
        <v>19</v>
      </c>
      <c r="N210" s="183" t="s">
        <v>49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160</v>
      </c>
      <c r="AT210" s="186" t="s">
        <v>155</v>
      </c>
      <c r="AU210" s="186" t="s">
        <v>88</v>
      </c>
      <c r="AY210" s="19" t="s">
        <v>153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86</v>
      </c>
      <c r="BK210" s="187">
        <f>ROUND(I210*H210,2)</f>
        <v>0</v>
      </c>
      <c r="BL210" s="19" t="s">
        <v>160</v>
      </c>
      <c r="BM210" s="186" t="s">
        <v>304</v>
      </c>
    </row>
    <row r="211" spans="1:65" s="13" customFormat="1" ht="11.25">
      <c r="B211" s="193"/>
      <c r="C211" s="194"/>
      <c r="D211" s="195" t="s">
        <v>163</v>
      </c>
      <c r="E211" s="196" t="s">
        <v>19</v>
      </c>
      <c r="F211" s="197" t="s">
        <v>1374</v>
      </c>
      <c r="G211" s="194"/>
      <c r="H211" s="198">
        <v>1016.5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163</v>
      </c>
      <c r="AU211" s="204" t="s">
        <v>88</v>
      </c>
      <c r="AV211" s="13" t="s">
        <v>88</v>
      </c>
      <c r="AW211" s="13" t="s">
        <v>37</v>
      </c>
      <c r="AX211" s="13" t="s">
        <v>78</v>
      </c>
      <c r="AY211" s="204" t="s">
        <v>153</v>
      </c>
    </row>
    <row r="212" spans="1:65" s="14" customFormat="1" ht="11.25">
      <c r="B212" s="205"/>
      <c r="C212" s="206"/>
      <c r="D212" s="195" t="s">
        <v>163</v>
      </c>
      <c r="E212" s="207" t="s">
        <v>19</v>
      </c>
      <c r="F212" s="208" t="s">
        <v>190</v>
      </c>
      <c r="G212" s="206"/>
      <c r="H212" s="207" t="s">
        <v>19</v>
      </c>
      <c r="I212" s="209"/>
      <c r="J212" s="206"/>
      <c r="K212" s="206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163</v>
      </c>
      <c r="AU212" s="214" t="s">
        <v>88</v>
      </c>
      <c r="AV212" s="14" t="s">
        <v>86</v>
      </c>
      <c r="AW212" s="14" t="s">
        <v>37</v>
      </c>
      <c r="AX212" s="14" t="s">
        <v>78</v>
      </c>
      <c r="AY212" s="214" t="s">
        <v>153</v>
      </c>
    </row>
    <row r="213" spans="1:65" s="15" customFormat="1" ht="11.25">
      <c r="B213" s="215"/>
      <c r="C213" s="216"/>
      <c r="D213" s="195" t="s">
        <v>163</v>
      </c>
      <c r="E213" s="217" t="s">
        <v>19</v>
      </c>
      <c r="F213" s="218" t="s">
        <v>166</v>
      </c>
      <c r="G213" s="216"/>
      <c r="H213" s="219">
        <v>1016.5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163</v>
      </c>
      <c r="AU213" s="225" t="s">
        <v>88</v>
      </c>
      <c r="AV213" s="15" t="s">
        <v>160</v>
      </c>
      <c r="AW213" s="15" t="s">
        <v>37</v>
      </c>
      <c r="AX213" s="15" t="s">
        <v>86</v>
      </c>
      <c r="AY213" s="225" t="s">
        <v>153</v>
      </c>
    </row>
    <row r="214" spans="1:65" s="2" customFormat="1" ht="33" customHeight="1">
      <c r="A214" s="36"/>
      <c r="B214" s="37"/>
      <c r="C214" s="175" t="s">
        <v>307</v>
      </c>
      <c r="D214" s="175" t="s">
        <v>155</v>
      </c>
      <c r="E214" s="176" t="s">
        <v>1372</v>
      </c>
      <c r="F214" s="177" t="s">
        <v>1373</v>
      </c>
      <c r="G214" s="178" t="s">
        <v>275</v>
      </c>
      <c r="H214" s="179">
        <v>40</v>
      </c>
      <c r="I214" s="180"/>
      <c r="J214" s="181">
        <f>ROUND(I214*H214,2)</f>
        <v>0</v>
      </c>
      <c r="K214" s="177" t="s">
        <v>19</v>
      </c>
      <c r="L214" s="41"/>
      <c r="M214" s="182" t="s">
        <v>19</v>
      </c>
      <c r="N214" s="183" t="s">
        <v>49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160</v>
      </c>
      <c r="AT214" s="186" t="s">
        <v>155</v>
      </c>
      <c r="AU214" s="186" t="s">
        <v>88</v>
      </c>
      <c r="AY214" s="19" t="s">
        <v>153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86</v>
      </c>
      <c r="BK214" s="187">
        <f>ROUND(I214*H214,2)</f>
        <v>0</v>
      </c>
      <c r="BL214" s="19" t="s">
        <v>160</v>
      </c>
      <c r="BM214" s="186" t="s">
        <v>310</v>
      </c>
    </row>
    <row r="215" spans="1:65" s="13" customFormat="1" ht="11.25">
      <c r="B215" s="193"/>
      <c r="C215" s="194"/>
      <c r="D215" s="195" t="s">
        <v>163</v>
      </c>
      <c r="E215" s="196" t="s">
        <v>19</v>
      </c>
      <c r="F215" s="197" t="s">
        <v>281</v>
      </c>
      <c r="G215" s="194"/>
      <c r="H215" s="198">
        <v>40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163</v>
      </c>
      <c r="AU215" s="204" t="s">
        <v>88</v>
      </c>
      <c r="AV215" s="13" t="s">
        <v>88</v>
      </c>
      <c r="AW215" s="13" t="s">
        <v>37</v>
      </c>
      <c r="AX215" s="13" t="s">
        <v>78</v>
      </c>
      <c r="AY215" s="204" t="s">
        <v>153</v>
      </c>
    </row>
    <row r="216" spans="1:65" s="14" customFormat="1" ht="11.25">
      <c r="B216" s="205"/>
      <c r="C216" s="206"/>
      <c r="D216" s="195" t="s">
        <v>163</v>
      </c>
      <c r="E216" s="207" t="s">
        <v>19</v>
      </c>
      <c r="F216" s="208" t="s">
        <v>1375</v>
      </c>
      <c r="G216" s="206"/>
      <c r="H216" s="207" t="s">
        <v>19</v>
      </c>
      <c r="I216" s="209"/>
      <c r="J216" s="206"/>
      <c r="K216" s="206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163</v>
      </c>
      <c r="AU216" s="214" t="s">
        <v>88</v>
      </c>
      <c r="AV216" s="14" t="s">
        <v>86</v>
      </c>
      <c r="AW216" s="14" t="s">
        <v>37</v>
      </c>
      <c r="AX216" s="14" t="s">
        <v>78</v>
      </c>
      <c r="AY216" s="214" t="s">
        <v>153</v>
      </c>
    </row>
    <row r="217" spans="1:65" s="15" customFormat="1" ht="11.25">
      <c r="B217" s="215"/>
      <c r="C217" s="216"/>
      <c r="D217" s="195" t="s">
        <v>163</v>
      </c>
      <c r="E217" s="217" t="s">
        <v>19</v>
      </c>
      <c r="F217" s="218" t="s">
        <v>166</v>
      </c>
      <c r="G217" s="216"/>
      <c r="H217" s="219">
        <v>40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163</v>
      </c>
      <c r="AU217" s="225" t="s">
        <v>88</v>
      </c>
      <c r="AV217" s="15" t="s">
        <v>160</v>
      </c>
      <c r="AW217" s="15" t="s">
        <v>37</v>
      </c>
      <c r="AX217" s="15" t="s">
        <v>86</v>
      </c>
      <c r="AY217" s="225" t="s">
        <v>153</v>
      </c>
    </row>
    <row r="218" spans="1:65" s="2" customFormat="1" ht="16.5" customHeight="1">
      <c r="A218" s="36"/>
      <c r="B218" s="37"/>
      <c r="C218" s="175" t="s">
        <v>243</v>
      </c>
      <c r="D218" s="175" t="s">
        <v>155</v>
      </c>
      <c r="E218" s="176" t="s">
        <v>279</v>
      </c>
      <c r="F218" s="177" t="s">
        <v>280</v>
      </c>
      <c r="G218" s="178" t="s">
        <v>275</v>
      </c>
      <c r="H218" s="179">
        <v>1056.5</v>
      </c>
      <c r="I218" s="180"/>
      <c r="J218" s="181">
        <f>ROUND(I218*H218,2)</f>
        <v>0</v>
      </c>
      <c r="K218" s="177" t="s">
        <v>159</v>
      </c>
      <c r="L218" s="41"/>
      <c r="M218" s="182" t="s">
        <v>19</v>
      </c>
      <c r="N218" s="183" t="s">
        <v>49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160</v>
      </c>
      <c r="AT218" s="186" t="s">
        <v>155</v>
      </c>
      <c r="AU218" s="186" t="s">
        <v>88</v>
      </c>
      <c r="AY218" s="19" t="s">
        <v>153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86</v>
      </c>
      <c r="BK218" s="187">
        <f>ROUND(I218*H218,2)</f>
        <v>0</v>
      </c>
      <c r="BL218" s="19" t="s">
        <v>160</v>
      </c>
      <c r="BM218" s="186" t="s">
        <v>311</v>
      </c>
    </row>
    <row r="219" spans="1:65" s="2" customFormat="1" ht="11.25">
      <c r="A219" s="36"/>
      <c r="B219" s="37"/>
      <c r="C219" s="38"/>
      <c r="D219" s="188" t="s">
        <v>161</v>
      </c>
      <c r="E219" s="38"/>
      <c r="F219" s="189" t="s">
        <v>282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161</v>
      </c>
      <c r="AU219" s="19" t="s">
        <v>88</v>
      </c>
    </row>
    <row r="220" spans="1:65" s="13" customFormat="1" ht="11.25">
      <c r="B220" s="193"/>
      <c r="C220" s="194"/>
      <c r="D220" s="195" t="s">
        <v>163</v>
      </c>
      <c r="E220" s="196" t="s">
        <v>19</v>
      </c>
      <c r="F220" s="197" t="s">
        <v>1376</v>
      </c>
      <c r="G220" s="194"/>
      <c r="H220" s="198">
        <v>1056.5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163</v>
      </c>
      <c r="AU220" s="204" t="s">
        <v>88</v>
      </c>
      <c r="AV220" s="13" t="s">
        <v>88</v>
      </c>
      <c r="AW220" s="13" t="s">
        <v>37</v>
      </c>
      <c r="AX220" s="13" t="s">
        <v>78</v>
      </c>
      <c r="AY220" s="204" t="s">
        <v>153</v>
      </c>
    </row>
    <row r="221" spans="1:65" s="15" customFormat="1" ht="11.25">
      <c r="B221" s="215"/>
      <c r="C221" s="216"/>
      <c r="D221" s="195" t="s">
        <v>163</v>
      </c>
      <c r="E221" s="217" t="s">
        <v>19</v>
      </c>
      <c r="F221" s="218" t="s">
        <v>166</v>
      </c>
      <c r="G221" s="216"/>
      <c r="H221" s="219">
        <v>1056.5</v>
      </c>
      <c r="I221" s="220"/>
      <c r="J221" s="216"/>
      <c r="K221" s="216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163</v>
      </c>
      <c r="AU221" s="225" t="s">
        <v>88</v>
      </c>
      <c r="AV221" s="15" t="s">
        <v>160</v>
      </c>
      <c r="AW221" s="15" t="s">
        <v>37</v>
      </c>
      <c r="AX221" s="15" t="s">
        <v>86</v>
      </c>
      <c r="AY221" s="225" t="s">
        <v>153</v>
      </c>
    </row>
    <row r="222" spans="1:65" s="2" customFormat="1" ht="21.75" customHeight="1">
      <c r="A222" s="36"/>
      <c r="B222" s="37"/>
      <c r="C222" s="175" t="s">
        <v>314</v>
      </c>
      <c r="D222" s="175" t="s">
        <v>155</v>
      </c>
      <c r="E222" s="176" t="s">
        <v>1377</v>
      </c>
      <c r="F222" s="177" t="s">
        <v>1378</v>
      </c>
      <c r="G222" s="178" t="s">
        <v>173</v>
      </c>
      <c r="H222" s="179">
        <v>33.799999999999997</v>
      </c>
      <c r="I222" s="180"/>
      <c r="J222" s="181">
        <f>ROUND(I222*H222,2)</f>
        <v>0</v>
      </c>
      <c r="K222" s="177" t="s">
        <v>159</v>
      </c>
      <c r="L222" s="41"/>
      <c r="M222" s="182" t="s">
        <v>19</v>
      </c>
      <c r="N222" s="183" t="s">
        <v>49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160</v>
      </c>
      <c r="AT222" s="186" t="s">
        <v>155</v>
      </c>
      <c r="AU222" s="186" t="s">
        <v>88</v>
      </c>
      <c r="AY222" s="19" t="s">
        <v>153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86</v>
      </c>
      <c r="BK222" s="187">
        <f>ROUND(I222*H222,2)</f>
        <v>0</v>
      </c>
      <c r="BL222" s="19" t="s">
        <v>160</v>
      </c>
      <c r="BM222" s="186" t="s">
        <v>231</v>
      </c>
    </row>
    <row r="223" spans="1:65" s="2" customFormat="1" ht="11.25">
      <c r="A223" s="36"/>
      <c r="B223" s="37"/>
      <c r="C223" s="38"/>
      <c r="D223" s="188" t="s">
        <v>161</v>
      </c>
      <c r="E223" s="38"/>
      <c r="F223" s="189" t="s">
        <v>1379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161</v>
      </c>
      <c r="AU223" s="19" t="s">
        <v>88</v>
      </c>
    </row>
    <row r="224" spans="1:65" s="13" customFormat="1" ht="11.25">
      <c r="B224" s="193"/>
      <c r="C224" s="194"/>
      <c r="D224" s="195" t="s">
        <v>163</v>
      </c>
      <c r="E224" s="196" t="s">
        <v>19</v>
      </c>
      <c r="F224" s="197" t="s">
        <v>1380</v>
      </c>
      <c r="G224" s="194"/>
      <c r="H224" s="198">
        <v>33.799999999999997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163</v>
      </c>
      <c r="AU224" s="204" t="s">
        <v>88</v>
      </c>
      <c r="AV224" s="13" t="s">
        <v>88</v>
      </c>
      <c r="AW224" s="13" t="s">
        <v>37</v>
      </c>
      <c r="AX224" s="13" t="s">
        <v>78</v>
      </c>
      <c r="AY224" s="204" t="s">
        <v>153</v>
      </c>
    </row>
    <row r="225" spans="1:65" s="14" customFormat="1" ht="11.25">
      <c r="B225" s="205"/>
      <c r="C225" s="206"/>
      <c r="D225" s="195" t="s">
        <v>163</v>
      </c>
      <c r="E225" s="207" t="s">
        <v>19</v>
      </c>
      <c r="F225" s="208" t="s">
        <v>169</v>
      </c>
      <c r="G225" s="206"/>
      <c r="H225" s="207" t="s">
        <v>19</v>
      </c>
      <c r="I225" s="209"/>
      <c r="J225" s="206"/>
      <c r="K225" s="206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163</v>
      </c>
      <c r="AU225" s="214" t="s">
        <v>88</v>
      </c>
      <c r="AV225" s="14" t="s">
        <v>86</v>
      </c>
      <c r="AW225" s="14" t="s">
        <v>37</v>
      </c>
      <c r="AX225" s="14" t="s">
        <v>78</v>
      </c>
      <c r="AY225" s="214" t="s">
        <v>153</v>
      </c>
    </row>
    <row r="226" spans="1:65" s="15" customFormat="1" ht="11.25">
      <c r="B226" s="215"/>
      <c r="C226" s="216"/>
      <c r="D226" s="195" t="s">
        <v>163</v>
      </c>
      <c r="E226" s="217" t="s">
        <v>19</v>
      </c>
      <c r="F226" s="218" t="s">
        <v>166</v>
      </c>
      <c r="G226" s="216"/>
      <c r="H226" s="219">
        <v>33.799999999999997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163</v>
      </c>
      <c r="AU226" s="225" t="s">
        <v>88</v>
      </c>
      <c r="AV226" s="15" t="s">
        <v>160</v>
      </c>
      <c r="AW226" s="15" t="s">
        <v>37</v>
      </c>
      <c r="AX226" s="15" t="s">
        <v>86</v>
      </c>
      <c r="AY226" s="225" t="s">
        <v>153</v>
      </c>
    </row>
    <row r="227" spans="1:65" s="2" customFormat="1" ht="16.5" customHeight="1">
      <c r="A227" s="36"/>
      <c r="B227" s="37"/>
      <c r="C227" s="175" t="s">
        <v>248</v>
      </c>
      <c r="D227" s="175" t="s">
        <v>155</v>
      </c>
      <c r="E227" s="176" t="s">
        <v>1381</v>
      </c>
      <c r="F227" s="177" t="s">
        <v>1382</v>
      </c>
      <c r="G227" s="178" t="s">
        <v>223</v>
      </c>
      <c r="H227" s="179">
        <v>0.82499999999999996</v>
      </c>
      <c r="I227" s="180"/>
      <c r="J227" s="181">
        <f>ROUND(I227*H227,2)</f>
        <v>0</v>
      </c>
      <c r="K227" s="177" t="s">
        <v>159</v>
      </c>
      <c r="L227" s="41"/>
      <c r="M227" s="182" t="s">
        <v>19</v>
      </c>
      <c r="N227" s="183" t="s">
        <v>49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160</v>
      </c>
      <c r="AT227" s="186" t="s">
        <v>155</v>
      </c>
      <c r="AU227" s="186" t="s">
        <v>88</v>
      </c>
      <c r="AY227" s="19" t="s">
        <v>153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86</v>
      </c>
      <c r="BK227" s="187">
        <f>ROUND(I227*H227,2)</f>
        <v>0</v>
      </c>
      <c r="BL227" s="19" t="s">
        <v>160</v>
      </c>
      <c r="BM227" s="186" t="s">
        <v>321</v>
      </c>
    </row>
    <row r="228" spans="1:65" s="2" customFormat="1" ht="11.25">
      <c r="A228" s="36"/>
      <c r="B228" s="37"/>
      <c r="C228" s="38"/>
      <c r="D228" s="188" t="s">
        <v>161</v>
      </c>
      <c r="E228" s="38"/>
      <c r="F228" s="189" t="s">
        <v>1383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161</v>
      </c>
      <c r="AU228" s="19" t="s">
        <v>88</v>
      </c>
    </row>
    <row r="229" spans="1:65" s="13" customFormat="1" ht="11.25">
      <c r="B229" s="193"/>
      <c r="C229" s="194"/>
      <c r="D229" s="195" t="s">
        <v>163</v>
      </c>
      <c r="E229" s="196" t="s">
        <v>19</v>
      </c>
      <c r="F229" s="197" t="s">
        <v>1384</v>
      </c>
      <c r="G229" s="194"/>
      <c r="H229" s="198">
        <v>0.82499999999999996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163</v>
      </c>
      <c r="AU229" s="204" t="s">
        <v>88</v>
      </c>
      <c r="AV229" s="13" t="s">
        <v>88</v>
      </c>
      <c r="AW229" s="13" t="s">
        <v>37</v>
      </c>
      <c r="AX229" s="13" t="s">
        <v>78</v>
      </c>
      <c r="AY229" s="204" t="s">
        <v>153</v>
      </c>
    </row>
    <row r="230" spans="1:65" s="15" customFormat="1" ht="11.25">
      <c r="B230" s="215"/>
      <c r="C230" s="216"/>
      <c r="D230" s="195" t="s">
        <v>163</v>
      </c>
      <c r="E230" s="217" t="s">
        <v>19</v>
      </c>
      <c r="F230" s="218" t="s">
        <v>166</v>
      </c>
      <c r="G230" s="216"/>
      <c r="H230" s="219">
        <v>0.82499999999999996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163</v>
      </c>
      <c r="AU230" s="225" t="s">
        <v>88</v>
      </c>
      <c r="AV230" s="15" t="s">
        <v>160</v>
      </c>
      <c r="AW230" s="15" t="s">
        <v>37</v>
      </c>
      <c r="AX230" s="15" t="s">
        <v>86</v>
      </c>
      <c r="AY230" s="225" t="s">
        <v>153</v>
      </c>
    </row>
    <row r="231" spans="1:65" s="12" customFormat="1" ht="22.9" customHeight="1">
      <c r="B231" s="159"/>
      <c r="C231" s="160"/>
      <c r="D231" s="161" t="s">
        <v>77</v>
      </c>
      <c r="E231" s="173" t="s">
        <v>170</v>
      </c>
      <c r="F231" s="173" t="s">
        <v>742</v>
      </c>
      <c r="G231" s="160"/>
      <c r="H231" s="160"/>
      <c r="I231" s="163"/>
      <c r="J231" s="174">
        <f>BK231</f>
        <v>0</v>
      </c>
      <c r="K231" s="160"/>
      <c r="L231" s="165"/>
      <c r="M231" s="166"/>
      <c r="N231" s="167"/>
      <c r="O231" s="167"/>
      <c r="P231" s="168">
        <f>SUM(P232:P269)</f>
        <v>0</v>
      </c>
      <c r="Q231" s="167"/>
      <c r="R231" s="168">
        <f>SUM(R232:R269)</f>
        <v>0</v>
      </c>
      <c r="S231" s="167"/>
      <c r="T231" s="169">
        <f>SUM(T232:T269)</f>
        <v>0</v>
      </c>
      <c r="AR231" s="170" t="s">
        <v>86</v>
      </c>
      <c r="AT231" s="171" t="s">
        <v>77</v>
      </c>
      <c r="AU231" s="171" t="s">
        <v>86</v>
      </c>
      <c r="AY231" s="170" t="s">
        <v>153</v>
      </c>
      <c r="BK231" s="172">
        <f>SUM(BK232:BK269)</f>
        <v>0</v>
      </c>
    </row>
    <row r="232" spans="1:65" s="2" customFormat="1" ht="24.2" customHeight="1">
      <c r="A232" s="36"/>
      <c r="B232" s="37"/>
      <c r="C232" s="175" t="s">
        <v>323</v>
      </c>
      <c r="D232" s="175" t="s">
        <v>155</v>
      </c>
      <c r="E232" s="176" t="s">
        <v>1385</v>
      </c>
      <c r="F232" s="177" t="s">
        <v>1386</v>
      </c>
      <c r="G232" s="178" t="s">
        <v>342</v>
      </c>
      <c r="H232" s="179">
        <v>13</v>
      </c>
      <c r="I232" s="180"/>
      <c r="J232" s="181">
        <f>ROUND(I232*H232,2)</f>
        <v>0</v>
      </c>
      <c r="K232" s="177" t="s">
        <v>159</v>
      </c>
      <c r="L232" s="41"/>
      <c r="M232" s="182" t="s">
        <v>19</v>
      </c>
      <c r="N232" s="183" t="s">
        <v>49</v>
      </c>
      <c r="O232" s="66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160</v>
      </c>
      <c r="AT232" s="186" t="s">
        <v>155</v>
      </c>
      <c r="AU232" s="186" t="s">
        <v>88</v>
      </c>
      <c r="AY232" s="19" t="s">
        <v>153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86</v>
      </c>
      <c r="BK232" s="187">
        <f>ROUND(I232*H232,2)</f>
        <v>0</v>
      </c>
      <c r="BL232" s="19" t="s">
        <v>160</v>
      </c>
      <c r="BM232" s="186" t="s">
        <v>324</v>
      </c>
    </row>
    <row r="233" spans="1:65" s="2" customFormat="1" ht="11.25">
      <c r="A233" s="36"/>
      <c r="B233" s="37"/>
      <c r="C233" s="38"/>
      <c r="D233" s="188" t="s">
        <v>161</v>
      </c>
      <c r="E233" s="38"/>
      <c r="F233" s="189" t="s">
        <v>1387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161</v>
      </c>
      <c r="AU233" s="19" t="s">
        <v>88</v>
      </c>
    </row>
    <row r="234" spans="1:65" s="2" customFormat="1" ht="16.5" customHeight="1">
      <c r="A234" s="36"/>
      <c r="B234" s="37"/>
      <c r="C234" s="226" t="s">
        <v>255</v>
      </c>
      <c r="D234" s="226" t="s">
        <v>220</v>
      </c>
      <c r="E234" s="227" t="s">
        <v>1388</v>
      </c>
      <c r="F234" s="228" t="s">
        <v>1389</v>
      </c>
      <c r="G234" s="229" t="s">
        <v>342</v>
      </c>
      <c r="H234" s="230">
        <v>13</v>
      </c>
      <c r="I234" s="231"/>
      <c r="J234" s="232">
        <f>ROUND(I234*H234,2)</f>
        <v>0</v>
      </c>
      <c r="K234" s="228" t="s">
        <v>159</v>
      </c>
      <c r="L234" s="233"/>
      <c r="M234" s="234" t="s">
        <v>19</v>
      </c>
      <c r="N234" s="235" t="s">
        <v>49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182</v>
      </c>
      <c r="AT234" s="186" t="s">
        <v>220</v>
      </c>
      <c r="AU234" s="186" t="s">
        <v>88</v>
      </c>
      <c r="AY234" s="19" t="s">
        <v>153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86</v>
      </c>
      <c r="BK234" s="187">
        <f>ROUND(I234*H234,2)</f>
        <v>0</v>
      </c>
      <c r="BL234" s="19" t="s">
        <v>160</v>
      </c>
      <c r="BM234" s="186" t="s">
        <v>328</v>
      </c>
    </row>
    <row r="235" spans="1:65" s="2" customFormat="1" ht="16.5" customHeight="1">
      <c r="A235" s="36"/>
      <c r="B235" s="37"/>
      <c r="C235" s="175" t="s">
        <v>312</v>
      </c>
      <c r="D235" s="175" t="s">
        <v>155</v>
      </c>
      <c r="E235" s="176" t="s">
        <v>1390</v>
      </c>
      <c r="F235" s="177" t="s">
        <v>1391</v>
      </c>
      <c r="G235" s="178" t="s">
        <v>342</v>
      </c>
      <c r="H235" s="179">
        <v>1</v>
      </c>
      <c r="I235" s="180"/>
      <c r="J235" s="181">
        <f>ROUND(I235*H235,2)</f>
        <v>0</v>
      </c>
      <c r="K235" s="177" t="s">
        <v>159</v>
      </c>
      <c r="L235" s="41"/>
      <c r="M235" s="182" t="s">
        <v>19</v>
      </c>
      <c r="N235" s="183" t="s">
        <v>49</v>
      </c>
      <c r="O235" s="66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160</v>
      </c>
      <c r="AT235" s="186" t="s">
        <v>155</v>
      </c>
      <c r="AU235" s="186" t="s">
        <v>88</v>
      </c>
      <c r="AY235" s="19" t="s">
        <v>153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86</v>
      </c>
      <c r="BK235" s="187">
        <f>ROUND(I235*H235,2)</f>
        <v>0</v>
      </c>
      <c r="BL235" s="19" t="s">
        <v>160</v>
      </c>
      <c r="BM235" s="186" t="s">
        <v>331</v>
      </c>
    </row>
    <row r="236" spans="1:65" s="2" customFormat="1" ht="11.25">
      <c r="A236" s="36"/>
      <c r="B236" s="37"/>
      <c r="C236" s="38"/>
      <c r="D236" s="188" t="s">
        <v>161</v>
      </c>
      <c r="E236" s="38"/>
      <c r="F236" s="189" t="s">
        <v>1392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161</v>
      </c>
      <c r="AU236" s="19" t="s">
        <v>88</v>
      </c>
    </row>
    <row r="237" spans="1:65" s="2" customFormat="1" ht="16.5" customHeight="1">
      <c r="A237" s="36"/>
      <c r="B237" s="37"/>
      <c r="C237" s="226" t="s">
        <v>258</v>
      </c>
      <c r="D237" s="226" t="s">
        <v>220</v>
      </c>
      <c r="E237" s="227" t="s">
        <v>1393</v>
      </c>
      <c r="F237" s="228" t="s">
        <v>1394</v>
      </c>
      <c r="G237" s="229" t="s">
        <v>158</v>
      </c>
      <c r="H237" s="230">
        <v>14</v>
      </c>
      <c r="I237" s="231"/>
      <c r="J237" s="232">
        <f>ROUND(I237*H237,2)</f>
        <v>0</v>
      </c>
      <c r="K237" s="228" t="s">
        <v>159</v>
      </c>
      <c r="L237" s="233"/>
      <c r="M237" s="234" t="s">
        <v>19</v>
      </c>
      <c r="N237" s="235" t="s">
        <v>49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182</v>
      </c>
      <c r="AT237" s="186" t="s">
        <v>220</v>
      </c>
      <c r="AU237" s="186" t="s">
        <v>88</v>
      </c>
      <c r="AY237" s="19" t="s">
        <v>153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86</v>
      </c>
      <c r="BK237" s="187">
        <f>ROUND(I237*H237,2)</f>
        <v>0</v>
      </c>
      <c r="BL237" s="19" t="s">
        <v>160</v>
      </c>
      <c r="BM237" s="186" t="s">
        <v>333</v>
      </c>
    </row>
    <row r="238" spans="1:65" s="13" customFormat="1" ht="11.25">
      <c r="B238" s="193"/>
      <c r="C238" s="194"/>
      <c r="D238" s="195" t="s">
        <v>163</v>
      </c>
      <c r="E238" s="196" t="s">
        <v>19</v>
      </c>
      <c r="F238" s="197" t="s">
        <v>1395</v>
      </c>
      <c r="G238" s="194"/>
      <c r="H238" s="198">
        <v>14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163</v>
      </c>
      <c r="AU238" s="204" t="s">
        <v>88</v>
      </c>
      <c r="AV238" s="13" t="s">
        <v>88</v>
      </c>
      <c r="AW238" s="13" t="s">
        <v>37</v>
      </c>
      <c r="AX238" s="13" t="s">
        <v>78</v>
      </c>
      <c r="AY238" s="204" t="s">
        <v>153</v>
      </c>
    </row>
    <row r="239" spans="1:65" s="15" customFormat="1" ht="11.25">
      <c r="B239" s="215"/>
      <c r="C239" s="216"/>
      <c r="D239" s="195" t="s">
        <v>163</v>
      </c>
      <c r="E239" s="217" t="s">
        <v>19</v>
      </c>
      <c r="F239" s="218" t="s">
        <v>166</v>
      </c>
      <c r="G239" s="216"/>
      <c r="H239" s="219">
        <v>14</v>
      </c>
      <c r="I239" s="220"/>
      <c r="J239" s="216"/>
      <c r="K239" s="216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163</v>
      </c>
      <c r="AU239" s="225" t="s">
        <v>88</v>
      </c>
      <c r="AV239" s="15" t="s">
        <v>160</v>
      </c>
      <c r="AW239" s="15" t="s">
        <v>37</v>
      </c>
      <c r="AX239" s="15" t="s">
        <v>86</v>
      </c>
      <c r="AY239" s="225" t="s">
        <v>153</v>
      </c>
    </row>
    <row r="240" spans="1:65" s="2" customFormat="1" ht="16.5" customHeight="1">
      <c r="A240" s="36"/>
      <c r="B240" s="37"/>
      <c r="C240" s="226" t="s">
        <v>335</v>
      </c>
      <c r="D240" s="226" t="s">
        <v>220</v>
      </c>
      <c r="E240" s="227" t="s">
        <v>1396</v>
      </c>
      <c r="F240" s="228" t="s">
        <v>1397</v>
      </c>
      <c r="G240" s="229" t="s">
        <v>1398</v>
      </c>
      <c r="H240" s="230">
        <v>1</v>
      </c>
      <c r="I240" s="231"/>
      <c r="J240" s="232">
        <f>ROUND(I240*H240,2)</f>
        <v>0</v>
      </c>
      <c r="K240" s="228" t="s">
        <v>159</v>
      </c>
      <c r="L240" s="233"/>
      <c r="M240" s="234" t="s">
        <v>19</v>
      </c>
      <c r="N240" s="235" t="s">
        <v>49</v>
      </c>
      <c r="O240" s="66"/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182</v>
      </c>
      <c r="AT240" s="186" t="s">
        <v>220</v>
      </c>
      <c r="AU240" s="186" t="s">
        <v>88</v>
      </c>
      <c r="AY240" s="19" t="s">
        <v>153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86</v>
      </c>
      <c r="BK240" s="187">
        <f>ROUND(I240*H240,2)</f>
        <v>0</v>
      </c>
      <c r="BL240" s="19" t="s">
        <v>160</v>
      </c>
      <c r="BM240" s="186" t="s">
        <v>338</v>
      </c>
    </row>
    <row r="241" spans="1:65" s="2" customFormat="1" ht="33" customHeight="1">
      <c r="A241" s="36"/>
      <c r="B241" s="37"/>
      <c r="C241" s="175" t="s">
        <v>263</v>
      </c>
      <c r="D241" s="175" t="s">
        <v>155</v>
      </c>
      <c r="E241" s="176" t="s">
        <v>1399</v>
      </c>
      <c r="F241" s="177" t="s">
        <v>1400</v>
      </c>
      <c r="G241" s="178" t="s">
        <v>158</v>
      </c>
      <c r="H241" s="179">
        <v>81</v>
      </c>
      <c r="I241" s="180"/>
      <c r="J241" s="181">
        <f>ROUND(I241*H241,2)</f>
        <v>0</v>
      </c>
      <c r="K241" s="177" t="s">
        <v>159</v>
      </c>
      <c r="L241" s="41"/>
      <c r="M241" s="182" t="s">
        <v>19</v>
      </c>
      <c r="N241" s="183" t="s">
        <v>49</v>
      </c>
      <c r="O241" s="66"/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160</v>
      </c>
      <c r="AT241" s="186" t="s">
        <v>155</v>
      </c>
      <c r="AU241" s="186" t="s">
        <v>88</v>
      </c>
      <c r="AY241" s="19" t="s">
        <v>153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86</v>
      </c>
      <c r="BK241" s="187">
        <f>ROUND(I241*H241,2)</f>
        <v>0</v>
      </c>
      <c r="BL241" s="19" t="s">
        <v>160</v>
      </c>
      <c r="BM241" s="186" t="s">
        <v>343</v>
      </c>
    </row>
    <row r="242" spans="1:65" s="2" customFormat="1" ht="11.25">
      <c r="A242" s="36"/>
      <c r="B242" s="37"/>
      <c r="C242" s="38"/>
      <c r="D242" s="188" t="s">
        <v>161</v>
      </c>
      <c r="E242" s="38"/>
      <c r="F242" s="189" t="s">
        <v>1401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161</v>
      </c>
      <c r="AU242" s="19" t="s">
        <v>88</v>
      </c>
    </row>
    <row r="243" spans="1:65" s="13" customFormat="1" ht="11.25">
      <c r="B243" s="193"/>
      <c r="C243" s="194"/>
      <c r="D243" s="195" t="s">
        <v>163</v>
      </c>
      <c r="E243" s="196" t="s">
        <v>19</v>
      </c>
      <c r="F243" s="197" t="s">
        <v>1402</v>
      </c>
      <c r="G243" s="194"/>
      <c r="H243" s="198">
        <v>81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163</v>
      </c>
      <c r="AU243" s="204" t="s">
        <v>88</v>
      </c>
      <c r="AV243" s="13" t="s">
        <v>88</v>
      </c>
      <c r="AW243" s="13" t="s">
        <v>37</v>
      </c>
      <c r="AX243" s="13" t="s">
        <v>78</v>
      </c>
      <c r="AY243" s="204" t="s">
        <v>153</v>
      </c>
    </row>
    <row r="244" spans="1:65" s="15" customFormat="1" ht="11.25">
      <c r="B244" s="215"/>
      <c r="C244" s="216"/>
      <c r="D244" s="195" t="s">
        <v>163</v>
      </c>
      <c r="E244" s="217" t="s">
        <v>19</v>
      </c>
      <c r="F244" s="218" t="s">
        <v>166</v>
      </c>
      <c r="G244" s="216"/>
      <c r="H244" s="219">
        <v>81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163</v>
      </c>
      <c r="AU244" s="225" t="s">
        <v>88</v>
      </c>
      <c r="AV244" s="15" t="s">
        <v>160</v>
      </c>
      <c r="AW244" s="15" t="s">
        <v>37</v>
      </c>
      <c r="AX244" s="15" t="s">
        <v>86</v>
      </c>
      <c r="AY244" s="225" t="s">
        <v>153</v>
      </c>
    </row>
    <row r="245" spans="1:65" s="2" customFormat="1" ht="16.5" customHeight="1">
      <c r="A245" s="36"/>
      <c r="B245" s="37"/>
      <c r="C245" s="226" t="s">
        <v>345</v>
      </c>
      <c r="D245" s="226" t="s">
        <v>220</v>
      </c>
      <c r="E245" s="227" t="s">
        <v>1403</v>
      </c>
      <c r="F245" s="228" t="s">
        <v>1404</v>
      </c>
      <c r="G245" s="229" t="s">
        <v>173</v>
      </c>
      <c r="H245" s="230">
        <v>6.38</v>
      </c>
      <c r="I245" s="231"/>
      <c r="J245" s="232">
        <f>ROUND(I245*H245,2)</f>
        <v>0</v>
      </c>
      <c r="K245" s="228" t="s">
        <v>1405</v>
      </c>
      <c r="L245" s="233"/>
      <c r="M245" s="234" t="s">
        <v>19</v>
      </c>
      <c r="N245" s="235" t="s">
        <v>49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182</v>
      </c>
      <c r="AT245" s="186" t="s">
        <v>220</v>
      </c>
      <c r="AU245" s="186" t="s">
        <v>88</v>
      </c>
      <c r="AY245" s="19" t="s">
        <v>153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86</v>
      </c>
      <c r="BK245" s="187">
        <f>ROUND(I245*H245,2)</f>
        <v>0</v>
      </c>
      <c r="BL245" s="19" t="s">
        <v>160</v>
      </c>
      <c r="BM245" s="186" t="s">
        <v>348</v>
      </c>
    </row>
    <row r="246" spans="1:65" s="13" customFormat="1" ht="11.25">
      <c r="B246" s="193"/>
      <c r="C246" s="194"/>
      <c r="D246" s="195" t="s">
        <v>163</v>
      </c>
      <c r="E246" s="196" t="s">
        <v>19</v>
      </c>
      <c r="F246" s="197" t="s">
        <v>1406</v>
      </c>
      <c r="G246" s="194"/>
      <c r="H246" s="198">
        <v>6.38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163</v>
      </c>
      <c r="AU246" s="204" t="s">
        <v>88</v>
      </c>
      <c r="AV246" s="13" t="s">
        <v>88</v>
      </c>
      <c r="AW246" s="13" t="s">
        <v>37</v>
      </c>
      <c r="AX246" s="13" t="s">
        <v>78</v>
      </c>
      <c r="AY246" s="204" t="s">
        <v>153</v>
      </c>
    </row>
    <row r="247" spans="1:65" s="15" customFormat="1" ht="11.25">
      <c r="B247" s="215"/>
      <c r="C247" s="216"/>
      <c r="D247" s="195" t="s">
        <v>163</v>
      </c>
      <c r="E247" s="217" t="s">
        <v>19</v>
      </c>
      <c r="F247" s="218" t="s">
        <v>166</v>
      </c>
      <c r="G247" s="216"/>
      <c r="H247" s="219">
        <v>6.38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163</v>
      </c>
      <c r="AU247" s="225" t="s">
        <v>88</v>
      </c>
      <c r="AV247" s="15" t="s">
        <v>160</v>
      </c>
      <c r="AW247" s="15" t="s">
        <v>37</v>
      </c>
      <c r="AX247" s="15" t="s">
        <v>86</v>
      </c>
      <c r="AY247" s="225" t="s">
        <v>153</v>
      </c>
    </row>
    <row r="248" spans="1:65" s="2" customFormat="1" ht="16.5" customHeight="1">
      <c r="A248" s="36"/>
      <c r="B248" s="37"/>
      <c r="C248" s="175" t="s">
        <v>269</v>
      </c>
      <c r="D248" s="175" t="s">
        <v>155</v>
      </c>
      <c r="E248" s="176" t="s">
        <v>1407</v>
      </c>
      <c r="F248" s="177" t="s">
        <v>1408</v>
      </c>
      <c r="G248" s="178" t="s">
        <v>223</v>
      </c>
      <c r="H248" s="179">
        <v>0.8</v>
      </c>
      <c r="I248" s="180"/>
      <c r="J248" s="181">
        <f>ROUND(I248*H248,2)</f>
        <v>0</v>
      </c>
      <c r="K248" s="177" t="s">
        <v>159</v>
      </c>
      <c r="L248" s="41"/>
      <c r="M248" s="182" t="s">
        <v>19</v>
      </c>
      <c r="N248" s="183" t="s">
        <v>49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160</v>
      </c>
      <c r="AT248" s="186" t="s">
        <v>155</v>
      </c>
      <c r="AU248" s="186" t="s">
        <v>88</v>
      </c>
      <c r="AY248" s="19" t="s">
        <v>153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86</v>
      </c>
      <c r="BK248" s="187">
        <f>ROUND(I248*H248,2)</f>
        <v>0</v>
      </c>
      <c r="BL248" s="19" t="s">
        <v>160</v>
      </c>
      <c r="BM248" s="186" t="s">
        <v>351</v>
      </c>
    </row>
    <row r="249" spans="1:65" s="2" customFormat="1" ht="11.25">
      <c r="A249" s="36"/>
      <c r="B249" s="37"/>
      <c r="C249" s="38"/>
      <c r="D249" s="188" t="s">
        <v>161</v>
      </c>
      <c r="E249" s="38"/>
      <c r="F249" s="189" t="s">
        <v>1409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161</v>
      </c>
      <c r="AU249" s="19" t="s">
        <v>88</v>
      </c>
    </row>
    <row r="250" spans="1:65" s="13" customFormat="1" ht="11.25">
      <c r="B250" s="193"/>
      <c r="C250" s="194"/>
      <c r="D250" s="195" t="s">
        <v>163</v>
      </c>
      <c r="E250" s="196" t="s">
        <v>19</v>
      </c>
      <c r="F250" s="197" t="s">
        <v>1410</v>
      </c>
      <c r="G250" s="194"/>
      <c r="H250" s="198">
        <v>0.8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163</v>
      </c>
      <c r="AU250" s="204" t="s">
        <v>88</v>
      </c>
      <c r="AV250" s="13" t="s">
        <v>88</v>
      </c>
      <c r="AW250" s="13" t="s">
        <v>37</v>
      </c>
      <c r="AX250" s="13" t="s">
        <v>78</v>
      </c>
      <c r="AY250" s="204" t="s">
        <v>153</v>
      </c>
    </row>
    <row r="251" spans="1:65" s="14" customFormat="1" ht="11.25">
      <c r="B251" s="205"/>
      <c r="C251" s="206"/>
      <c r="D251" s="195" t="s">
        <v>163</v>
      </c>
      <c r="E251" s="207" t="s">
        <v>19</v>
      </c>
      <c r="F251" s="208" t="s">
        <v>190</v>
      </c>
      <c r="G251" s="206"/>
      <c r="H251" s="207" t="s">
        <v>19</v>
      </c>
      <c r="I251" s="209"/>
      <c r="J251" s="206"/>
      <c r="K251" s="206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163</v>
      </c>
      <c r="AU251" s="214" t="s">
        <v>88</v>
      </c>
      <c r="AV251" s="14" t="s">
        <v>86</v>
      </c>
      <c r="AW251" s="14" t="s">
        <v>37</v>
      </c>
      <c r="AX251" s="14" t="s">
        <v>78</v>
      </c>
      <c r="AY251" s="214" t="s">
        <v>153</v>
      </c>
    </row>
    <row r="252" spans="1:65" s="15" customFormat="1" ht="11.25">
      <c r="B252" s="215"/>
      <c r="C252" s="216"/>
      <c r="D252" s="195" t="s">
        <v>163</v>
      </c>
      <c r="E252" s="217" t="s">
        <v>19</v>
      </c>
      <c r="F252" s="218" t="s">
        <v>166</v>
      </c>
      <c r="G252" s="216"/>
      <c r="H252" s="219">
        <v>0.8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163</v>
      </c>
      <c r="AU252" s="225" t="s">
        <v>88</v>
      </c>
      <c r="AV252" s="15" t="s">
        <v>160</v>
      </c>
      <c r="AW252" s="15" t="s">
        <v>37</v>
      </c>
      <c r="AX252" s="15" t="s">
        <v>86</v>
      </c>
      <c r="AY252" s="225" t="s">
        <v>153</v>
      </c>
    </row>
    <row r="253" spans="1:65" s="2" customFormat="1" ht="16.5" customHeight="1">
      <c r="A253" s="36"/>
      <c r="B253" s="37"/>
      <c r="C253" s="175" t="s">
        <v>352</v>
      </c>
      <c r="D253" s="175" t="s">
        <v>155</v>
      </c>
      <c r="E253" s="176" t="s">
        <v>1411</v>
      </c>
      <c r="F253" s="177" t="s">
        <v>1412</v>
      </c>
      <c r="G253" s="178" t="s">
        <v>275</v>
      </c>
      <c r="H253" s="179">
        <v>40</v>
      </c>
      <c r="I253" s="180"/>
      <c r="J253" s="181">
        <f>ROUND(I253*H253,2)</f>
        <v>0</v>
      </c>
      <c r="K253" s="177" t="s">
        <v>159</v>
      </c>
      <c r="L253" s="41"/>
      <c r="M253" s="182" t="s">
        <v>19</v>
      </c>
      <c r="N253" s="183" t="s">
        <v>49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160</v>
      </c>
      <c r="AT253" s="186" t="s">
        <v>155</v>
      </c>
      <c r="AU253" s="186" t="s">
        <v>88</v>
      </c>
      <c r="AY253" s="19" t="s">
        <v>153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86</v>
      </c>
      <c r="BK253" s="187">
        <f>ROUND(I253*H253,2)</f>
        <v>0</v>
      </c>
      <c r="BL253" s="19" t="s">
        <v>160</v>
      </c>
      <c r="BM253" s="186" t="s">
        <v>355</v>
      </c>
    </row>
    <row r="254" spans="1:65" s="2" customFormat="1" ht="11.25">
      <c r="A254" s="36"/>
      <c r="B254" s="37"/>
      <c r="C254" s="38"/>
      <c r="D254" s="188" t="s">
        <v>161</v>
      </c>
      <c r="E254" s="38"/>
      <c r="F254" s="189" t="s">
        <v>1413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161</v>
      </c>
      <c r="AU254" s="19" t="s">
        <v>88</v>
      </c>
    </row>
    <row r="255" spans="1:65" s="2" customFormat="1" ht="16.5" customHeight="1">
      <c r="A255" s="36"/>
      <c r="B255" s="37"/>
      <c r="C255" s="226" t="s">
        <v>276</v>
      </c>
      <c r="D255" s="226" t="s">
        <v>220</v>
      </c>
      <c r="E255" s="227" t="s">
        <v>1414</v>
      </c>
      <c r="F255" s="228" t="s">
        <v>1415</v>
      </c>
      <c r="G255" s="229" t="s">
        <v>275</v>
      </c>
      <c r="H255" s="230">
        <v>42</v>
      </c>
      <c r="I255" s="231"/>
      <c r="J255" s="232">
        <f>ROUND(I255*H255,2)</f>
        <v>0</v>
      </c>
      <c r="K255" s="228" t="s">
        <v>19</v>
      </c>
      <c r="L255" s="233"/>
      <c r="M255" s="234" t="s">
        <v>19</v>
      </c>
      <c r="N255" s="235" t="s">
        <v>49</v>
      </c>
      <c r="O255" s="66"/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182</v>
      </c>
      <c r="AT255" s="186" t="s">
        <v>220</v>
      </c>
      <c r="AU255" s="186" t="s">
        <v>88</v>
      </c>
      <c r="AY255" s="19" t="s">
        <v>153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86</v>
      </c>
      <c r="BK255" s="187">
        <f>ROUND(I255*H255,2)</f>
        <v>0</v>
      </c>
      <c r="BL255" s="19" t="s">
        <v>160</v>
      </c>
      <c r="BM255" s="186" t="s">
        <v>511</v>
      </c>
    </row>
    <row r="256" spans="1:65" s="13" customFormat="1" ht="11.25">
      <c r="B256" s="193"/>
      <c r="C256" s="194"/>
      <c r="D256" s="195" t="s">
        <v>163</v>
      </c>
      <c r="E256" s="196" t="s">
        <v>19</v>
      </c>
      <c r="F256" s="197" t="s">
        <v>1416</v>
      </c>
      <c r="G256" s="194"/>
      <c r="H256" s="198">
        <v>42</v>
      </c>
      <c r="I256" s="199"/>
      <c r="J256" s="194"/>
      <c r="K256" s="194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163</v>
      </c>
      <c r="AU256" s="204" t="s">
        <v>88</v>
      </c>
      <c r="AV256" s="13" t="s">
        <v>88</v>
      </c>
      <c r="AW256" s="13" t="s">
        <v>37</v>
      </c>
      <c r="AX256" s="13" t="s">
        <v>78</v>
      </c>
      <c r="AY256" s="204" t="s">
        <v>153</v>
      </c>
    </row>
    <row r="257" spans="1:65" s="15" customFormat="1" ht="11.25">
      <c r="B257" s="215"/>
      <c r="C257" s="216"/>
      <c r="D257" s="195" t="s">
        <v>163</v>
      </c>
      <c r="E257" s="217" t="s">
        <v>19</v>
      </c>
      <c r="F257" s="218" t="s">
        <v>166</v>
      </c>
      <c r="G257" s="216"/>
      <c r="H257" s="219">
        <v>42</v>
      </c>
      <c r="I257" s="220"/>
      <c r="J257" s="216"/>
      <c r="K257" s="216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163</v>
      </c>
      <c r="AU257" s="225" t="s">
        <v>88</v>
      </c>
      <c r="AV257" s="15" t="s">
        <v>160</v>
      </c>
      <c r="AW257" s="15" t="s">
        <v>37</v>
      </c>
      <c r="AX257" s="15" t="s">
        <v>86</v>
      </c>
      <c r="AY257" s="225" t="s">
        <v>153</v>
      </c>
    </row>
    <row r="258" spans="1:65" s="2" customFormat="1" ht="16.5" customHeight="1">
      <c r="A258" s="36"/>
      <c r="B258" s="37"/>
      <c r="C258" s="175" t="s">
        <v>728</v>
      </c>
      <c r="D258" s="175" t="s">
        <v>155</v>
      </c>
      <c r="E258" s="176" t="s">
        <v>1417</v>
      </c>
      <c r="F258" s="177" t="s">
        <v>1418</v>
      </c>
      <c r="G258" s="178" t="s">
        <v>275</v>
      </c>
      <c r="H258" s="179">
        <v>80</v>
      </c>
      <c r="I258" s="180"/>
      <c r="J258" s="181">
        <f>ROUND(I258*H258,2)</f>
        <v>0</v>
      </c>
      <c r="K258" s="177" t="s">
        <v>159</v>
      </c>
      <c r="L258" s="41"/>
      <c r="M258" s="182" t="s">
        <v>19</v>
      </c>
      <c r="N258" s="183" t="s">
        <v>49</v>
      </c>
      <c r="O258" s="66"/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160</v>
      </c>
      <c r="AT258" s="186" t="s">
        <v>155</v>
      </c>
      <c r="AU258" s="186" t="s">
        <v>88</v>
      </c>
      <c r="AY258" s="19" t="s">
        <v>153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86</v>
      </c>
      <c r="BK258" s="187">
        <f>ROUND(I258*H258,2)</f>
        <v>0</v>
      </c>
      <c r="BL258" s="19" t="s">
        <v>160</v>
      </c>
      <c r="BM258" s="186" t="s">
        <v>521</v>
      </c>
    </row>
    <row r="259" spans="1:65" s="2" customFormat="1" ht="11.25">
      <c r="A259" s="36"/>
      <c r="B259" s="37"/>
      <c r="C259" s="38"/>
      <c r="D259" s="188" t="s">
        <v>161</v>
      </c>
      <c r="E259" s="38"/>
      <c r="F259" s="189" t="s">
        <v>1419</v>
      </c>
      <c r="G259" s="38"/>
      <c r="H259" s="38"/>
      <c r="I259" s="190"/>
      <c r="J259" s="38"/>
      <c r="K259" s="38"/>
      <c r="L259" s="41"/>
      <c r="M259" s="191"/>
      <c r="N259" s="19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161</v>
      </c>
      <c r="AU259" s="19" t="s">
        <v>88</v>
      </c>
    </row>
    <row r="260" spans="1:65" s="2" customFormat="1" ht="16.5" customHeight="1">
      <c r="A260" s="36"/>
      <c r="B260" s="37"/>
      <c r="C260" s="226" t="s">
        <v>281</v>
      </c>
      <c r="D260" s="226" t="s">
        <v>220</v>
      </c>
      <c r="E260" s="227" t="s">
        <v>1420</v>
      </c>
      <c r="F260" s="228" t="s">
        <v>1421</v>
      </c>
      <c r="G260" s="229" t="s">
        <v>275</v>
      </c>
      <c r="H260" s="230">
        <v>84</v>
      </c>
      <c r="I260" s="231"/>
      <c r="J260" s="232">
        <f>ROUND(I260*H260,2)</f>
        <v>0</v>
      </c>
      <c r="K260" s="228" t="s">
        <v>159</v>
      </c>
      <c r="L260" s="233"/>
      <c r="M260" s="234" t="s">
        <v>19</v>
      </c>
      <c r="N260" s="235" t="s">
        <v>49</v>
      </c>
      <c r="O260" s="66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182</v>
      </c>
      <c r="AT260" s="186" t="s">
        <v>220</v>
      </c>
      <c r="AU260" s="186" t="s">
        <v>88</v>
      </c>
      <c r="AY260" s="19" t="s">
        <v>153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86</v>
      </c>
      <c r="BK260" s="187">
        <f>ROUND(I260*H260,2)</f>
        <v>0</v>
      </c>
      <c r="BL260" s="19" t="s">
        <v>160</v>
      </c>
      <c r="BM260" s="186" t="s">
        <v>386</v>
      </c>
    </row>
    <row r="261" spans="1:65" s="13" customFormat="1" ht="11.25">
      <c r="B261" s="193"/>
      <c r="C261" s="194"/>
      <c r="D261" s="195" t="s">
        <v>163</v>
      </c>
      <c r="E261" s="196" t="s">
        <v>19</v>
      </c>
      <c r="F261" s="197" t="s">
        <v>1422</v>
      </c>
      <c r="G261" s="194"/>
      <c r="H261" s="198">
        <v>84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163</v>
      </c>
      <c r="AU261" s="204" t="s">
        <v>88</v>
      </c>
      <c r="AV261" s="13" t="s">
        <v>88</v>
      </c>
      <c r="AW261" s="13" t="s">
        <v>37</v>
      </c>
      <c r="AX261" s="13" t="s">
        <v>78</v>
      </c>
      <c r="AY261" s="204" t="s">
        <v>153</v>
      </c>
    </row>
    <row r="262" spans="1:65" s="15" customFormat="1" ht="11.25">
      <c r="B262" s="215"/>
      <c r="C262" s="216"/>
      <c r="D262" s="195" t="s">
        <v>163</v>
      </c>
      <c r="E262" s="217" t="s">
        <v>19</v>
      </c>
      <c r="F262" s="218" t="s">
        <v>166</v>
      </c>
      <c r="G262" s="216"/>
      <c r="H262" s="219">
        <v>84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163</v>
      </c>
      <c r="AU262" s="225" t="s">
        <v>88</v>
      </c>
      <c r="AV262" s="15" t="s">
        <v>160</v>
      </c>
      <c r="AW262" s="15" t="s">
        <v>37</v>
      </c>
      <c r="AX262" s="15" t="s">
        <v>86</v>
      </c>
      <c r="AY262" s="225" t="s">
        <v>153</v>
      </c>
    </row>
    <row r="263" spans="1:65" s="2" customFormat="1" ht="21.75" customHeight="1">
      <c r="A263" s="36"/>
      <c r="B263" s="37"/>
      <c r="C263" s="175" t="s">
        <v>387</v>
      </c>
      <c r="D263" s="175" t="s">
        <v>155</v>
      </c>
      <c r="E263" s="176" t="s">
        <v>1423</v>
      </c>
      <c r="F263" s="177" t="s">
        <v>1424</v>
      </c>
      <c r="G263" s="178" t="s">
        <v>275</v>
      </c>
      <c r="H263" s="179">
        <v>80</v>
      </c>
      <c r="I263" s="180"/>
      <c r="J263" s="181">
        <f>ROUND(I263*H263,2)</f>
        <v>0</v>
      </c>
      <c r="K263" s="177" t="s">
        <v>159</v>
      </c>
      <c r="L263" s="41"/>
      <c r="M263" s="182" t="s">
        <v>19</v>
      </c>
      <c r="N263" s="183" t="s">
        <v>49</v>
      </c>
      <c r="O263" s="66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160</v>
      </c>
      <c r="AT263" s="186" t="s">
        <v>155</v>
      </c>
      <c r="AU263" s="186" t="s">
        <v>88</v>
      </c>
      <c r="AY263" s="19" t="s">
        <v>153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86</v>
      </c>
      <c r="BK263" s="187">
        <f>ROUND(I263*H263,2)</f>
        <v>0</v>
      </c>
      <c r="BL263" s="19" t="s">
        <v>160</v>
      </c>
      <c r="BM263" s="186" t="s">
        <v>390</v>
      </c>
    </row>
    <row r="264" spans="1:65" s="2" customFormat="1" ht="11.25">
      <c r="A264" s="36"/>
      <c r="B264" s="37"/>
      <c r="C264" s="38"/>
      <c r="D264" s="188" t="s">
        <v>161</v>
      </c>
      <c r="E264" s="38"/>
      <c r="F264" s="189" t="s">
        <v>1425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161</v>
      </c>
      <c r="AU264" s="19" t="s">
        <v>88</v>
      </c>
    </row>
    <row r="265" spans="1:65" s="2" customFormat="1" ht="16.5" customHeight="1">
      <c r="A265" s="36"/>
      <c r="B265" s="37"/>
      <c r="C265" s="175" t="s">
        <v>286</v>
      </c>
      <c r="D265" s="175" t="s">
        <v>155</v>
      </c>
      <c r="E265" s="176" t="s">
        <v>1426</v>
      </c>
      <c r="F265" s="177" t="s">
        <v>1427</v>
      </c>
      <c r="G265" s="178" t="s">
        <v>275</v>
      </c>
      <c r="H265" s="179">
        <v>36</v>
      </c>
      <c r="I265" s="180"/>
      <c r="J265" s="181">
        <f>ROUND(I265*H265,2)</f>
        <v>0</v>
      </c>
      <c r="K265" s="177" t="s">
        <v>159</v>
      </c>
      <c r="L265" s="41"/>
      <c r="M265" s="182" t="s">
        <v>19</v>
      </c>
      <c r="N265" s="183" t="s">
        <v>49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160</v>
      </c>
      <c r="AT265" s="186" t="s">
        <v>155</v>
      </c>
      <c r="AU265" s="186" t="s">
        <v>88</v>
      </c>
      <c r="AY265" s="19" t="s">
        <v>153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86</v>
      </c>
      <c r="BK265" s="187">
        <f>ROUND(I265*H265,2)</f>
        <v>0</v>
      </c>
      <c r="BL265" s="19" t="s">
        <v>160</v>
      </c>
      <c r="BM265" s="186" t="s">
        <v>393</v>
      </c>
    </row>
    <row r="266" spans="1:65" s="2" customFormat="1" ht="11.25">
      <c r="A266" s="36"/>
      <c r="B266" s="37"/>
      <c r="C266" s="38"/>
      <c r="D266" s="188" t="s">
        <v>161</v>
      </c>
      <c r="E266" s="38"/>
      <c r="F266" s="189" t="s">
        <v>1428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161</v>
      </c>
      <c r="AU266" s="19" t="s">
        <v>88</v>
      </c>
    </row>
    <row r="267" spans="1:65" s="2" customFormat="1" ht="16.5" customHeight="1">
      <c r="A267" s="36"/>
      <c r="B267" s="37"/>
      <c r="C267" s="226" t="s">
        <v>196</v>
      </c>
      <c r="D267" s="226" t="s">
        <v>220</v>
      </c>
      <c r="E267" s="227" t="s">
        <v>1429</v>
      </c>
      <c r="F267" s="228" t="s">
        <v>1430</v>
      </c>
      <c r="G267" s="229" t="s">
        <v>158</v>
      </c>
      <c r="H267" s="230">
        <v>52.2</v>
      </c>
      <c r="I267" s="231"/>
      <c r="J267" s="232">
        <f>ROUND(I267*H267,2)</f>
        <v>0</v>
      </c>
      <c r="K267" s="228" t="s">
        <v>159</v>
      </c>
      <c r="L267" s="233"/>
      <c r="M267" s="234" t="s">
        <v>19</v>
      </c>
      <c r="N267" s="235" t="s">
        <v>49</v>
      </c>
      <c r="O267" s="66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182</v>
      </c>
      <c r="AT267" s="186" t="s">
        <v>220</v>
      </c>
      <c r="AU267" s="186" t="s">
        <v>88</v>
      </c>
      <c r="AY267" s="19" t="s">
        <v>153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86</v>
      </c>
      <c r="BK267" s="187">
        <f>ROUND(I267*H267,2)</f>
        <v>0</v>
      </c>
      <c r="BL267" s="19" t="s">
        <v>160</v>
      </c>
      <c r="BM267" s="186" t="s">
        <v>397</v>
      </c>
    </row>
    <row r="268" spans="1:65" s="13" customFormat="1" ht="11.25">
      <c r="B268" s="193"/>
      <c r="C268" s="194"/>
      <c r="D268" s="195" t="s">
        <v>163</v>
      </c>
      <c r="E268" s="196" t="s">
        <v>19</v>
      </c>
      <c r="F268" s="197" t="s">
        <v>1431</v>
      </c>
      <c r="G268" s="194"/>
      <c r="H268" s="198">
        <v>52.2</v>
      </c>
      <c r="I268" s="199"/>
      <c r="J268" s="194"/>
      <c r="K268" s="194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163</v>
      </c>
      <c r="AU268" s="204" t="s">
        <v>88</v>
      </c>
      <c r="AV268" s="13" t="s">
        <v>88</v>
      </c>
      <c r="AW268" s="13" t="s">
        <v>37</v>
      </c>
      <c r="AX268" s="13" t="s">
        <v>78</v>
      </c>
      <c r="AY268" s="204" t="s">
        <v>153</v>
      </c>
    </row>
    <row r="269" spans="1:65" s="15" customFormat="1" ht="11.25">
      <c r="B269" s="215"/>
      <c r="C269" s="216"/>
      <c r="D269" s="195" t="s">
        <v>163</v>
      </c>
      <c r="E269" s="217" t="s">
        <v>19</v>
      </c>
      <c r="F269" s="218" t="s">
        <v>166</v>
      </c>
      <c r="G269" s="216"/>
      <c r="H269" s="219">
        <v>52.2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163</v>
      </c>
      <c r="AU269" s="225" t="s">
        <v>88</v>
      </c>
      <c r="AV269" s="15" t="s">
        <v>160</v>
      </c>
      <c r="AW269" s="15" t="s">
        <v>37</v>
      </c>
      <c r="AX269" s="15" t="s">
        <v>86</v>
      </c>
      <c r="AY269" s="225" t="s">
        <v>153</v>
      </c>
    </row>
    <row r="270" spans="1:65" s="12" customFormat="1" ht="22.9" customHeight="1">
      <c r="B270" s="159"/>
      <c r="C270" s="160"/>
      <c r="D270" s="161" t="s">
        <v>77</v>
      </c>
      <c r="E270" s="173" t="s">
        <v>160</v>
      </c>
      <c r="F270" s="173" t="s">
        <v>283</v>
      </c>
      <c r="G270" s="160"/>
      <c r="H270" s="160"/>
      <c r="I270" s="163"/>
      <c r="J270" s="174">
        <f>BK270</f>
        <v>0</v>
      </c>
      <c r="K270" s="160"/>
      <c r="L270" s="165"/>
      <c r="M270" s="166"/>
      <c r="N270" s="167"/>
      <c r="O270" s="167"/>
      <c r="P270" s="168">
        <f>SUM(P271:P274)</f>
        <v>0</v>
      </c>
      <c r="Q270" s="167"/>
      <c r="R270" s="168">
        <f>SUM(R271:R274)</f>
        <v>0</v>
      </c>
      <c r="S270" s="167"/>
      <c r="T270" s="169">
        <f>SUM(T271:T274)</f>
        <v>0</v>
      </c>
      <c r="AR270" s="170" t="s">
        <v>86</v>
      </c>
      <c r="AT270" s="171" t="s">
        <v>77</v>
      </c>
      <c r="AU270" s="171" t="s">
        <v>86</v>
      </c>
      <c r="AY270" s="170" t="s">
        <v>153</v>
      </c>
      <c r="BK270" s="172">
        <f>SUM(BK271:BK274)</f>
        <v>0</v>
      </c>
    </row>
    <row r="271" spans="1:65" s="2" customFormat="1" ht="16.5" customHeight="1">
      <c r="A271" s="36"/>
      <c r="B271" s="37"/>
      <c r="C271" s="175" t="s">
        <v>292</v>
      </c>
      <c r="D271" s="175" t="s">
        <v>155</v>
      </c>
      <c r="E271" s="176" t="s">
        <v>284</v>
      </c>
      <c r="F271" s="177" t="s">
        <v>285</v>
      </c>
      <c r="G271" s="178" t="s">
        <v>173</v>
      </c>
      <c r="H271" s="179">
        <v>6.7549999999999999</v>
      </c>
      <c r="I271" s="180"/>
      <c r="J271" s="181">
        <f>ROUND(I271*H271,2)</f>
        <v>0</v>
      </c>
      <c r="K271" s="177" t="s">
        <v>159</v>
      </c>
      <c r="L271" s="41"/>
      <c r="M271" s="182" t="s">
        <v>19</v>
      </c>
      <c r="N271" s="183" t="s">
        <v>49</v>
      </c>
      <c r="O271" s="66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160</v>
      </c>
      <c r="AT271" s="186" t="s">
        <v>155</v>
      </c>
      <c r="AU271" s="186" t="s">
        <v>88</v>
      </c>
      <c r="AY271" s="19" t="s">
        <v>153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86</v>
      </c>
      <c r="BK271" s="187">
        <f>ROUND(I271*H271,2)</f>
        <v>0</v>
      </c>
      <c r="BL271" s="19" t="s">
        <v>160</v>
      </c>
      <c r="BM271" s="186" t="s">
        <v>568</v>
      </c>
    </row>
    <row r="272" spans="1:65" s="2" customFormat="1" ht="11.25">
      <c r="A272" s="36"/>
      <c r="B272" s="37"/>
      <c r="C272" s="38"/>
      <c r="D272" s="188" t="s">
        <v>161</v>
      </c>
      <c r="E272" s="38"/>
      <c r="F272" s="189" t="s">
        <v>287</v>
      </c>
      <c r="G272" s="38"/>
      <c r="H272" s="38"/>
      <c r="I272" s="190"/>
      <c r="J272" s="38"/>
      <c r="K272" s="38"/>
      <c r="L272" s="41"/>
      <c r="M272" s="191"/>
      <c r="N272" s="19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161</v>
      </c>
      <c r="AU272" s="19" t="s">
        <v>88</v>
      </c>
    </row>
    <row r="273" spans="1:65" s="13" customFormat="1" ht="11.25">
      <c r="B273" s="193"/>
      <c r="C273" s="194"/>
      <c r="D273" s="195" t="s">
        <v>163</v>
      </c>
      <c r="E273" s="196" t="s">
        <v>19</v>
      </c>
      <c r="F273" s="197" t="s">
        <v>1432</v>
      </c>
      <c r="G273" s="194"/>
      <c r="H273" s="198">
        <v>6.7549999999999999</v>
      </c>
      <c r="I273" s="199"/>
      <c r="J273" s="194"/>
      <c r="K273" s="194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163</v>
      </c>
      <c r="AU273" s="204" t="s">
        <v>88</v>
      </c>
      <c r="AV273" s="13" t="s">
        <v>88</v>
      </c>
      <c r="AW273" s="13" t="s">
        <v>37</v>
      </c>
      <c r="AX273" s="13" t="s">
        <v>78</v>
      </c>
      <c r="AY273" s="204" t="s">
        <v>153</v>
      </c>
    </row>
    <row r="274" spans="1:65" s="15" customFormat="1" ht="11.25">
      <c r="B274" s="215"/>
      <c r="C274" s="216"/>
      <c r="D274" s="195" t="s">
        <v>163</v>
      </c>
      <c r="E274" s="217" t="s">
        <v>19</v>
      </c>
      <c r="F274" s="218" t="s">
        <v>166</v>
      </c>
      <c r="G274" s="216"/>
      <c r="H274" s="219">
        <v>6.7549999999999999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163</v>
      </c>
      <c r="AU274" s="225" t="s">
        <v>88</v>
      </c>
      <c r="AV274" s="15" t="s">
        <v>160</v>
      </c>
      <c r="AW274" s="15" t="s">
        <v>37</v>
      </c>
      <c r="AX274" s="15" t="s">
        <v>86</v>
      </c>
      <c r="AY274" s="225" t="s">
        <v>153</v>
      </c>
    </row>
    <row r="275" spans="1:65" s="12" customFormat="1" ht="22.9" customHeight="1">
      <c r="B275" s="159"/>
      <c r="C275" s="160"/>
      <c r="D275" s="161" t="s">
        <v>77</v>
      </c>
      <c r="E275" s="173" t="s">
        <v>191</v>
      </c>
      <c r="F275" s="173" t="s">
        <v>289</v>
      </c>
      <c r="G275" s="160"/>
      <c r="H275" s="160"/>
      <c r="I275" s="163"/>
      <c r="J275" s="174">
        <f>BK275</f>
        <v>0</v>
      </c>
      <c r="K275" s="160"/>
      <c r="L275" s="165"/>
      <c r="M275" s="166"/>
      <c r="N275" s="167"/>
      <c r="O275" s="167"/>
      <c r="P275" s="168">
        <f>SUM(P276:P347)</f>
        <v>0</v>
      </c>
      <c r="Q275" s="167"/>
      <c r="R275" s="168">
        <f>SUM(R276:R347)</f>
        <v>0</v>
      </c>
      <c r="S275" s="167"/>
      <c r="T275" s="169">
        <f>SUM(T276:T347)</f>
        <v>0</v>
      </c>
      <c r="AR275" s="170" t="s">
        <v>86</v>
      </c>
      <c r="AT275" s="171" t="s">
        <v>77</v>
      </c>
      <c r="AU275" s="171" t="s">
        <v>86</v>
      </c>
      <c r="AY275" s="170" t="s">
        <v>153</v>
      </c>
      <c r="BK275" s="172">
        <f>SUM(BK276:BK347)</f>
        <v>0</v>
      </c>
    </row>
    <row r="276" spans="1:65" s="2" customFormat="1" ht="24.2" customHeight="1">
      <c r="A276" s="36"/>
      <c r="B276" s="37"/>
      <c r="C276" s="175" t="s">
        <v>753</v>
      </c>
      <c r="D276" s="175" t="s">
        <v>155</v>
      </c>
      <c r="E276" s="176" t="s">
        <v>290</v>
      </c>
      <c r="F276" s="177" t="s">
        <v>291</v>
      </c>
      <c r="G276" s="178" t="s">
        <v>158</v>
      </c>
      <c r="H276" s="179">
        <v>5154</v>
      </c>
      <c r="I276" s="180"/>
      <c r="J276" s="181">
        <f>ROUND(I276*H276,2)</f>
        <v>0</v>
      </c>
      <c r="K276" s="177" t="s">
        <v>19</v>
      </c>
      <c r="L276" s="41"/>
      <c r="M276" s="182" t="s">
        <v>19</v>
      </c>
      <c r="N276" s="183" t="s">
        <v>49</v>
      </c>
      <c r="O276" s="66"/>
      <c r="P276" s="184">
        <f>O276*H276</f>
        <v>0</v>
      </c>
      <c r="Q276" s="184">
        <v>0</v>
      </c>
      <c r="R276" s="184">
        <f>Q276*H276</f>
        <v>0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160</v>
      </c>
      <c r="AT276" s="186" t="s">
        <v>155</v>
      </c>
      <c r="AU276" s="186" t="s">
        <v>88</v>
      </c>
      <c r="AY276" s="19" t="s">
        <v>153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86</v>
      </c>
      <c r="BK276" s="187">
        <f>ROUND(I276*H276,2)</f>
        <v>0</v>
      </c>
      <c r="BL276" s="19" t="s">
        <v>160</v>
      </c>
      <c r="BM276" s="186" t="s">
        <v>405</v>
      </c>
    </row>
    <row r="277" spans="1:65" s="13" customFormat="1" ht="11.25">
      <c r="B277" s="193"/>
      <c r="C277" s="194"/>
      <c r="D277" s="195" t="s">
        <v>163</v>
      </c>
      <c r="E277" s="196" t="s">
        <v>19</v>
      </c>
      <c r="F277" s="197" t="s">
        <v>1370</v>
      </c>
      <c r="G277" s="194"/>
      <c r="H277" s="198">
        <v>5154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163</v>
      </c>
      <c r="AU277" s="204" t="s">
        <v>88</v>
      </c>
      <c r="AV277" s="13" t="s">
        <v>88</v>
      </c>
      <c r="AW277" s="13" t="s">
        <v>37</v>
      </c>
      <c r="AX277" s="13" t="s">
        <v>78</v>
      </c>
      <c r="AY277" s="204" t="s">
        <v>153</v>
      </c>
    </row>
    <row r="278" spans="1:65" s="14" customFormat="1" ht="11.25">
      <c r="B278" s="205"/>
      <c r="C278" s="206"/>
      <c r="D278" s="195" t="s">
        <v>163</v>
      </c>
      <c r="E278" s="207" t="s">
        <v>19</v>
      </c>
      <c r="F278" s="208" t="s">
        <v>294</v>
      </c>
      <c r="G278" s="206"/>
      <c r="H278" s="207" t="s">
        <v>19</v>
      </c>
      <c r="I278" s="209"/>
      <c r="J278" s="206"/>
      <c r="K278" s="206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163</v>
      </c>
      <c r="AU278" s="214" t="s">
        <v>88</v>
      </c>
      <c r="AV278" s="14" t="s">
        <v>86</v>
      </c>
      <c r="AW278" s="14" t="s">
        <v>37</v>
      </c>
      <c r="AX278" s="14" t="s">
        <v>78</v>
      </c>
      <c r="AY278" s="214" t="s">
        <v>153</v>
      </c>
    </row>
    <row r="279" spans="1:65" s="15" customFormat="1" ht="11.25">
      <c r="B279" s="215"/>
      <c r="C279" s="216"/>
      <c r="D279" s="195" t="s">
        <v>163</v>
      </c>
      <c r="E279" s="217" t="s">
        <v>19</v>
      </c>
      <c r="F279" s="218" t="s">
        <v>166</v>
      </c>
      <c r="G279" s="216"/>
      <c r="H279" s="219">
        <v>5154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163</v>
      </c>
      <c r="AU279" s="225" t="s">
        <v>88</v>
      </c>
      <c r="AV279" s="15" t="s">
        <v>160</v>
      </c>
      <c r="AW279" s="15" t="s">
        <v>37</v>
      </c>
      <c r="AX279" s="15" t="s">
        <v>86</v>
      </c>
      <c r="AY279" s="225" t="s">
        <v>153</v>
      </c>
    </row>
    <row r="280" spans="1:65" s="2" customFormat="1" ht="21.75" customHeight="1">
      <c r="A280" s="36"/>
      <c r="B280" s="37"/>
      <c r="C280" s="175" t="s">
        <v>298</v>
      </c>
      <c r="D280" s="175" t="s">
        <v>155</v>
      </c>
      <c r="E280" s="176" t="s">
        <v>1433</v>
      </c>
      <c r="F280" s="177" t="s">
        <v>1434</v>
      </c>
      <c r="G280" s="178" t="s">
        <v>158</v>
      </c>
      <c r="H280" s="179">
        <v>4198</v>
      </c>
      <c r="I280" s="180"/>
      <c r="J280" s="181">
        <f>ROUND(I280*H280,2)</f>
        <v>0</v>
      </c>
      <c r="K280" s="177" t="s">
        <v>19</v>
      </c>
      <c r="L280" s="41"/>
      <c r="M280" s="182" t="s">
        <v>19</v>
      </c>
      <c r="N280" s="183" t="s">
        <v>49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160</v>
      </c>
      <c r="AT280" s="186" t="s">
        <v>155</v>
      </c>
      <c r="AU280" s="186" t="s">
        <v>88</v>
      </c>
      <c r="AY280" s="19" t="s">
        <v>153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86</v>
      </c>
      <c r="BK280" s="187">
        <f>ROUND(I280*H280,2)</f>
        <v>0</v>
      </c>
      <c r="BL280" s="19" t="s">
        <v>160</v>
      </c>
      <c r="BM280" s="186" t="s">
        <v>362</v>
      </c>
    </row>
    <row r="281" spans="1:65" s="13" customFormat="1" ht="11.25">
      <c r="B281" s="193"/>
      <c r="C281" s="194"/>
      <c r="D281" s="195" t="s">
        <v>163</v>
      </c>
      <c r="E281" s="196" t="s">
        <v>19</v>
      </c>
      <c r="F281" s="197" t="s">
        <v>1435</v>
      </c>
      <c r="G281" s="194"/>
      <c r="H281" s="198">
        <v>4198</v>
      </c>
      <c r="I281" s="199"/>
      <c r="J281" s="194"/>
      <c r="K281" s="194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163</v>
      </c>
      <c r="AU281" s="204" t="s">
        <v>88</v>
      </c>
      <c r="AV281" s="13" t="s">
        <v>88</v>
      </c>
      <c r="AW281" s="13" t="s">
        <v>37</v>
      </c>
      <c r="AX281" s="13" t="s">
        <v>78</v>
      </c>
      <c r="AY281" s="204" t="s">
        <v>153</v>
      </c>
    </row>
    <row r="282" spans="1:65" s="14" customFormat="1" ht="11.25">
      <c r="B282" s="205"/>
      <c r="C282" s="206"/>
      <c r="D282" s="195" t="s">
        <v>163</v>
      </c>
      <c r="E282" s="207" t="s">
        <v>19</v>
      </c>
      <c r="F282" s="208" t="s">
        <v>301</v>
      </c>
      <c r="G282" s="206"/>
      <c r="H282" s="207" t="s">
        <v>19</v>
      </c>
      <c r="I282" s="209"/>
      <c r="J282" s="206"/>
      <c r="K282" s="206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163</v>
      </c>
      <c r="AU282" s="214" t="s">
        <v>88</v>
      </c>
      <c r="AV282" s="14" t="s">
        <v>86</v>
      </c>
      <c r="AW282" s="14" t="s">
        <v>37</v>
      </c>
      <c r="AX282" s="14" t="s">
        <v>78</v>
      </c>
      <c r="AY282" s="214" t="s">
        <v>153</v>
      </c>
    </row>
    <row r="283" spans="1:65" s="15" customFormat="1" ht="11.25">
      <c r="B283" s="215"/>
      <c r="C283" s="216"/>
      <c r="D283" s="195" t="s">
        <v>163</v>
      </c>
      <c r="E283" s="217" t="s">
        <v>19</v>
      </c>
      <c r="F283" s="218" t="s">
        <v>166</v>
      </c>
      <c r="G283" s="216"/>
      <c r="H283" s="219">
        <v>4198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163</v>
      </c>
      <c r="AU283" s="225" t="s">
        <v>88</v>
      </c>
      <c r="AV283" s="15" t="s">
        <v>160</v>
      </c>
      <c r="AW283" s="15" t="s">
        <v>37</v>
      </c>
      <c r="AX283" s="15" t="s">
        <v>86</v>
      </c>
      <c r="AY283" s="225" t="s">
        <v>153</v>
      </c>
    </row>
    <row r="284" spans="1:65" s="2" customFormat="1" ht="21.75" customHeight="1">
      <c r="A284" s="36"/>
      <c r="B284" s="37"/>
      <c r="C284" s="175" t="s">
        <v>766</v>
      </c>
      <c r="D284" s="175" t="s">
        <v>155</v>
      </c>
      <c r="E284" s="176" t="s">
        <v>1433</v>
      </c>
      <c r="F284" s="177" t="s">
        <v>1434</v>
      </c>
      <c r="G284" s="178" t="s">
        <v>158</v>
      </c>
      <c r="H284" s="179">
        <v>169</v>
      </c>
      <c r="I284" s="180"/>
      <c r="J284" s="181">
        <f>ROUND(I284*H284,2)</f>
        <v>0</v>
      </c>
      <c r="K284" s="177" t="s">
        <v>19</v>
      </c>
      <c r="L284" s="41"/>
      <c r="M284" s="182" t="s">
        <v>19</v>
      </c>
      <c r="N284" s="183" t="s">
        <v>49</v>
      </c>
      <c r="O284" s="66"/>
      <c r="P284" s="184">
        <f>O284*H284</f>
        <v>0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160</v>
      </c>
      <c r="AT284" s="186" t="s">
        <v>155</v>
      </c>
      <c r="AU284" s="186" t="s">
        <v>88</v>
      </c>
      <c r="AY284" s="19" t="s">
        <v>153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86</v>
      </c>
      <c r="BK284" s="187">
        <f>ROUND(I284*H284,2)</f>
        <v>0</v>
      </c>
      <c r="BL284" s="19" t="s">
        <v>160</v>
      </c>
      <c r="BM284" s="186" t="s">
        <v>371</v>
      </c>
    </row>
    <row r="285" spans="1:65" s="13" customFormat="1" ht="11.25">
      <c r="B285" s="193"/>
      <c r="C285" s="194"/>
      <c r="D285" s="195" t="s">
        <v>163</v>
      </c>
      <c r="E285" s="196" t="s">
        <v>19</v>
      </c>
      <c r="F285" s="197" t="s">
        <v>1436</v>
      </c>
      <c r="G285" s="194"/>
      <c r="H285" s="198">
        <v>169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163</v>
      </c>
      <c r="AU285" s="204" t="s">
        <v>88</v>
      </c>
      <c r="AV285" s="13" t="s">
        <v>88</v>
      </c>
      <c r="AW285" s="13" t="s">
        <v>37</v>
      </c>
      <c r="AX285" s="13" t="s">
        <v>78</v>
      </c>
      <c r="AY285" s="204" t="s">
        <v>153</v>
      </c>
    </row>
    <row r="286" spans="1:65" s="14" customFormat="1" ht="11.25">
      <c r="B286" s="205"/>
      <c r="C286" s="206"/>
      <c r="D286" s="195" t="s">
        <v>163</v>
      </c>
      <c r="E286" s="207" t="s">
        <v>19</v>
      </c>
      <c r="F286" s="208" t="s">
        <v>1437</v>
      </c>
      <c r="G286" s="206"/>
      <c r="H286" s="207" t="s">
        <v>19</v>
      </c>
      <c r="I286" s="209"/>
      <c r="J286" s="206"/>
      <c r="K286" s="206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163</v>
      </c>
      <c r="AU286" s="214" t="s">
        <v>88</v>
      </c>
      <c r="AV286" s="14" t="s">
        <v>86</v>
      </c>
      <c r="AW286" s="14" t="s">
        <v>37</v>
      </c>
      <c r="AX286" s="14" t="s">
        <v>78</v>
      </c>
      <c r="AY286" s="214" t="s">
        <v>153</v>
      </c>
    </row>
    <row r="287" spans="1:65" s="15" customFormat="1" ht="11.25">
      <c r="B287" s="215"/>
      <c r="C287" s="216"/>
      <c r="D287" s="195" t="s">
        <v>163</v>
      </c>
      <c r="E287" s="217" t="s">
        <v>19</v>
      </c>
      <c r="F287" s="218" t="s">
        <v>166</v>
      </c>
      <c r="G287" s="216"/>
      <c r="H287" s="219">
        <v>169</v>
      </c>
      <c r="I287" s="220"/>
      <c r="J287" s="216"/>
      <c r="K287" s="216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163</v>
      </c>
      <c r="AU287" s="225" t="s">
        <v>88</v>
      </c>
      <c r="AV287" s="15" t="s">
        <v>160</v>
      </c>
      <c r="AW287" s="15" t="s">
        <v>37</v>
      </c>
      <c r="AX287" s="15" t="s">
        <v>86</v>
      </c>
      <c r="AY287" s="225" t="s">
        <v>153</v>
      </c>
    </row>
    <row r="288" spans="1:65" s="2" customFormat="1" ht="24.2" customHeight="1">
      <c r="A288" s="36"/>
      <c r="B288" s="37"/>
      <c r="C288" s="175" t="s">
        <v>304</v>
      </c>
      <c r="D288" s="175" t="s">
        <v>155</v>
      </c>
      <c r="E288" s="176" t="s">
        <v>302</v>
      </c>
      <c r="F288" s="177" t="s">
        <v>303</v>
      </c>
      <c r="G288" s="178" t="s">
        <v>158</v>
      </c>
      <c r="H288" s="179">
        <v>4198</v>
      </c>
      <c r="I288" s="180"/>
      <c r="J288" s="181">
        <f>ROUND(I288*H288,2)</f>
        <v>0</v>
      </c>
      <c r="K288" s="177" t="s">
        <v>159</v>
      </c>
      <c r="L288" s="41"/>
      <c r="M288" s="182" t="s">
        <v>19</v>
      </c>
      <c r="N288" s="183" t="s">
        <v>49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160</v>
      </c>
      <c r="AT288" s="186" t="s">
        <v>155</v>
      </c>
      <c r="AU288" s="186" t="s">
        <v>88</v>
      </c>
      <c r="AY288" s="19" t="s">
        <v>153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86</v>
      </c>
      <c r="BK288" s="187">
        <f>ROUND(I288*H288,2)</f>
        <v>0</v>
      </c>
      <c r="BL288" s="19" t="s">
        <v>160</v>
      </c>
      <c r="BM288" s="186" t="s">
        <v>380</v>
      </c>
    </row>
    <row r="289" spans="1:65" s="2" customFormat="1" ht="11.25">
      <c r="A289" s="36"/>
      <c r="B289" s="37"/>
      <c r="C289" s="38"/>
      <c r="D289" s="188" t="s">
        <v>161</v>
      </c>
      <c r="E289" s="38"/>
      <c r="F289" s="189" t="s">
        <v>305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161</v>
      </c>
      <c r="AU289" s="19" t="s">
        <v>88</v>
      </c>
    </row>
    <row r="290" spans="1:65" s="13" customFormat="1" ht="11.25">
      <c r="B290" s="193"/>
      <c r="C290" s="194"/>
      <c r="D290" s="195" t="s">
        <v>163</v>
      </c>
      <c r="E290" s="196" t="s">
        <v>19</v>
      </c>
      <c r="F290" s="197" t="s">
        <v>1435</v>
      </c>
      <c r="G290" s="194"/>
      <c r="H290" s="198">
        <v>4198</v>
      </c>
      <c r="I290" s="199"/>
      <c r="J290" s="194"/>
      <c r="K290" s="194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163</v>
      </c>
      <c r="AU290" s="204" t="s">
        <v>88</v>
      </c>
      <c r="AV290" s="13" t="s">
        <v>88</v>
      </c>
      <c r="AW290" s="13" t="s">
        <v>37</v>
      </c>
      <c r="AX290" s="13" t="s">
        <v>78</v>
      </c>
      <c r="AY290" s="204" t="s">
        <v>153</v>
      </c>
    </row>
    <row r="291" spans="1:65" s="14" customFormat="1" ht="11.25">
      <c r="B291" s="205"/>
      <c r="C291" s="206"/>
      <c r="D291" s="195" t="s">
        <v>163</v>
      </c>
      <c r="E291" s="207" t="s">
        <v>19</v>
      </c>
      <c r="F291" s="208" t="s">
        <v>306</v>
      </c>
      <c r="G291" s="206"/>
      <c r="H291" s="207" t="s">
        <v>19</v>
      </c>
      <c r="I291" s="209"/>
      <c r="J291" s="206"/>
      <c r="K291" s="206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163</v>
      </c>
      <c r="AU291" s="214" t="s">
        <v>88</v>
      </c>
      <c r="AV291" s="14" t="s">
        <v>86</v>
      </c>
      <c r="AW291" s="14" t="s">
        <v>37</v>
      </c>
      <c r="AX291" s="14" t="s">
        <v>78</v>
      </c>
      <c r="AY291" s="214" t="s">
        <v>153</v>
      </c>
    </row>
    <row r="292" spans="1:65" s="15" customFormat="1" ht="11.25">
      <c r="B292" s="215"/>
      <c r="C292" s="216"/>
      <c r="D292" s="195" t="s">
        <v>163</v>
      </c>
      <c r="E292" s="217" t="s">
        <v>19</v>
      </c>
      <c r="F292" s="218" t="s">
        <v>166</v>
      </c>
      <c r="G292" s="216"/>
      <c r="H292" s="219">
        <v>4198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163</v>
      </c>
      <c r="AU292" s="225" t="s">
        <v>88</v>
      </c>
      <c r="AV292" s="15" t="s">
        <v>160</v>
      </c>
      <c r="AW292" s="15" t="s">
        <v>37</v>
      </c>
      <c r="AX292" s="15" t="s">
        <v>86</v>
      </c>
      <c r="AY292" s="225" t="s">
        <v>153</v>
      </c>
    </row>
    <row r="293" spans="1:65" s="2" customFormat="1" ht="33" customHeight="1">
      <c r="A293" s="36"/>
      <c r="B293" s="37"/>
      <c r="C293" s="175" t="s">
        <v>401</v>
      </c>
      <c r="D293" s="175" t="s">
        <v>155</v>
      </c>
      <c r="E293" s="176" t="s">
        <v>1438</v>
      </c>
      <c r="F293" s="177" t="s">
        <v>309</v>
      </c>
      <c r="G293" s="178" t="s">
        <v>158</v>
      </c>
      <c r="H293" s="179">
        <v>4198</v>
      </c>
      <c r="I293" s="180"/>
      <c r="J293" s="181">
        <f>ROUND(I293*H293,2)</f>
        <v>0</v>
      </c>
      <c r="K293" s="177" t="s">
        <v>19</v>
      </c>
      <c r="L293" s="41"/>
      <c r="M293" s="182" t="s">
        <v>19</v>
      </c>
      <c r="N293" s="183" t="s">
        <v>49</v>
      </c>
      <c r="O293" s="66"/>
      <c r="P293" s="184">
        <f>O293*H293</f>
        <v>0</v>
      </c>
      <c r="Q293" s="184">
        <v>0</v>
      </c>
      <c r="R293" s="184">
        <f>Q293*H293</f>
        <v>0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160</v>
      </c>
      <c r="AT293" s="186" t="s">
        <v>155</v>
      </c>
      <c r="AU293" s="186" t="s">
        <v>88</v>
      </c>
      <c r="AY293" s="19" t="s">
        <v>153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86</v>
      </c>
      <c r="BK293" s="187">
        <f>ROUND(I293*H293,2)</f>
        <v>0</v>
      </c>
      <c r="BL293" s="19" t="s">
        <v>160</v>
      </c>
      <c r="BM293" s="186" t="s">
        <v>404</v>
      </c>
    </row>
    <row r="294" spans="1:65" s="13" customFormat="1" ht="11.25">
      <c r="B294" s="193"/>
      <c r="C294" s="194"/>
      <c r="D294" s="195" t="s">
        <v>163</v>
      </c>
      <c r="E294" s="196" t="s">
        <v>19</v>
      </c>
      <c r="F294" s="197" t="s">
        <v>1435</v>
      </c>
      <c r="G294" s="194"/>
      <c r="H294" s="198">
        <v>4198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163</v>
      </c>
      <c r="AU294" s="204" t="s">
        <v>88</v>
      </c>
      <c r="AV294" s="13" t="s">
        <v>88</v>
      </c>
      <c r="AW294" s="13" t="s">
        <v>37</v>
      </c>
      <c r="AX294" s="13" t="s">
        <v>78</v>
      </c>
      <c r="AY294" s="204" t="s">
        <v>153</v>
      </c>
    </row>
    <row r="295" spans="1:65" s="14" customFormat="1" ht="11.25">
      <c r="B295" s="205"/>
      <c r="C295" s="206"/>
      <c r="D295" s="195" t="s">
        <v>163</v>
      </c>
      <c r="E295" s="207" t="s">
        <v>19</v>
      </c>
      <c r="F295" s="208" t="s">
        <v>306</v>
      </c>
      <c r="G295" s="206"/>
      <c r="H295" s="207" t="s">
        <v>19</v>
      </c>
      <c r="I295" s="209"/>
      <c r="J295" s="206"/>
      <c r="K295" s="206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163</v>
      </c>
      <c r="AU295" s="214" t="s">
        <v>88</v>
      </c>
      <c r="AV295" s="14" t="s">
        <v>86</v>
      </c>
      <c r="AW295" s="14" t="s">
        <v>37</v>
      </c>
      <c r="AX295" s="14" t="s">
        <v>78</v>
      </c>
      <c r="AY295" s="214" t="s">
        <v>153</v>
      </c>
    </row>
    <row r="296" spans="1:65" s="15" customFormat="1" ht="11.25">
      <c r="B296" s="215"/>
      <c r="C296" s="216"/>
      <c r="D296" s="195" t="s">
        <v>163</v>
      </c>
      <c r="E296" s="217" t="s">
        <v>19</v>
      </c>
      <c r="F296" s="218" t="s">
        <v>166</v>
      </c>
      <c r="G296" s="216"/>
      <c r="H296" s="219">
        <v>4198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163</v>
      </c>
      <c r="AU296" s="225" t="s">
        <v>88</v>
      </c>
      <c r="AV296" s="15" t="s">
        <v>160</v>
      </c>
      <c r="AW296" s="15" t="s">
        <v>37</v>
      </c>
      <c r="AX296" s="15" t="s">
        <v>86</v>
      </c>
      <c r="AY296" s="225" t="s">
        <v>153</v>
      </c>
    </row>
    <row r="297" spans="1:65" s="2" customFormat="1" ht="33" customHeight="1">
      <c r="A297" s="36"/>
      <c r="B297" s="37"/>
      <c r="C297" s="175" t="s">
        <v>310</v>
      </c>
      <c r="D297" s="175" t="s">
        <v>155</v>
      </c>
      <c r="E297" s="176" t="s">
        <v>1438</v>
      </c>
      <c r="F297" s="177" t="s">
        <v>309</v>
      </c>
      <c r="G297" s="178" t="s">
        <v>158</v>
      </c>
      <c r="H297" s="179">
        <v>63.5</v>
      </c>
      <c r="I297" s="180"/>
      <c r="J297" s="181">
        <f>ROUND(I297*H297,2)</f>
        <v>0</v>
      </c>
      <c r="K297" s="177" t="s">
        <v>19</v>
      </c>
      <c r="L297" s="41"/>
      <c r="M297" s="182" t="s">
        <v>19</v>
      </c>
      <c r="N297" s="183" t="s">
        <v>49</v>
      </c>
      <c r="O297" s="66"/>
      <c r="P297" s="184">
        <f>O297*H297</f>
        <v>0</v>
      </c>
      <c r="Q297" s="184">
        <v>0</v>
      </c>
      <c r="R297" s="184">
        <f>Q297*H297</f>
        <v>0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160</v>
      </c>
      <c r="AT297" s="186" t="s">
        <v>155</v>
      </c>
      <c r="AU297" s="186" t="s">
        <v>88</v>
      </c>
      <c r="AY297" s="19" t="s">
        <v>153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86</v>
      </c>
      <c r="BK297" s="187">
        <f>ROUND(I297*H297,2)</f>
        <v>0</v>
      </c>
      <c r="BL297" s="19" t="s">
        <v>160</v>
      </c>
      <c r="BM297" s="186" t="s">
        <v>779</v>
      </c>
    </row>
    <row r="298" spans="1:65" s="13" customFormat="1" ht="11.25">
      <c r="B298" s="193"/>
      <c r="C298" s="194"/>
      <c r="D298" s="195" t="s">
        <v>163</v>
      </c>
      <c r="E298" s="196" t="s">
        <v>19</v>
      </c>
      <c r="F298" s="197" t="s">
        <v>1439</v>
      </c>
      <c r="G298" s="194"/>
      <c r="H298" s="198">
        <v>63.5</v>
      </c>
      <c r="I298" s="199"/>
      <c r="J298" s="194"/>
      <c r="K298" s="194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163</v>
      </c>
      <c r="AU298" s="204" t="s">
        <v>88</v>
      </c>
      <c r="AV298" s="13" t="s">
        <v>88</v>
      </c>
      <c r="AW298" s="13" t="s">
        <v>37</v>
      </c>
      <c r="AX298" s="13" t="s">
        <v>78</v>
      </c>
      <c r="AY298" s="204" t="s">
        <v>153</v>
      </c>
    </row>
    <row r="299" spans="1:65" s="14" customFormat="1" ht="11.25">
      <c r="B299" s="205"/>
      <c r="C299" s="206"/>
      <c r="D299" s="195" t="s">
        <v>163</v>
      </c>
      <c r="E299" s="207" t="s">
        <v>19</v>
      </c>
      <c r="F299" s="208" t="s">
        <v>313</v>
      </c>
      <c r="G299" s="206"/>
      <c r="H299" s="207" t="s">
        <v>19</v>
      </c>
      <c r="I299" s="209"/>
      <c r="J299" s="206"/>
      <c r="K299" s="206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163</v>
      </c>
      <c r="AU299" s="214" t="s">
        <v>88</v>
      </c>
      <c r="AV299" s="14" t="s">
        <v>86</v>
      </c>
      <c r="AW299" s="14" t="s">
        <v>37</v>
      </c>
      <c r="AX299" s="14" t="s">
        <v>78</v>
      </c>
      <c r="AY299" s="214" t="s">
        <v>153</v>
      </c>
    </row>
    <row r="300" spans="1:65" s="15" customFormat="1" ht="11.25">
      <c r="B300" s="215"/>
      <c r="C300" s="216"/>
      <c r="D300" s="195" t="s">
        <v>163</v>
      </c>
      <c r="E300" s="217" t="s">
        <v>19</v>
      </c>
      <c r="F300" s="218" t="s">
        <v>166</v>
      </c>
      <c r="G300" s="216"/>
      <c r="H300" s="219">
        <v>63.5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163</v>
      </c>
      <c r="AU300" s="225" t="s">
        <v>88</v>
      </c>
      <c r="AV300" s="15" t="s">
        <v>160</v>
      </c>
      <c r="AW300" s="15" t="s">
        <v>37</v>
      </c>
      <c r="AX300" s="15" t="s">
        <v>86</v>
      </c>
      <c r="AY300" s="225" t="s">
        <v>153</v>
      </c>
    </row>
    <row r="301" spans="1:65" s="2" customFormat="1" ht="33" customHeight="1">
      <c r="A301" s="36"/>
      <c r="B301" s="37"/>
      <c r="C301" s="175" t="s">
        <v>250</v>
      </c>
      <c r="D301" s="175" t="s">
        <v>155</v>
      </c>
      <c r="E301" s="176" t="s">
        <v>1438</v>
      </c>
      <c r="F301" s="177" t="s">
        <v>309</v>
      </c>
      <c r="G301" s="178" t="s">
        <v>158</v>
      </c>
      <c r="H301" s="179">
        <v>169</v>
      </c>
      <c r="I301" s="180"/>
      <c r="J301" s="181">
        <f>ROUND(I301*H301,2)</f>
        <v>0</v>
      </c>
      <c r="K301" s="177" t="s">
        <v>19</v>
      </c>
      <c r="L301" s="41"/>
      <c r="M301" s="182" t="s">
        <v>19</v>
      </c>
      <c r="N301" s="183" t="s">
        <v>49</v>
      </c>
      <c r="O301" s="66"/>
      <c r="P301" s="184">
        <f>O301*H301</f>
        <v>0</v>
      </c>
      <c r="Q301" s="184">
        <v>0</v>
      </c>
      <c r="R301" s="184">
        <f>Q301*H301</f>
        <v>0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160</v>
      </c>
      <c r="AT301" s="186" t="s">
        <v>155</v>
      </c>
      <c r="AU301" s="186" t="s">
        <v>88</v>
      </c>
      <c r="AY301" s="19" t="s">
        <v>153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86</v>
      </c>
      <c r="BK301" s="187">
        <f>ROUND(I301*H301,2)</f>
        <v>0</v>
      </c>
      <c r="BL301" s="19" t="s">
        <v>160</v>
      </c>
      <c r="BM301" s="186" t="s">
        <v>411</v>
      </c>
    </row>
    <row r="302" spans="1:65" s="13" customFormat="1" ht="11.25">
      <c r="B302" s="193"/>
      <c r="C302" s="194"/>
      <c r="D302" s="195" t="s">
        <v>163</v>
      </c>
      <c r="E302" s="196" t="s">
        <v>19</v>
      </c>
      <c r="F302" s="197" t="s">
        <v>1436</v>
      </c>
      <c r="G302" s="194"/>
      <c r="H302" s="198">
        <v>169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163</v>
      </c>
      <c r="AU302" s="204" t="s">
        <v>88</v>
      </c>
      <c r="AV302" s="13" t="s">
        <v>88</v>
      </c>
      <c r="AW302" s="13" t="s">
        <v>37</v>
      </c>
      <c r="AX302" s="13" t="s">
        <v>78</v>
      </c>
      <c r="AY302" s="204" t="s">
        <v>153</v>
      </c>
    </row>
    <row r="303" spans="1:65" s="14" customFormat="1" ht="11.25">
      <c r="B303" s="205"/>
      <c r="C303" s="206"/>
      <c r="D303" s="195" t="s">
        <v>163</v>
      </c>
      <c r="E303" s="207" t="s">
        <v>19</v>
      </c>
      <c r="F303" s="208" t="s">
        <v>1440</v>
      </c>
      <c r="G303" s="206"/>
      <c r="H303" s="207" t="s">
        <v>19</v>
      </c>
      <c r="I303" s="209"/>
      <c r="J303" s="206"/>
      <c r="K303" s="206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163</v>
      </c>
      <c r="AU303" s="214" t="s">
        <v>88</v>
      </c>
      <c r="AV303" s="14" t="s">
        <v>86</v>
      </c>
      <c r="AW303" s="14" t="s">
        <v>37</v>
      </c>
      <c r="AX303" s="14" t="s">
        <v>78</v>
      </c>
      <c r="AY303" s="214" t="s">
        <v>153</v>
      </c>
    </row>
    <row r="304" spans="1:65" s="15" customFormat="1" ht="11.25">
      <c r="B304" s="215"/>
      <c r="C304" s="216"/>
      <c r="D304" s="195" t="s">
        <v>163</v>
      </c>
      <c r="E304" s="217" t="s">
        <v>19</v>
      </c>
      <c r="F304" s="218" t="s">
        <v>166</v>
      </c>
      <c r="G304" s="216"/>
      <c r="H304" s="219">
        <v>169</v>
      </c>
      <c r="I304" s="220"/>
      <c r="J304" s="216"/>
      <c r="K304" s="216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163</v>
      </c>
      <c r="AU304" s="225" t="s">
        <v>88</v>
      </c>
      <c r="AV304" s="15" t="s">
        <v>160</v>
      </c>
      <c r="AW304" s="15" t="s">
        <v>37</v>
      </c>
      <c r="AX304" s="15" t="s">
        <v>86</v>
      </c>
      <c r="AY304" s="225" t="s">
        <v>153</v>
      </c>
    </row>
    <row r="305" spans="1:65" s="2" customFormat="1" ht="24.2" customHeight="1">
      <c r="A305" s="36"/>
      <c r="B305" s="37"/>
      <c r="C305" s="175" t="s">
        <v>311</v>
      </c>
      <c r="D305" s="175" t="s">
        <v>155</v>
      </c>
      <c r="E305" s="176" t="s">
        <v>1441</v>
      </c>
      <c r="F305" s="177" t="s">
        <v>1442</v>
      </c>
      <c r="G305" s="178" t="s">
        <v>158</v>
      </c>
      <c r="H305" s="179">
        <v>57</v>
      </c>
      <c r="I305" s="180"/>
      <c r="J305" s="181">
        <f>ROUND(I305*H305,2)</f>
        <v>0</v>
      </c>
      <c r="K305" s="177" t="s">
        <v>159</v>
      </c>
      <c r="L305" s="41"/>
      <c r="M305" s="182" t="s">
        <v>19</v>
      </c>
      <c r="N305" s="183" t="s">
        <v>49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160</v>
      </c>
      <c r="AT305" s="186" t="s">
        <v>155</v>
      </c>
      <c r="AU305" s="186" t="s">
        <v>88</v>
      </c>
      <c r="AY305" s="19" t="s">
        <v>153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86</v>
      </c>
      <c r="BK305" s="187">
        <f>ROUND(I305*H305,2)</f>
        <v>0</v>
      </c>
      <c r="BL305" s="19" t="s">
        <v>160</v>
      </c>
      <c r="BM305" s="186" t="s">
        <v>415</v>
      </c>
    </row>
    <row r="306" spans="1:65" s="2" customFormat="1" ht="11.25">
      <c r="A306" s="36"/>
      <c r="B306" s="37"/>
      <c r="C306" s="38"/>
      <c r="D306" s="188" t="s">
        <v>161</v>
      </c>
      <c r="E306" s="38"/>
      <c r="F306" s="189" t="s">
        <v>1443</v>
      </c>
      <c r="G306" s="38"/>
      <c r="H306" s="38"/>
      <c r="I306" s="190"/>
      <c r="J306" s="38"/>
      <c r="K306" s="38"/>
      <c r="L306" s="41"/>
      <c r="M306" s="191"/>
      <c r="N306" s="192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161</v>
      </c>
      <c r="AU306" s="19" t="s">
        <v>88</v>
      </c>
    </row>
    <row r="307" spans="1:65" s="13" customFormat="1" ht="11.25">
      <c r="B307" s="193"/>
      <c r="C307" s="194"/>
      <c r="D307" s="195" t="s">
        <v>163</v>
      </c>
      <c r="E307" s="196" t="s">
        <v>19</v>
      </c>
      <c r="F307" s="197" t="s">
        <v>432</v>
      </c>
      <c r="G307" s="194"/>
      <c r="H307" s="198">
        <v>57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163</v>
      </c>
      <c r="AU307" s="204" t="s">
        <v>88</v>
      </c>
      <c r="AV307" s="13" t="s">
        <v>88</v>
      </c>
      <c r="AW307" s="13" t="s">
        <v>37</v>
      </c>
      <c r="AX307" s="13" t="s">
        <v>78</v>
      </c>
      <c r="AY307" s="204" t="s">
        <v>153</v>
      </c>
    </row>
    <row r="308" spans="1:65" s="14" customFormat="1" ht="11.25">
      <c r="B308" s="205"/>
      <c r="C308" s="206"/>
      <c r="D308" s="195" t="s">
        <v>163</v>
      </c>
      <c r="E308" s="207" t="s">
        <v>19</v>
      </c>
      <c r="F308" s="208" t="s">
        <v>190</v>
      </c>
      <c r="G308" s="206"/>
      <c r="H308" s="207" t="s">
        <v>19</v>
      </c>
      <c r="I308" s="209"/>
      <c r="J308" s="206"/>
      <c r="K308" s="206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163</v>
      </c>
      <c r="AU308" s="214" t="s">
        <v>88</v>
      </c>
      <c r="AV308" s="14" t="s">
        <v>86</v>
      </c>
      <c r="AW308" s="14" t="s">
        <v>37</v>
      </c>
      <c r="AX308" s="14" t="s">
        <v>78</v>
      </c>
      <c r="AY308" s="214" t="s">
        <v>153</v>
      </c>
    </row>
    <row r="309" spans="1:65" s="15" customFormat="1" ht="11.25">
      <c r="B309" s="215"/>
      <c r="C309" s="216"/>
      <c r="D309" s="195" t="s">
        <v>163</v>
      </c>
      <c r="E309" s="217" t="s">
        <v>19</v>
      </c>
      <c r="F309" s="218" t="s">
        <v>166</v>
      </c>
      <c r="G309" s="216"/>
      <c r="H309" s="219">
        <v>57</v>
      </c>
      <c r="I309" s="220"/>
      <c r="J309" s="216"/>
      <c r="K309" s="216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163</v>
      </c>
      <c r="AU309" s="225" t="s">
        <v>88</v>
      </c>
      <c r="AV309" s="15" t="s">
        <v>160</v>
      </c>
      <c r="AW309" s="15" t="s">
        <v>37</v>
      </c>
      <c r="AX309" s="15" t="s">
        <v>86</v>
      </c>
      <c r="AY309" s="225" t="s">
        <v>153</v>
      </c>
    </row>
    <row r="310" spans="1:65" s="2" customFormat="1" ht="16.5" customHeight="1">
      <c r="A310" s="36"/>
      <c r="B310" s="37"/>
      <c r="C310" s="175" t="s">
        <v>418</v>
      </c>
      <c r="D310" s="175" t="s">
        <v>155</v>
      </c>
      <c r="E310" s="176" t="s">
        <v>315</v>
      </c>
      <c r="F310" s="177" t="s">
        <v>316</v>
      </c>
      <c r="G310" s="178" t="s">
        <v>158</v>
      </c>
      <c r="H310" s="179">
        <v>4198</v>
      </c>
      <c r="I310" s="180"/>
      <c r="J310" s="181">
        <f>ROUND(I310*H310,2)</f>
        <v>0</v>
      </c>
      <c r="K310" s="177" t="s">
        <v>159</v>
      </c>
      <c r="L310" s="41"/>
      <c r="M310" s="182" t="s">
        <v>19</v>
      </c>
      <c r="N310" s="183" t="s">
        <v>49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160</v>
      </c>
      <c r="AT310" s="186" t="s">
        <v>155</v>
      </c>
      <c r="AU310" s="186" t="s">
        <v>88</v>
      </c>
      <c r="AY310" s="19" t="s">
        <v>153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86</v>
      </c>
      <c r="BK310" s="187">
        <f>ROUND(I310*H310,2)</f>
        <v>0</v>
      </c>
      <c r="BL310" s="19" t="s">
        <v>160</v>
      </c>
      <c r="BM310" s="186" t="s">
        <v>421</v>
      </c>
    </row>
    <row r="311" spans="1:65" s="2" customFormat="1" ht="11.25">
      <c r="A311" s="36"/>
      <c r="B311" s="37"/>
      <c r="C311" s="38"/>
      <c r="D311" s="188" t="s">
        <v>161</v>
      </c>
      <c r="E311" s="38"/>
      <c r="F311" s="189" t="s">
        <v>317</v>
      </c>
      <c r="G311" s="38"/>
      <c r="H311" s="38"/>
      <c r="I311" s="190"/>
      <c r="J311" s="38"/>
      <c r="K311" s="38"/>
      <c r="L311" s="41"/>
      <c r="M311" s="191"/>
      <c r="N311" s="192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161</v>
      </c>
      <c r="AU311" s="19" t="s">
        <v>88</v>
      </c>
    </row>
    <row r="312" spans="1:65" s="13" customFormat="1" ht="11.25">
      <c r="B312" s="193"/>
      <c r="C312" s="194"/>
      <c r="D312" s="195" t="s">
        <v>163</v>
      </c>
      <c r="E312" s="196" t="s">
        <v>19</v>
      </c>
      <c r="F312" s="197" t="s">
        <v>1435</v>
      </c>
      <c r="G312" s="194"/>
      <c r="H312" s="198">
        <v>4198</v>
      </c>
      <c r="I312" s="199"/>
      <c r="J312" s="194"/>
      <c r="K312" s="194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163</v>
      </c>
      <c r="AU312" s="204" t="s">
        <v>88</v>
      </c>
      <c r="AV312" s="13" t="s">
        <v>88</v>
      </c>
      <c r="AW312" s="13" t="s">
        <v>37</v>
      </c>
      <c r="AX312" s="13" t="s">
        <v>78</v>
      </c>
      <c r="AY312" s="204" t="s">
        <v>153</v>
      </c>
    </row>
    <row r="313" spans="1:65" s="14" customFormat="1" ht="11.25">
      <c r="B313" s="205"/>
      <c r="C313" s="206"/>
      <c r="D313" s="195" t="s">
        <v>163</v>
      </c>
      <c r="E313" s="207" t="s">
        <v>19</v>
      </c>
      <c r="F313" s="208" t="s">
        <v>318</v>
      </c>
      <c r="G313" s="206"/>
      <c r="H313" s="207" t="s">
        <v>19</v>
      </c>
      <c r="I313" s="209"/>
      <c r="J313" s="206"/>
      <c r="K313" s="206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163</v>
      </c>
      <c r="AU313" s="214" t="s">
        <v>88</v>
      </c>
      <c r="AV313" s="14" t="s">
        <v>86</v>
      </c>
      <c r="AW313" s="14" t="s">
        <v>37</v>
      </c>
      <c r="AX313" s="14" t="s">
        <v>78</v>
      </c>
      <c r="AY313" s="214" t="s">
        <v>153</v>
      </c>
    </row>
    <row r="314" spans="1:65" s="15" customFormat="1" ht="11.25">
      <c r="B314" s="215"/>
      <c r="C314" s="216"/>
      <c r="D314" s="195" t="s">
        <v>163</v>
      </c>
      <c r="E314" s="217" t="s">
        <v>19</v>
      </c>
      <c r="F314" s="218" t="s">
        <v>166</v>
      </c>
      <c r="G314" s="216"/>
      <c r="H314" s="219">
        <v>4198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163</v>
      </c>
      <c r="AU314" s="225" t="s">
        <v>88</v>
      </c>
      <c r="AV314" s="15" t="s">
        <v>160</v>
      </c>
      <c r="AW314" s="15" t="s">
        <v>37</v>
      </c>
      <c r="AX314" s="15" t="s">
        <v>86</v>
      </c>
      <c r="AY314" s="225" t="s">
        <v>153</v>
      </c>
    </row>
    <row r="315" spans="1:65" s="2" customFormat="1" ht="16.5" customHeight="1">
      <c r="A315" s="36"/>
      <c r="B315" s="37"/>
      <c r="C315" s="175" t="s">
        <v>231</v>
      </c>
      <c r="D315" s="175" t="s">
        <v>155</v>
      </c>
      <c r="E315" s="176" t="s">
        <v>315</v>
      </c>
      <c r="F315" s="177" t="s">
        <v>316</v>
      </c>
      <c r="G315" s="178" t="s">
        <v>158</v>
      </c>
      <c r="H315" s="179">
        <v>169</v>
      </c>
      <c r="I315" s="180"/>
      <c r="J315" s="181">
        <f>ROUND(I315*H315,2)</f>
        <v>0</v>
      </c>
      <c r="K315" s="177" t="s">
        <v>159</v>
      </c>
      <c r="L315" s="41"/>
      <c r="M315" s="182" t="s">
        <v>19</v>
      </c>
      <c r="N315" s="183" t="s">
        <v>49</v>
      </c>
      <c r="O315" s="66"/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160</v>
      </c>
      <c r="AT315" s="186" t="s">
        <v>155</v>
      </c>
      <c r="AU315" s="186" t="s">
        <v>88</v>
      </c>
      <c r="AY315" s="19" t="s">
        <v>153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86</v>
      </c>
      <c r="BK315" s="187">
        <f>ROUND(I315*H315,2)</f>
        <v>0</v>
      </c>
      <c r="BL315" s="19" t="s">
        <v>160</v>
      </c>
      <c r="BM315" s="186" t="s">
        <v>424</v>
      </c>
    </row>
    <row r="316" spans="1:65" s="2" customFormat="1" ht="11.25">
      <c r="A316" s="36"/>
      <c r="B316" s="37"/>
      <c r="C316" s="38"/>
      <c r="D316" s="188" t="s">
        <v>161</v>
      </c>
      <c r="E316" s="38"/>
      <c r="F316" s="189" t="s">
        <v>317</v>
      </c>
      <c r="G316" s="38"/>
      <c r="H316" s="38"/>
      <c r="I316" s="190"/>
      <c r="J316" s="38"/>
      <c r="K316" s="38"/>
      <c r="L316" s="41"/>
      <c r="M316" s="191"/>
      <c r="N316" s="192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161</v>
      </c>
      <c r="AU316" s="19" t="s">
        <v>88</v>
      </c>
    </row>
    <row r="317" spans="1:65" s="13" customFormat="1" ht="11.25">
      <c r="B317" s="193"/>
      <c r="C317" s="194"/>
      <c r="D317" s="195" t="s">
        <v>163</v>
      </c>
      <c r="E317" s="196" t="s">
        <v>19</v>
      </c>
      <c r="F317" s="197" t="s">
        <v>1436</v>
      </c>
      <c r="G317" s="194"/>
      <c r="H317" s="198">
        <v>169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163</v>
      </c>
      <c r="AU317" s="204" t="s">
        <v>88</v>
      </c>
      <c r="AV317" s="13" t="s">
        <v>88</v>
      </c>
      <c r="AW317" s="13" t="s">
        <v>37</v>
      </c>
      <c r="AX317" s="13" t="s">
        <v>78</v>
      </c>
      <c r="AY317" s="204" t="s">
        <v>153</v>
      </c>
    </row>
    <row r="318" spans="1:65" s="14" customFormat="1" ht="11.25">
      <c r="B318" s="205"/>
      <c r="C318" s="206"/>
      <c r="D318" s="195" t="s">
        <v>163</v>
      </c>
      <c r="E318" s="207" t="s">
        <v>19</v>
      </c>
      <c r="F318" s="208" t="s">
        <v>1444</v>
      </c>
      <c r="G318" s="206"/>
      <c r="H318" s="207" t="s">
        <v>19</v>
      </c>
      <c r="I318" s="209"/>
      <c r="J318" s="206"/>
      <c r="K318" s="206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163</v>
      </c>
      <c r="AU318" s="214" t="s">
        <v>88</v>
      </c>
      <c r="AV318" s="14" t="s">
        <v>86</v>
      </c>
      <c r="AW318" s="14" t="s">
        <v>37</v>
      </c>
      <c r="AX318" s="14" t="s">
        <v>78</v>
      </c>
      <c r="AY318" s="214" t="s">
        <v>153</v>
      </c>
    </row>
    <row r="319" spans="1:65" s="15" customFormat="1" ht="11.25">
      <c r="B319" s="215"/>
      <c r="C319" s="216"/>
      <c r="D319" s="195" t="s">
        <v>163</v>
      </c>
      <c r="E319" s="217" t="s">
        <v>19</v>
      </c>
      <c r="F319" s="218" t="s">
        <v>166</v>
      </c>
      <c r="G319" s="216"/>
      <c r="H319" s="219">
        <v>169</v>
      </c>
      <c r="I319" s="220"/>
      <c r="J319" s="216"/>
      <c r="K319" s="216"/>
      <c r="L319" s="221"/>
      <c r="M319" s="222"/>
      <c r="N319" s="223"/>
      <c r="O319" s="223"/>
      <c r="P319" s="223"/>
      <c r="Q319" s="223"/>
      <c r="R319" s="223"/>
      <c r="S319" s="223"/>
      <c r="T319" s="224"/>
      <c r="AT319" s="225" t="s">
        <v>163</v>
      </c>
      <c r="AU319" s="225" t="s">
        <v>88</v>
      </c>
      <c r="AV319" s="15" t="s">
        <v>160</v>
      </c>
      <c r="AW319" s="15" t="s">
        <v>37</v>
      </c>
      <c r="AX319" s="15" t="s">
        <v>86</v>
      </c>
      <c r="AY319" s="225" t="s">
        <v>153</v>
      </c>
    </row>
    <row r="320" spans="1:65" s="2" customFormat="1" ht="16.5" customHeight="1">
      <c r="A320" s="36"/>
      <c r="B320" s="37"/>
      <c r="C320" s="175" t="s">
        <v>425</v>
      </c>
      <c r="D320" s="175" t="s">
        <v>155</v>
      </c>
      <c r="E320" s="176" t="s">
        <v>319</v>
      </c>
      <c r="F320" s="177" t="s">
        <v>320</v>
      </c>
      <c r="G320" s="178" t="s">
        <v>158</v>
      </c>
      <c r="H320" s="179">
        <v>4198</v>
      </c>
      <c r="I320" s="180"/>
      <c r="J320" s="181">
        <f>ROUND(I320*H320,2)</f>
        <v>0</v>
      </c>
      <c r="K320" s="177" t="s">
        <v>19</v>
      </c>
      <c r="L320" s="41"/>
      <c r="M320" s="182" t="s">
        <v>19</v>
      </c>
      <c r="N320" s="183" t="s">
        <v>49</v>
      </c>
      <c r="O320" s="66"/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160</v>
      </c>
      <c r="AT320" s="186" t="s">
        <v>155</v>
      </c>
      <c r="AU320" s="186" t="s">
        <v>88</v>
      </c>
      <c r="AY320" s="19" t="s">
        <v>153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86</v>
      </c>
      <c r="BK320" s="187">
        <f>ROUND(I320*H320,2)</f>
        <v>0</v>
      </c>
      <c r="BL320" s="19" t="s">
        <v>160</v>
      </c>
      <c r="BM320" s="186" t="s">
        <v>428</v>
      </c>
    </row>
    <row r="321" spans="1:65" s="13" customFormat="1" ht="11.25">
      <c r="B321" s="193"/>
      <c r="C321" s="194"/>
      <c r="D321" s="195" t="s">
        <v>163</v>
      </c>
      <c r="E321" s="196" t="s">
        <v>19</v>
      </c>
      <c r="F321" s="197" t="s">
        <v>1435</v>
      </c>
      <c r="G321" s="194"/>
      <c r="H321" s="198">
        <v>4198</v>
      </c>
      <c r="I321" s="199"/>
      <c r="J321" s="194"/>
      <c r="K321" s="194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163</v>
      </c>
      <c r="AU321" s="204" t="s">
        <v>88</v>
      </c>
      <c r="AV321" s="13" t="s">
        <v>88</v>
      </c>
      <c r="AW321" s="13" t="s">
        <v>37</v>
      </c>
      <c r="AX321" s="13" t="s">
        <v>78</v>
      </c>
      <c r="AY321" s="204" t="s">
        <v>153</v>
      </c>
    </row>
    <row r="322" spans="1:65" s="14" customFormat="1" ht="11.25">
      <c r="B322" s="205"/>
      <c r="C322" s="206"/>
      <c r="D322" s="195" t="s">
        <v>163</v>
      </c>
      <c r="E322" s="207" t="s">
        <v>19</v>
      </c>
      <c r="F322" s="208" t="s">
        <v>322</v>
      </c>
      <c r="G322" s="206"/>
      <c r="H322" s="207" t="s">
        <v>19</v>
      </c>
      <c r="I322" s="209"/>
      <c r="J322" s="206"/>
      <c r="K322" s="206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163</v>
      </c>
      <c r="AU322" s="214" t="s">
        <v>88</v>
      </c>
      <c r="AV322" s="14" t="s">
        <v>86</v>
      </c>
      <c r="AW322" s="14" t="s">
        <v>37</v>
      </c>
      <c r="AX322" s="14" t="s">
        <v>78</v>
      </c>
      <c r="AY322" s="214" t="s">
        <v>153</v>
      </c>
    </row>
    <row r="323" spans="1:65" s="15" customFormat="1" ht="11.25">
      <c r="B323" s="215"/>
      <c r="C323" s="216"/>
      <c r="D323" s="195" t="s">
        <v>163</v>
      </c>
      <c r="E323" s="217" t="s">
        <v>19</v>
      </c>
      <c r="F323" s="218" t="s">
        <v>166</v>
      </c>
      <c r="G323" s="216"/>
      <c r="H323" s="219">
        <v>4198</v>
      </c>
      <c r="I323" s="220"/>
      <c r="J323" s="216"/>
      <c r="K323" s="216"/>
      <c r="L323" s="221"/>
      <c r="M323" s="222"/>
      <c r="N323" s="223"/>
      <c r="O323" s="223"/>
      <c r="P323" s="223"/>
      <c r="Q323" s="223"/>
      <c r="R323" s="223"/>
      <c r="S323" s="223"/>
      <c r="T323" s="224"/>
      <c r="AT323" s="225" t="s">
        <v>163</v>
      </c>
      <c r="AU323" s="225" t="s">
        <v>88</v>
      </c>
      <c r="AV323" s="15" t="s">
        <v>160</v>
      </c>
      <c r="AW323" s="15" t="s">
        <v>37</v>
      </c>
      <c r="AX323" s="15" t="s">
        <v>86</v>
      </c>
      <c r="AY323" s="225" t="s">
        <v>153</v>
      </c>
    </row>
    <row r="324" spans="1:65" s="2" customFormat="1" ht="16.5" customHeight="1">
      <c r="A324" s="36"/>
      <c r="B324" s="37"/>
      <c r="C324" s="175" t="s">
        <v>321</v>
      </c>
      <c r="D324" s="175" t="s">
        <v>155</v>
      </c>
      <c r="E324" s="176" t="s">
        <v>319</v>
      </c>
      <c r="F324" s="177" t="s">
        <v>320</v>
      </c>
      <c r="G324" s="178" t="s">
        <v>158</v>
      </c>
      <c r="H324" s="179">
        <v>63.5</v>
      </c>
      <c r="I324" s="180"/>
      <c r="J324" s="181">
        <f>ROUND(I324*H324,2)</f>
        <v>0</v>
      </c>
      <c r="K324" s="177" t="s">
        <v>19</v>
      </c>
      <c r="L324" s="41"/>
      <c r="M324" s="182" t="s">
        <v>19</v>
      </c>
      <c r="N324" s="183" t="s">
        <v>49</v>
      </c>
      <c r="O324" s="66"/>
      <c r="P324" s="184">
        <f>O324*H324</f>
        <v>0</v>
      </c>
      <c r="Q324" s="184">
        <v>0</v>
      </c>
      <c r="R324" s="184">
        <f>Q324*H324</f>
        <v>0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160</v>
      </c>
      <c r="AT324" s="186" t="s">
        <v>155</v>
      </c>
      <c r="AU324" s="186" t="s">
        <v>88</v>
      </c>
      <c r="AY324" s="19" t="s">
        <v>153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86</v>
      </c>
      <c r="BK324" s="187">
        <f>ROUND(I324*H324,2)</f>
        <v>0</v>
      </c>
      <c r="BL324" s="19" t="s">
        <v>160</v>
      </c>
      <c r="BM324" s="186" t="s">
        <v>431</v>
      </c>
    </row>
    <row r="325" spans="1:65" s="13" customFormat="1" ht="11.25">
      <c r="B325" s="193"/>
      <c r="C325" s="194"/>
      <c r="D325" s="195" t="s">
        <v>163</v>
      </c>
      <c r="E325" s="196" t="s">
        <v>19</v>
      </c>
      <c r="F325" s="197" t="s">
        <v>1439</v>
      </c>
      <c r="G325" s="194"/>
      <c r="H325" s="198">
        <v>63.5</v>
      </c>
      <c r="I325" s="199"/>
      <c r="J325" s="194"/>
      <c r="K325" s="194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163</v>
      </c>
      <c r="AU325" s="204" t="s">
        <v>88</v>
      </c>
      <c r="AV325" s="13" t="s">
        <v>88</v>
      </c>
      <c r="AW325" s="13" t="s">
        <v>37</v>
      </c>
      <c r="AX325" s="13" t="s">
        <v>78</v>
      </c>
      <c r="AY325" s="204" t="s">
        <v>153</v>
      </c>
    </row>
    <row r="326" spans="1:65" s="14" customFormat="1" ht="11.25">
      <c r="B326" s="205"/>
      <c r="C326" s="206"/>
      <c r="D326" s="195" t="s">
        <v>163</v>
      </c>
      <c r="E326" s="207" t="s">
        <v>19</v>
      </c>
      <c r="F326" s="208" t="s">
        <v>325</v>
      </c>
      <c r="G326" s="206"/>
      <c r="H326" s="207" t="s">
        <v>19</v>
      </c>
      <c r="I326" s="209"/>
      <c r="J326" s="206"/>
      <c r="K326" s="206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163</v>
      </c>
      <c r="AU326" s="214" t="s">
        <v>88</v>
      </c>
      <c r="AV326" s="14" t="s">
        <v>86</v>
      </c>
      <c r="AW326" s="14" t="s">
        <v>37</v>
      </c>
      <c r="AX326" s="14" t="s">
        <v>78</v>
      </c>
      <c r="AY326" s="214" t="s">
        <v>153</v>
      </c>
    </row>
    <row r="327" spans="1:65" s="15" customFormat="1" ht="11.25">
      <c r="B327" s="215"/>
      <c r="C327" s="216"/>
      <c r="D327" s="195" t="s">
        <v>163</v>
      </c>
      <c r="E327" s="217" t="s">
        <v>19</v>
      </c>
      <c r="F327" s="218" t="s">
        <v>166</v>
      </c>
      <c r="G327" s="216"/>
      <c r="H327" s="219">
        <v>63.5</v>
      </c>
      <c r="I327" s="220"/>
      <c r="J327" s="216"/>
      <c r="K327" s="216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163</v>
      </c>
      <c r="AU327" s="225" t="s">
        <v>88</v>
      </c>
      <c r="AV327" s="15" t="s">
        <v>160</v>
      </c>
      <c r="AW327" s="15" t="s">
        <v>37</v>
      </c>
      <c r="AX327" s="15" t="s">
        <v>86</v>
      </c>
      <c r="AY327" s="225" t="s">
        <v>153</v>
      </c>
    </row>
    <row r="328" spans="1:65" s="2" customFormat="1" ht="16.5" customHeight="1">
      <c r="A328" s="36"/>
      <c r="B328" s="37"/>
      <c r="C328" s="175" t="s">
        <v>432</v>
      </c>
      <c r="D328" s="175" t="s">
        <v>155</v>
      </c>
      <c r="E328" s="176" t="s">
        <v>319</v>
      </c>
      <c r="F328" s="177" t="s">
        <v>320</v>
      </c>
      <c r="G328" s="178" t="s">
        <v>158</v>
      </c>
      <c r="H328" s="179">
        <v>169</v>
      </c>
      <c r="I328" s="180"/>
      <c r="J328" s="181">
        <f>ROUND(I328*H328,2)</f>
        <v>0</v>
      </c>
      <c r="K328" s="177" t="s">
        <v>19</v>
      </c>
      <c r="L328" s="41"/>
      <c r="M328" s="182" t="s">
        <v>19</v>
      </c>
      <c r="N328" s="183" t="s">
        <v>49</v>
      </c>
      <c r="O328" s="66"/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160</v>
      </c>
      <c r="AT328" s="186" t="s">
        <v>155</v>
      </c>
      <c r="AU328" s="186" t="s">
        <v>88</v>
      </c>
      <c r="AY328" s="19" t="s">
        <v>153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86</v>
      </c>
      <c r="BK328" s="187">
        <f>ROUND(I328*H328,2)</f>
        <v>0</v>
      </c>
      <c r="BL328" s="19" t="s">
        <v>160</v>
      </c>
      <c r="BM328" s="186" t="s">
        <v>435</v>
      </c>
    </row>
    <row r="329" spans="1:65" s="13" customFormat="1" ht="11.25">
      <c r="B329" s="193"/>
      <c r="C329" s="194"/>
      <c r="D329" s="195" t="s">
        <v>163</v>
      </c>
      <c r="E329" s="196" t="s">
        <v>19</v>
      </c>
      <c r="F329" s="197" t="s">
        <v>1436</v>
      </c>
      <c r="G329" s="194"/>
      <c r="H329" s="198">
        <v>169</v>
      </c>
      <c r="I329" s="199"/>
      <c r="J329" s="194"/>
      <c r="K329" s="194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163</v>
      </c>
      <c r="AU329" s="204" t="s">
        <v>88</v>
      </c>
      <c r="AV329" s="13" t="s">
        <v>88</v>
      </c>
      <c r="AW329" s="13" t="s">
        <v>37</v>
      </c>
      <c r="AX329" s="13" t="s">
        <v>78</v>
      </c>
      <c r="AY329" s="204" t="s">
        <v>153</v>
      </c>
    </row>
    <row r="330" spans="1:65" s="14" customFormat="1" ht="11.25">
      <c r="B330" s="205"/>
      <c r="C330" s="206"/>
      <c r="D330" s="195" t="s">
        <v>163</v>
      </c>
      <c r="E330" s="207" t="s">
        <v>19</v>
      </c>
      <c r="F330" s="208" t="s">
        <v>1445</v>
      </c>
      <c r="G330" s="206"/>
      <c r="H330" s="207" t="s">
        <v>19</v>
      </c>
      <c r="I330" s="209"/>
      <c r="J330" s="206"/>
      <c r="K330" s="206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163</v>
      </c>
      <c r="AU330" s="214" t="s">
        <v>88</v>
      </c>
      <c r="AV330" s="14" t="s">
        <v>86</v>
      </c>
      <c r="AW330" s="14" t="s">
        <v>37</v>
      </c>
      <c r="AX330" s="14" t="s">
        <v>78</v>
      </c>
      <c r="AY330" s="214" t="s">
        <v>153</v>
      </c>
    </row>
    <row r="331" spans="1:65" s="15" customFormat="1" ht="11.25">
      <c r="B331" s="215"/>
      <c r="C331" s="216"/>
      <c r="D331" s="195" t="s">
        <v>163</v>
      </c>
      <c r="E331" s="217" t="s">
        <v>19</v>
      </c>
      <c r="F331" s="218" t="s">
        <v>166</v>
      </c>
      <c r="G331" s="216"/>
      <c r="H331" s="219">
        <v>169</v>
      </c>
      <c r="I331" s="220"/>
      <c r="J331" s="216"/>
      <c r="K331" s="216"/>
      <c r="L331" s="221"/>
      <c r="M331" s="222"/>
      <c r="N331" s="223"/>
      <c r="O331" s="223"/>
      <c r="P331" s="223"/>
      <c r="Q331" s="223"/>
      <c r="R331" s="223"/>
      <c r="S331" s="223"/>
      <c r="T331" s="224"/>
      <c r="AT331" s="225" t="s">
        <v>163</v>
      </c>
      <c r="AU331" s="225" t="s">
        <v>88</v>
      </c>
      <c r="AV331" s="15" t="s">
        <v>160</v>
      </c>
      <c r="AW331" s="15" t="s">
        <v>37</v>
      </c>
      <c r="AX331" s="15" t="s">
        <v>86</v>
      </c>
      <c r="AY331" s="225" t="s">
        <v>153</v>
      </c>
    </row>
    <row r="332" spans="1:65" s="2" customFormat="1" ht="16.5" customHeight="1">
      <c r="A332" s="36"/>
      <c r="B332" s="37"/>
      <c r="C332" s="175" t="s">
        <v>324</v>
      </c>
      <c r="D332" s="175" t="s">
        <v>155</v>
      </c>
      <c r="E332" s="176" t="s">
        <v>326</v>
      </c>
      <c r="F332" s="177" t="s">
        <v>327</v>
      </c>
      <c r="G332" s="178" t="s">
        <v>158</v>
      </c>
      <c r="H332" s="179">
        <v>63.5</v>
      </c>
      <c r="I332" s="180"/>
      <c r="J332" s="181">
        <f>ROUND(I332*H332,2)</f>
        <v>0</v>
      </c>
      <c r="K332" s="177" t="s">
        <v>19</v>
      </c>
      <c r="L332" s="41"/>
      <c r="M332" s="182" t="s">
        <v>19</v>
      </c>
      <c r="N332" s="183" t="s">
        <v>49</v>
      </c>
      <c r="O332" s="66"/>
      <c r="P332" s="184">
        <f>O332*H332</f>
        <v>0</v>
      </c>
      <c r="Q332" s="184">
        <v>0</v>
      </c>
      <c r="R332" s="184">
        <f>Q332*H332</f>
        <v>0</v>
      </c>
      <c r="S332" s="184">
        <v>0</v>
      </c>
      <c r="T332" s="18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160</v>
      </c>
      <c r="AT332" s="186" t="s">
        <v>155</v>
      </c>
      <c r="AU332" s="186" t="s">
        <v>88</v>
      </c>
      <c r="AY332" s="19" t="s">
        <v>153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9" t="s">
        <v>86</v>
      </c>
      <c r="BK332" s="187">
        <f>ROUND(I332*H332,2)</f>
        <v>0</v>
      </c>
      <c r="BL332" s="19" t="s">
        <v>160</v>
      </c>
      <c r="BM332" s="186" t="s">
        <v>438</v>
      </c>
    </row>
    <row r="333" spans="1:65" s="13" customFormat="1" ht="11.25">
      <c r="B333" s="193"/>
      <c r="C333" s="194"/>
      <c r="D333" s="195" t="s">
        <v>163</v>
      </c>
      <c r="E333" s="196" t="s">
        <v>19</v>
      </c>
      <c r="F333" s="197" t="s">
        <v>1439</v>
      </c>
      <c r="G333" s="194"/>
      <c r="H333" s="198">
        <v>63.5</v>
      </c>
      <c r="I333" s="199"/>
      <c r="J333" s="194"/>
      <c r="K333" s="194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163</v>
      </c>
      <c r="AU333" s="204" t="s">
        <v>88</v>
      </c>
      <c r="AV333" s="13" t="s">
        <v>88</v>
      </c>
      <c r="AW333" s="13" t="s">
        <v>37</v>
      </c>
      <c r="AX333" s="13" t="s">
        <v>78</v>
      </c>
      <c r="AY333" s="204" t="s">
        <v>153</v>
      </c>
    </row>
    <row r="334" spans="1:65" s="14" customFormat="1" ht="11.25">
      <c r="B334" s="205"/>
      <c r="C334" s="206"/>
      <c r="D334" s="195" t="s">
        <v>163</v>
      </c>
      <c r="E334" s="207" t="s">
        <v>19</v>
      </c>
      <c r="F334" s="208" t="s">
        <v>325</v>
      </c>
      <c r="G334" s="206"/>
      <c r="H334" s="207" t="s">
        <v>19</v>
      </c>
      <c r="I334" s="209"/>
      <c r="J334" s="206"/>
      <c r="K334" s="206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163</v>
      </c>
      <c r="AU334" s="214" t="s">
        <v>88</v>
      </c>
      <c r="AV334" s="14" t="s">
        <v>86</v>
      </c>
      <c r="AW334" s="14" t="s">
        <v>37</v>
      </c>
      <c r="AX334" s="14" t="s">
        <v>78</v>
      </c>
      <c r="AY334" s="214" t="s">
        <v>153</v>
      </c>
    </row>
    <row r="335" spans="1:65" s="15" customFormat="1" ht="11.25">
      <c r="B335" s="215"/>
      <c r="C335" s="216"/>
      <c r="D335" s="195" t="s">
        <v>163</v>
      </c>
      <c r="E335" s="217" t="s">
        <v>19</v>
      </c>
      <c r="F335" s="218" t="s">
        <v>166</v>
      </c>
      <c r="G335" s="216"/>
      <c r="H335" s="219">
        <v>63.5</v>
      </c>
      <c r="I335" s="220"/>
      <c r="J335" s="216"/>
      <c r="K335" s="216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163</v>
      </c>
      <c r="AU335" s="225" t="s">
        <v>88</v>
      </c>
      <c r="AV335" s="15" t="s">
        <v>160</v>
      </c>
      <c r="AW335" s="15" t="s">
        <v>37</v>
      </c>
      <c r="AX335" s="15" t="s">
        <v>86</v>
      </c>
      <c r="AY335" s="225" t="s">
        <v>153</v>
      </c>
    </row>
    <row r="336" spans="1:65" s="2" customFormat="1" ht="24.2" customHeight="1">
      <c r="A336" s="36"/>
      <c r="B336" s="37"/>
      <c r="C336" s="175" t="s">
        <v>439</v>
      </c>
      <c r="D336" s="175" t="s">
        <v>155</v>
      </c>
      <c r="E336" s="176" t="s">
        <v>329</v>
      </c>
      <c r="F336" s="177" t="s">
        <v>330</v>
      </c>
      <c r="G336" s="178" t="s">
        <v>158</v>
      </c>
      <c r="H336" s="179">
        <v>4198</v>
      </c>
      <c r="I336" s="180"/>
      <c r="J336" s="181">
        <f>ROUND(I336*H336,2)</f>
        <v>0</v>
      </c>
      <c r="K336" s="177" t="s">
        <v>19</v>
      </c>
      <c r="L336" s="41"/>
      <c r="M336" s="182" t="s">
        <v>19</v>
      </c>
      <c r="N336" s="183" t="s">
        <v>49</v>
      </c>
      <c r="O336" s="66"/>
      <c r="P336" s="184">
        <f>O336*H336</f>
        <v>0</v>
      </c>
      <c r="Q336" s="184">
        <v>0</v>
      </c>
      <c r="R336" s="184">
        <f>Q336*H336</f>
        <v>0</v>
      </c>
      <c r="S336" s="184">
        <v>0</v>
      </c>
      <c r="T336" s="18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160</v>
      </c>
      <c r="AT336" s="186" t="s">
        <v>155</v>
      </c>
      <c r="AU336" s="186" t="s">
        <v>88</v>
      </c>
      <c r="AY336" s="19" t="s">
        <v>153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86</v>
      </c>
      <c r="BK336" s="187">
        <f>ROUND(I336*H336,2)</f>
        <v>0</v>
      </c>
      <c r="BL336" s="19" t="s">
        <v>160</v>
      </c>
      <c r="BM336" s="186" t="s">
        <v>440</v>
      </c>
    </row>
    <row r="337" spans="1:65" s="13" customFormat="1" ht="11.25">
      <c r="B337" s="193"/>
      <c r="C337" s="194"/>
      <c r="D337" s="195" t="s">
        <v>163</v>
      </c>
      <c r="E337" s="196" t="s">
        <v>19</v>
      </c>
      <c r="F337" s="197" t="s">
        <v>1435</v>
      </c>
      <c r="G337" s="194"/>
      <c r="H337" s="198">
        <v>4198</v>
      </c>
      <c r="I337" s="199"/>
      <c r="J337" s="194"/>
      <c r="K337" s="194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163</v>
      </c>
      <c r="AU337" s="204" t="s">
        <v>88</v>
      </c>
      <c r="AV337" s="13" t="s">
        <v>88</v>
      </c>
      <c r="AW337" s="13" t="s">
        <v>37</v>
      </c>
      <c r="AX337" s="13" t="s">
        <v>78</v>
      </c>
      <c r="AY337" s="204" t="s">
        <v>153</v>
      </c>
    </row>
    <row r="338" spans="1:65" s="14" customFormat="1" ht="11.25">
      <c r="B338" s="205"/>
      <c r="C338" s="206"/>
      <c r="D338" s="195" t="s">
        <v>163</v>
      </c>
      <c r="E338" s="207" t="s">
        <v>19</v>
      </c>
      <c r="F338" s="208" t="s">
        <v>332</v>
      </c>
      <c r="G338" s="206"/>
      <c r="H338" s="207" t="s">
        <v>19</v>
      </c>
      <c r="I338" s="209"/>
      <c r="J338" s="206"/>
      <c r="K338" s="206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163</v>
      </c>
      <c r="AU338" s="214" t="s">
        <v>88</v>
      </c>
      <c r="AV338" s="14" t="s">
        <v>86</v>
      </c>
      <c r="AW338" s="14" t="s">
        <v>37</v>
      </c>
      <c r="AX338" s="14" t="s">
        <v>78</v>
      </c>
      <c r="AY338" s="214" t="s">
        <v>153</v>
      </c>
    </row>
    <row r="339" spans="1:65" s="15" customFormat="1" ht="11.25">
      <c r="B339" s="215"/>
      <c r="C339" s="216"/>
      <c r="D339" s="195" t="s">
        <v>163</v>
      </c>
      <c r="E339" s="217" t="s">
        <v>19</v>
      </c>
      <c r="F339" s="218" t="s">
        <v>166</v>
      </c>
      <c r="G339" s="216"/>
      <c r="H339" s="219">
        <v>4198</v>
      </c>
      <c r="I339" s="220"/>
      <c r="J339" s="216"/>
      <c r="K339" s="216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163</v>
      </c>
      <c r="AU339" s="225" t="s">
        <v>88</v>
      </c>
      <c r="AV339" s="15" t="s">
        <v>160</v>
      </c>
      <c r="AW339" s="15" t="s">
        <v>37</v>
      </c>
      <c r="AX339" s="15" t="s">
        <v>86</v>
      </c>
      <c r="AY339" s="225" t="s">
        <v>153</v>
      </c>
    </row>
    <row r="340" spans="1:65" s="2" customFormat="1" ht="24.2" customHeight="1">
      <c r="A340" s="36"/>
      <c r="B340" s="37"/>
      <c r="C340" s="175" t="s">
        <v>328</v>
      </c>
      <c r="D340" s="175" t="s">
        <v>155</v>
      </c>
      <c r="E340" s="176" t="s">
        <v>329</v>
      </c>
      <c r="F340" s="177" t="s">
        <v>330</v>
      </c>
      <c r="G340" s="178" t="s">
        <v>158</v>
      </c>
      <c r="H340" s="179">
        <v>63.5</v>
      </c>
      <c r="I340" s="180"/>
      <c r="J340" s="181">
        <f>ROUND(I340*H340,2)</f>
        <v>0</v>
      </c>
      <c r="K340" s="177" t="s">
        <v>19</v>
      </c>
      <c r="L340" s="41"/>
      <c r="M340" s="182" t="s">
        <v>19</v>
      </c>
      <c r="N340" s="183" t="s">
        <v>49</v>
      </c>
      <c r="O340" s="66"/>
      <c r="P340" s="184">
        <f>O340*H340</f>
        <v>0</v>
      </c>
      <c r="Q340" s="184">
        <v>0</v>
      </c>
      <c r="R340" s="184">
        <f>Q340*H340</f>
        <v>0</v>
      </c>
      <c r="S340" s="184">
        <v>0</v>
      </c>
      <c r="T340" s="18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160</v>
      </c>
      <c r="AT340" s="186" t="s">
        <v>155</v>
      </c>
      <c r="AU340" s="186" t="s">
        <v>88</v>
      </c>
      <c r="AY340" s="19" t="s">
        <v>153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86</v>
      </c>
      <c r="BK340" s="187">
        <f>ROUND(I340*H340,2)</f>
        <v>0</v>
      </c>
      <c r="BL340" s="19" t="s">
        <v>160</v>
      </c>
      <c r="BM340" s="186" t="s">
        <v>444</v>
      </c>
    </row>
    <row r="341" spans="1:65" s="13" customFormat="1" ht="11.25">
      <c r="B341" s="193"/>
      <c r="C341" s="194"/>
      <c r="D341" s="195" t="s">
        <v>163</v>
      </c>
      <c r="E341" s="196" t="s">
        <v>19</v>
      </c>
      <c r="F341" s="197" t="s">
        <v>1439</v>
      </c>
      <c r="G341" s="194"/>
      <c r="H341" s="198">
        <v>63.5</v>
      </c>
      <c r="I341" s="199"/>
      <c r="J341" s="194"/>
      <c r="K341" s="194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163</v>
      </c>
      <c r="AU341" s="204" t="s">
        <v>88</v>
      </c>
      <c r="AV341" s="13" t="s">
        <v>88</v>
      </c>
      <c r="AW341" s="13" t="s">
        <v>37</v>
      </c>
      <c r="AX341" s="13" t="s">
        <v>78</v>
      </c>
      <c r="AY341" s="204" t="s">
        <v>153</v>
      </c>
    </row>
    <row r="342" spans="1:65" s="14" customFormat="1" ht="11.25">
      <c r="B342" s="205"/>
      <c r="C342" s="206"/>
      <c r="D342" s="195" t="s">
        <v>163</v>
      </c>
      <c r="E342" s="207" t="s">
        <v>19</v>
      </c>
      <c r="F342" s="208" t="s">
        <v>313</v>
      </c>
      <c r="G342" s="206"/>
      <c r="H342" s="207" t="s">
        <v>19</v>
      </c>
      <c r="I342" s="209"/>
      <c r="J342" s="206"/>
      <c r="K342" s="206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163</v>
      </c>
      <c r="AU342" s="214" t="s">
        <v>88</v>
      </c>
      <c r="AV342" s="14" t="s">
        <v>86</v>
      </c>
      <c r="AW342" s="14" t="s">
        <v>37</v>
      </c>
      <c r="AX342" s="14" t="s">
        <v>78</v>
      </c>
      <c r="AY342" s="214" t="s">
        <v>153</v>
      </c>
    </row>
    <row r="343" spans="1:65" s="15" customFormat="1" ht="11.25">
      <c r="B343" s="215"/>
      <c r="C343" s="216"/>
      <c r="D343" s="195" t="s">
        <v>163</v>
      </c>
      <c r="E343" s="217" t="s">
        <v>19</v>
      </c>
      <c r="F343" s="218" t="s">
        <v>166</v>
      </c>
      <c r="G343" s="216"/>
      <c r="H343" s="219">
        <v>63.5</v>
      </c>
      <c r="I343" s="220"/>
      <c r="J343" s="216"/>
      <c r="K343" s="216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163</v>
      </c>
      <c r="AU343" s="225" t="s">
        <v>88</v>
      </c>
      <c r="AV343" s="15" t="s">
        <v>160</v>
      </c>
      <c r="AW343" s="15" t="s">
        <v>37</v>
      </c>
      <c r="AX343" s="15" t="s">
        <v>86</v>
      </c>
      <c r="AY343" s="225" t="s">
        <v>153</v>
      </c>
    </row>
    <row r="344" spans="1:65" s="2" customFormat="1" ht="24.2" customHeight="1">
      <c r="A344" s="36"/>
      <c r="B344" s="37"/>
      <c r="C344" s="175" t="s">
        <v>445</v>
      </c>
      <c r="D344" s="175" t="s">
        <v>155</v>
      </c>
      <c r="E344" s="176" t="s">
        <v>329</v>
      </c>
      <c r="F344" s="177" t="s">
        <v>330</v>
      </c>
      <c r="G344" s="178" t="s">
        <v>158</v>
      </c>
      <c r="H344" s="179">
        <v>169</v>
      </c>
      <c r="I344" s="180"/>
      <c r="J344" s="181">
        <f>ROUND(I344*H344,2)</f>
        <v>0</v>
      </c>
      <c r="K344" s="177" t="s">
        <v>19</v>
      </c>
      <c r="L344" s="41"/>
      <c r="M344" s="182" t="s">
        <v>19</v>
      </c>
      <c r="N344" s="183" t="s">
        <v>49</v>
      </c>
      <c r="O344" s="66"/>
      <c r="P344" s="184">
        <f>O344*H344</f>
        <v>0</v>
      </c>
      <c r="Q344" s="184">
        <v>0</v>
      </c>
      <c r="R344" s="184">
        <f>Q344*H344</f>
        <v>0</v>
      </c>
      <c r="S344" s="184">
        <v>0</v>
      </c>
      <c r="T344" s="185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160</v>
      </c>
      <c r="AT344" s="186" t="s">
        <v>155</v>
      </c>
      <c r="AU344" s="186" t="s">
        <v>88</v>
      </c>
      <c r="AY344" s="19" t="s">
        <v>153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9" t="s">
        <v>86</v>
      </c>
      <c r="BK344" s="187">
        <f>ROUND(I344*H344,2)</f>
        <v>0</v>
      </c>
      <c r="BL344" s="19" t="s">
        <v>160</v>
      </c>
      <c r="BM344" s="186" t="s">
        <v>448</v>
      </c>
    </row>
    <row r="345" spans="1:65" s="13" customFormat="1" ht="11.25">
      <c r="B345" s="193"/>
      <c r="C345" s="194"/>
      <c r="D345" s="195" t="s">
        <v>163</v>
      </c>
      <c r="E345" s="196" t="s">
        <v>19</v>
      </c>
      <c r="F345" s="197" t="s">
        <v>1436</v>
      </c>
      <c r="G345" s="194"/>
      <c r="H345" s="198">
        <v>169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163</v>
      </c>
      <c r="AU345" s="204" t="s">
        <v>88</v>
      </c>
      <c r="AV345" s="13" t="s">
        <v>88</v>
      </c>
      <c r="AW345" s="13" t="s">
        <v>37</v>
      </c>
      <c r="AX345" s="13" t="s">
        <v>78</v>
      </c>
      <c r="AY345" s="204" t="s">
        <v>153</v>
      </c>
    </row>
    <row r="346" spans="1:65" s="14" customFormat="1" ht="11.25">
      <c r="B346" s="205"/>
      <c r="C346" s="206"/>
      <c r="D346" s="195" t="s">
        <v>163</v>
      </c>
      <c r="E346" s="207" t="s">
        <v>19</v>
      </c>
      <c r="F346" s="208" t="s">
        <v>1444</v>
      </c>
      <c r="G346" s="206"/>
      <c r="H346" s="207" t="s">
        <v>19</v>
      </c>
      <c r="I346" s="209"/>
      <c r="J346" s="206"/>
      <c r="K346" s="206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163</v>
      </c>
      <c r="AU346" s="214" t="s">
        <v>88</v>
      </c>
      <c r="AV346" s="14" t="s">
        <v>86</v>
      </c>
      <c r="AW346" s="14" t="s">
        <v>37</v>
      </c>
      <c r="AX346" s="14" t="s">
        <v>78</v>
      </c>
      <c r="AY346" s="214" t="s">
        <v>153</v>
      </c>
    </row>
    <row r="347" spans="1:65" s="15" customFormat="1" ht="11.25">
      <c r="B347" s="215"/>
      <c r="C347" s="216"/>
      <c r="D347" s="195" t="s">
        <v>163</v>
      </c>
      <c r="E347" s="217" t="s">
        <v>19</v>
      </c>
      <c r="F347" s="218" t="s">
        <v>166</v>
      </c>
      <c r="G347" s="216"/>
      <c r="H347" s="219">
        <v>169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163</v>
      </c>
      <c r="AU347" s="225" t="s">
        <v>88</v>
      </c>
      <c r="AV347" s="15" t="s">
        <v>160</v>
      </c>
      <c r="AW347" s="15" t="s">
        <v>37</v>
      </c>
      <c r="AX347" s="15" t="s">
        <v>86</v>
      </c>
      <c r="AY347" s="225" t="s">
        <v>153</v>
      </c>
    </row>
    <row r="348" spans="1:65" s="12" customFormat="1" ht="22.9" customHeight="1">
      <c r="B348" s="159"/>
      <c r="C348" s="160"/>
      <c r="D348" s="161" t="s">
        <v>77</v>
      </c>
      <c r="E348" s="173" t="s">
        <v>182</v>
      </c>
      <c r="F348" s="173" t="s">
        <v>334</v>
      </c>
      <c r="G348" s="160"/>
      <c r="H348" s="160"/>
      <c r="I348" s="163"/>
      <c r="J348" s="174">
        <f>BK348</f>
        <v>0</v>
      </c>
      <c r="K348" s="160"/>
      <c r="L348" s="165"/>
      <c r="M348" s="166"/>
      <c r="N348" s="167"/>
      <c r="O348" s="167"/>
      <c r="P348" s="168">
        <f>SUM(P349:P397)</f>
        <v>0</v>
      </c>
      <c r="Q348" s="167"/>
      <c r="R348" s="168">
        <f>SUM(R349:R397)</f>
        <v>11.693879999999998</v>
      </c>
      <c r="S348" s="167"/>
      <c r="T348" s="169">
        <f>SUM(T349:T397)</f>
        <v>0</v>
      </c>
      <c r="AR348" s="170" t="s">
        <v>86</v>
      </c>
      <c r="AT348" s="171" t="s">
        <v>77</v>
      </c>
      <c r="AU348" s="171" t="s">
        <v>86</v>
      </c>
      <c r="AY348" s="170" t="s">
        <v>153</v>
      </c>
      <c r="BK348" s="172">
        <f>SUM(BK349:BK397)</f>
        <v>0</v>
      </c>
    </row>
    <row r="349" spans="1:65" s="2" customFormat="1" ht="24.2" customHeight="1">
      <c r="A349" s="36"/>
      <c r="B349" s="37"/>
      <c r="C349" s="175" t="s">
        <v>331</v>
      </c>
      <c r="D349" s="175" t="s">
        <v>155</v>
      </c>
      <c r="E349" s="176" t="s">
        <v>336</v>
      </c>
      <c r="F349" s="177" t="s">
        <v>337</v>
      </c>
      <c r="G349" s="178" t="s">
        <v>275</v>
      </c>
      <c r="H349" s="179">
        <v>96.5</v>
      </c>
      <c r="I349" s="180"/>
      <c r="J349" s="181">
        <f>ROUND(I349*H349,2)</f>
        <v>0</v>
      </c>
      <c r="K349" s="177" t="s">
        <v>159</v>
      </c>
      <c r="L349" s="41"/>
      <c r="M349" s="182" t="s">
        <v>19</v>
      </c>
      <c r="N349" s="183" t="s">
        <v>49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0</v>
      </c>
      <c r="T349" s="18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160</v>
      </c>
      <c r="AT349" s="186" t="s">
        <v>155</v>
      </c>
      <c r="AU349" s="186" t="s">
        <v>88</v>
      </c>
      <c r="AY349" s="19" t="s">
        <v>153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86</v>
      </c>
      <c r="BK349" s="187">
        <f>ROUND(I349*H349,2)</f>
        <v>0</v>
      </c>
      <c r="BL349" s="19" t="s">
        <v>160</v>
      </c>
      <c r="BM349" s="186" t="s">
        <v>451</v>
      </c>
    </row>
    <row r="350" spans="1:65" s="2" customFormat="1" ht="11.25">
      <c r="A350" s="36"/>
      <c r="B350" s="37"/>
      <c r="C350" s="38"/>
      <c r="D350" s="188" t="s">
        <v>161</v>
      </c>
      <c r="E350" s="38"/>
      <c r="F350" s="189" t="s">
        <v>339</v>
      </c>
      <c r="G350" s="38"/>
      <c r="H350" s="38"/>
      <c r="I350" s="190"/>
      <c r="J350" s="38"/>
      <c r="K350" s="38"/>
      <c r="L350" s="41"/>
      <c r="M350" s="191"/>
      <c r="N350" s="192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161</v>
      </c>
      <c r="AU350" s="19" t="s">
        <v>88</v>
      </c>
    </row>
    <row r="351" spans="1:65" s="13" customFormat="1" ht="11.25">
      <c r="B351" s="193"/>
      <c r="C351" s="194"/>
      <c r="D351" s="195" t="s">
        <v>163</v>
      </c>
      <c r="E351" s="196" t="s">
        <v>19</v>
      </c>
      <c r="F351" s="197" t="s">
        <v>1446</v>
      </c>
      <c r="G351" s="194"/>
      <c r="H351" s="198">
        <v>96.5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163</v>
      </c>
      <c r="AU351" s="204" t="s">
        <v>88</v>
      </c>
      <c r="AV351" s="13" t="s">
        <v>88</v>
      </c>
      <c r="AW351" s="13" t="s">
        <v>37</v>
      </c>
      <c r="AX351" s="13" t="s">
        <v>78</v>
      </c>
      <c r="AY351" s="204" t="s">
        <v>153</v>
      </c>
    </row>
    <row r="352" spans="1:65" s="14" customFormat="1" ht="11.25">
      <c r="B352" s="205"/>
      <c r="C352" s="206"/>
      <c r="D352" s="195" t="s">
        <v>163</v>
      </c>
      <c r="E352" s="207" t="s">
        <v>19</v>
      </c>
      <c r="F352" s="208" t="s">
        <v>190</v>
      </c>
      <c r="G352" s="206"/>
      <c r="H352" s="207" t="s">
        <v>19</v>
      </c>
      <c r="I352" s="209"/>
      <c r="J352" s="206"/>
      <c r="K352" s="206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163</v>
      </c>
      <c r="AU352" s="214" t="s">
        <v>88</v>
      </c>
      <c r="AV352" s="14" t="s">
        <v>86</v>
      </c>
      <c r="AW352" s="14" t="s">
        <v>37</v>
      </c>
      <c r="AX352" s="14" t="s">
        <v>78</v>
      </c>
      <c r="AY352" s="214" t="s">
        <v>153</v>
      </c>
    </row>
    <row r="353" spans="1:65" s="15" customFormat="1" ht="11.25">
      <c r="B353" s="215"/>
      <c r="C353" s="216"/>
      <c r="D353" s="195" t="s">
        <v>163</v>
      </c>
      <c r="E353" s="217" t="s">
        <v>19</v>
      </c>
      <c r="F353" s="218" t="s">
        <v>166</v>
      </c>
      <c r="G353" s="216"/>
      <c r="H353" s="219">
        <v>96.5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163</v>
      </c>
      <c r="AU353" s="225" t="s">
        <v>88</v>
      </c>
      <c r="AV353" s="15" t="s">
        <v>160</v>
      </c>
      <c r="AW353" s="15" t="s">
        <v>37</v>
      </c>
      <c r="AX353" s="15" t="s">
        <v>86</v>
      </c>
      <c r="AY353" s="225" t="s">
        <v>153</v>
      </c>
    </row>
    <row r="354" spans="1:65" s="2" customFormat="1" ht="16.5" customHeight="1">
      <c r="A354" s="36"/>
      <c r="B354" s="37"/>
      <c r="C354" s="175" t="s">
        <v>452</v>
      </c>
      <c r="D354" s="175" t="s">
        <v>155</v>
      </c>
      <c r="E354" s="176" t="s">
        <v>340</v>
      </c>
      <c r="F354" s="177" t="s">
        <v>341</v>
      </c>
      <c r="G354" s="178" t="s">
        <v>342</v>
      </c>
      <c r="H354" s="179">
        <v>21</v>
      </c>
      <c r="I354" s="180"/>
      <c r="J354" s="181">
        <f>ROUND(I354*H354,2)</f>
        <v>0</v>
      </c>
      <c r="K354" s="177" t="s">
        <v>159</v>
      </c>
      <c r="L354" s="41"/>
      <c r="M354" s="182" t="s">
        <v>19</v>
      </c>
      <c r="N354" s="183" t="s">
        <v>49</v>
      </c>
      <c r="O354" s="66"/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160</v>
      </c>
      <c r="AT354" s="186" t="s">
        <v>155</v>
      </c>
      <c r="AU354" s="186" t="s">
        <v>88</v>
      </c>
      <c r="AY354" s="19" t="s">
        <v>153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86</v>
      </c>
      <c r="BK354" s="187">
        <f>ROUND(I354*H354,2)</f>
        <v>0</v>
      </c>
      <c r="BL354" s="19" t="s">
        <v>160</v>
      </c>
      <c r="BM354" s="186" t="s">
        <v>455</v>
      </c>
    </row>
    <row r="355" spans="1:65" s="2" customFormat="1" ht="11.25">
      <c r="A355" s="36"/>
      <c r="B355" s="37"/>
      <c r="C355" s="38"/>
      <c r="D355" s="188" t="s">
        <v>161</v>
      </c>
      <c r="E355" s="38"/>
      <c r="F355" s="189" t="s">
        <v>344</v>
      </c>
      <c r="G355" s="38"/>
      <c r="H355" s="38"/>
      <c r="I355" s="190"/>
      <c r="J355" s="38"/>
      <c r="K355" s="38"/>
      <c r="L355" s="41"/>
      <c r="M355" s="191"/>
      <c r="N355" s="192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161</v>
      </c>
      <c r="AU355" s="19" t="s">
        <v>88</v>
      </c>
    </row>
    <row r="356" spans="1:65" s="13" customFormat="1" ht="11.25">
      <c r="B356" s="193"/>
      <c r="C356" s="194"/>
      <c r="D356" s="195" t="s">
        <v>163</v>
      </c>
      <c r="E356" s="196" t="s">
        <v>19</v>
      </c>
      <c r="F356" s="197" t="s">
        <v>1447</v>
      </c>
      <c r="G356" s="194"/>
      <c r="H356" s="198">
        <v>21</v>
      </c>
      <c r="I356" s="199"/>
      <c r="J356" s="194"/>
      <c r="K356" s="194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163</v>
      </c>
      <c r="AU356" s="204" t="s">
        <v>88</v>
      </c>
      <c r="AV356" s="13" t="s">
        <v>88</v>
      </c>
      <c r="AW356" s="13" t="s">
        <v>37</v>
      </c>
      <c r="AX356" s="13" t="s">
        <v>78</v>
      </c>
      <c r="AY356" s="204" t="s">
        <v>153</v>
      </c>
    </row>
    <row r="357" spans="1:65" s="15" customFormat="1" ht="11.25">
      <c r="B357" s="215"/>
      <c r="C357" s="216"/>
      <c r="D357" s="195" t="s">
        <v>163</v>
      </c>
      <c r="E357" s="217" t="s">
        <v>19</v>
      </c>
      <c r="F357" s="218" t="s">
        <v>166</v>
      </c>
      <c r="G357" s="216"/>
      <c r="H357" s="219">
        <v>21</v>
      </c>
      <c r="I357" s="220"/>
      <c r="J357" s="216"/>
      <c r="K357" s="216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163</v>
      </c>
      <c r="AU357" s="225" t="s">
        <v>88</v>
      </c>
      <c r="AV357" s="15" t="s">
        <v>160</v>
      </c>
      <c r="AW357" s="15" t="s">
        <v>37</v>
      </c>
      <c r="AX357" s="15" t="s">
        <v>86</v>
      </c>
      <c r="AY357" s="225" t="s">
        <v>153</v>
      </c>
    </row>
    <row r="358" spans="1:65" s="2" customFormat="1" ht="16.5" customHeight="1">
      <c r="A358" s="36"/>
      <c r="B358" s="37"/>
      <c r="C358" s="226" t="s">
        <v>333</v>
      </c>
      <c r="D358" s="226" t="s">
        <v>220</v>
      </c>
      <c r="E358" s="227" t="s">
        <v>346</v>
      </c>
      <c r="F358" s="228" t="s">
        <v>347</v>
      </c>
      <c r="G358" s="229" t="s">
        <v>342</v>
      </c>
      <c r="H358" s="230">
        <v>21</v>
      </c>
      <c r="I358" s="231"/>
      <c r="J358" s="232">
        <f>ROUND(I358*H358,2)</f>
        <v>0</v>
      </c>
      <c r="K358" s="228" t="s">
        <v>19</v>
      </c>
      <c r="L358" s="233"/>
      <c r="M358" s="234" t="s">
        <v>19</v>
      </c>
      <c r="N358" s="235" t="s">
        <v>49</v>
      </c>
      <c r="O358" s="66"/>
      <c r="P358" s="184">
        <f>O358*H358</f>
        <v>0</v>
      </c>
      <c r="Q358" s="184">
        <v>0</v>
      </c>
      <c r="R358" s="184">
        <f>Q358*H358</f>
        <v>0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182</v>
      </c>
      <c r="AT358" s="186" t="s">
        <v>220</v>
      </c>
      <c r="AU358" s="186" t="s">
        <v>88</v>
      </c>
      <c r="AY358" s="19" t="s">
        <v>153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86</v>
      </c>
      <c r="BK358" s="187">
        <f>ROUND(I358*H358,2)</f>
        <v>0</v>
      </c>
      <c r="BL358" s="19" t="s">
        <v>160</v>
      </c>
      <c r="BM358" s="186" t="s">
        <v>458</v>
      </c>
    </row>
    <row r="359" spans="1:65" s="2" customFormat="1" ht="16.5" customHeight="1">
      <c r="A359" s="36"/>
      <c r="B359" s="37"/>
      <c r="C359" s="175" t="s">
        <v>459</v>
      </c>
      <c r="D359" s="175" t="s">
        <v>155</v>
      </c>
      <c r="E359" s="176" t="s">
        <v>1215</v>
      </c>
      <c r="F359" s="177" t="s">
        <v>1448</v>
      </c>
      <c r="G359" s="178" t="s">
        <v>342</v>
      </c>
      <c r="H359" s="179">
        <v>2</v>
      </c>
      <c r="I359" s="180"/>
      <c r="J359" s="181">
        <f>ROUND(I359*H359,2)</f>
        <v>0</v>
      </c>
      <c r="K359" s="177" t="s">
        <v>19</v>
      </c>
      <c r="L359" s="41"/>
      <c r="M359" s="182" t="s">
        <v>19</v>
      </c>
      <c r="N359" s="183" t="s">
        <v>49</v>
      </c>
      <c r="O359" s="66"/>
      <c r="P359" s="184">
        <f>O359*H359</f>
        <v>0</v>
      </c>
      <c r="Q359" s="184">
        <v>0</v>
      </c>
      <c r="R359" s="184">
        <f>Q359*H359</f>
        <v>0</v>
      </c>
      <c r="S359" s="184">
        <v>0</v>
      </c>
      <c r="T359" s="18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160</v>
      </c>
      <c r="AT359" s="186" t="s">
        <v>155</v>
      </c>
      <c r="AU359" s="186" t="s">
        <v>88</v>
      </c>
      <c r="AY359" s="19" t="s">
        <v>153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86</v>
      </c>
      <c r="BK359" s="187">
        <f>ROUND(I359*H359,2)</f>
        <v>0</v>
      </c>
      <c r="BL359" s="19" t="s">
        <v>160</v>
      </c>
      <c r="BM359" s="186" t="s">
        <v>462</v>
      </c>
    </row>
    <row r="360" spans="1:65" s="13" customFormat="1" ht="11.25">
      <c r="B360" s="193"/>
      <c r="C360" s="194"/>
      <c r="D360" s="195" t="s">
        <v>163</v>
      </c>
      <c r="E360" s="196" t="s">
        <v>19</v>
      </c>
      <c r="F360" s="197" t="s">
        <v>88</v>
      </c>
      <c r="G360" s="194"/>
      <c r="H360" s="198">
        <v>2</v>
      </c>
      <c r="I360" s="199"/>
      <c r="J360" s="194"/>
      <c r="K360" s="194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163</v>
      </c>
      <c r="AU360" s="204" t="s">
        <v>88</v>
      </c>
      <c r="AV360" s="13" t="s">
        <v>88</v>
      </c>
      <c r="AW360" s="13" t="s">
        <v>37</v>
      </c>
      <c r="AX360" s="13" t="s">
        <v>78</v>
      </c>
      <c r="AY360" s="204" t="s">
        <v>153</v>
      </c>
    </row>
    <row r="361" spans="1:65" s="14" customFormat="1" ht="11.25">
      <c r="B361" s="205"/>
      <c r="C361" s="206"/>
      <c r="D361" s="195" t="s">
        <v>163</v>
      </c>
      <c r="E361" s="207" t="s">
        <v>19</v>
      </c>
      <c r="F361" s="208" t="s">
        <v>190</v>
      </c>
      <c r="G361" s="206"/>
      <c r="H361" s="207" t="s">
        <v>19</v>
      </c>
      <c r="I361" s="209"/>
      <c r="J361" s="206"/>
      <c r="K361" s="206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163</v>
      </c>
      <c r="AU361" s="214" t="s">
        <v>88</v>
      </c>
      <c r="AV361" s="14" t="s">
        <v>86</v>
      </c>
      <c r="AW361" s="14" t="s">
        <v>37</v>
      </c>
      <c r="AX361" s="14" t="s">
        <v>78</v>
      </c>
      <c r="AY361" s="214" t="s">
        <v>153</v>
      </c>
    </row>
    <row r="362" spans="1:65" s="15" customFormat="1" ht="11.25">
      <c r="B362" s="215"/>
      <c r="C362" s="216"/>
      <c r="D362" s="195" t="s">
        <v>163</v>
      </c>
      <c r="E362" s="217" t="s">
        <v>19</v>
      </c>
      <c r="F362" s="218" t="s">
        <v>166</v>
      </c>
      <c r="G362" s="216"/>
      <c r="H362" s="219">
        <v>2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163</v>
      </c>
      <c r="AU362" s="225" t="s">
        <v>88</v>
      </c>
      <c r="AV362" s="15" t="s">
        <v>160</v>
      </c>
      <c r="AW362" s="15" t="s">
        <v>37</v>
      </c>
      <c r="AX362" s="15" t="s">
        <v>86</v>
      </c>
      <c r="AY362" s="225" t="s">
        <v>153</v>
      </c>
    </row>
    <row r="363" spans="1:65" s="2" customFormat="1" ht="16.5" customHeight="1">
      <c r="A363" s="36"/>
      <c r="B363" s="37"/>
      <c r="C363" s="175" t="s">
        <v>338</v>
      </c>
      <c r="D363" s="175" t="s">
        <v>155</v>
      </c>
      <c r="E363" s="176" t="s">
        <v>349</v>
      </c>
      <c r="F363" s="177" t="s">
        <v>1449</v>
      </c>
      <c r="G363" s="178" t="s">
        <v>342</v>
      </c>
      <c r="H363" s="179">
        <v>3</v>
      </c>
      <c r="I363" s="180"/>
      <c r="J363" s="181">
        <f>ROUND(I363*H363,2)</f>
        <v>0</v>
      </c>
      <c r="K363" s="177" t="s">
        <v>19</v>
      </c>
      <c r="L363" s="41"/>
      <c r="M363" s="182" t="s">
        <v>19</v>
      </c>
      <c r="N363" s="183" t="s">
        <v>49</v>
      </c>
      <c r="O363" s="66"/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160</v>
      </c>
      <c r="AT363" s="186" t="s">
        <v>155</v>
      </c>
      <c r="AU363" s="186" t="s">
        <v>88</v>
      </c>
      <c r="AY363" s="19" t="s">
        <v>153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86</v>
      </c>
      <c r="BK363" s="187">
        <f>ROUND(I363*H363,2)</f>
        <v>0</v>
      </c>
      <c r="BL363" s="19" t="s">
        <v>160</v>
      </c>
      <c r="BM363" s="186" t="s">
        <v>466</v>
      </c>
    </row>
    <row r="364" spans="1:65" s="13" customFormat="1" ht="11.25">
      <c r="B364" s="193"/>
      <c r="C364" s="194"/>
      <c r="D364" s="195" t="s">
        <v>163</v>
      </c>
      <c r="E364" s="196" t="s">
        <v>19</v>
      </c>
      <c r="F364" s="197" t="s">
        <v>170</v>
      </c>
      <c r="G364" s="194"/>
      <c r="H364" s="198">
        <v>3</v>
      </c>
      <c r="I364" s="199"/>
      <c r="J364" s="194"/>
      <c r="K364" s="194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163</v>
      </c>
      <c r="AU364" s="204" t="s">
        <v>88</v>
      </c>
      <c r="AV364" s="13" t="s">
        <v>88</v>
      </c>
      <c r="AW364" s="13" t="s">
        <v>37</v>
      </c>
      <c r="AX364" s="13" t="s">
        <v>78</v>
      </c>
      <c r="AY364" s="204" t="s">
        <v>153</v>
      </c>
    </row>
    <row r="365" spans="1:65" s="14" customFormat="1" ht="11.25">
      <c r="B365" s="205"/>
      <c r="C365" s="206"/>
      <c r="D365" s="195" t="s">
        <v>163</v>
      </c>
      <c r="E365" s="207" t="s">
        <v>19</v>
      </c>
      <c r="F365" s="208" t="s">
        <v>190</v>
      </c>
      <c r="G365" s="206"/>
      <c r="H365" s="207" t="s">
        <v>19</v>
      </c>
      <c r="I365" s="209"/>
      <c r="J365" s="206"/>
      <c r="K365" s="206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163</v>
      </c>
      <c r="AU365" s="214" t="s">
        <v>88</v>
      </c>
      <c r="AV365" s="14" t="s">
        <v>86</v>
      </c>
      <c r="AW365" s="14" t="s">
        <v>37</v>
      </c>
      <c r="AX365" s="14" t="s">
        <v>78</v>
      </c>
      <c r="AY365" s="214" t="s">
        <v>153</v>
      </c>
    </row>
    <row r="366" spans="1:65" s="15" customFormat="1" ht="11.25">
      <c r="B366" s="215"/>
      <c r="C366" s="216"/>
      <c r="D366" s="195" t="s">
        <v>163</v>
      </c>
      <c r="E366" s="217" t="s">
        <v>19</v>
      </c>
      <c r="F366" s="218" t="s">
        <v>166</v>
      </c>
      <c r="G366" s="216"/>
      <c r="H366" s="219">
        <v>3</v>
      </c>
      <c r="I366" s="220"/>
      <c r="J366" s="216"/>
      <c r="K366" s="216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163</v>
      </c>
      <c r="AU366" s="225" t="s">
        <v>88</v>
      </c>
      <c r="AV366" s="15" t="s">
        <v>160</v>
      </c>
      <c r="AW366" s="15" t="s">
        <v>37</v>
      </c>
      <c r="AX366" s="15" t="s">
        <v>86</v>
      </c>
      <c r="AY366" s="225" t="s">
        <v>153</v>
      </c>
    </row>
    <row r="367" spans="1:65" s="2" customFormat="1" ht="16.5" customHeight="1">
      <c r="A367" s="36"/>
      <c r="B367" s="37"/>
      <c r="C367" s="226" t="s">
        <v>467</v>
      </c>
      <c r="D367" s="226" t="s">
        <v>220</v>
      </c>
      <c r="E367" s="227" t="s">
        <v>353</v>
      </c>
      <c r="F367" s="228" t="s">
        <v>354</v>
      </c>
      <c r="G367" s="229" t="s">
        <v>342</v>
      </c>
      <c r="H367" s="230">
        <v>3</v>
      </c>
      <c r="I367" s="231"/>
      <c r="J367" s="232">
        <f>ROUND(I367*H367,2)</f>
        <v>0</v>
      </c>
      <c r="K367" s="228" t="s">
        <v>19</v>
      </c>
      <c r="L367" s="233"/>
      <c r="M367" s="234" t="s">
        <v>19</v>
      </c>
      <c r="N367" s="235" t="s">
        <v>49</v>
      </c>
      <c r="O367" s="66"/>
      <c r="P367" s="184">
        <f>O367*H367</f>
        <v>0</v>
      </c>
      <c r="Q367" s="184">
        <v>0</v>
      </c>
      <c r="R367" s="184">
        <f>Q367*H367</f>
        <v>0</v>
      </c>
      <c r="S367" s="184">
        <v>0</v>
      </c>
      <c r="T367" s="185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182</v>
      </c>
      <c r="AT367" s="186" t="s">
        <v>220</v>
      </c>
      <c r="AU367" s="186" t="s">
        <v>88</v>
      </c>
      <c r="AY367" s="19" t="s">
        <v>153</v>
      </c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9" t="s">
        <v>86</v>
      </c>
      <c r="BK367" s="187">
        <f>ROUND(I367*H367,2)</f>
        <v>0</v>
      </c>
      <c r="BL367" s="19" t="s">
        <v>160</v>
      </c>
      <c r="BM367" s="186" t="s">
        <v>470</v>
      </c>
    </row>
    <row r="368" spans="1:65" s="2" customFormat="1" ht="16.5" customHeight="1">
      <c r="A368" s="36"/>
      <c r="B368" s="37"/>
      <c r="C368" s="175" t="s">
        <v>1450</v>
      </c>
      <c r="D368" s="175" t="s">
        <v>155</v>
      </c>
      <c r="E368" s="176" t="s">
        <v>357</v>
      </c>
      <c r="F368" s="177" t="s">
        <v>358</v>
      </c>
      <c r="G368" s="178" t="s">
        <v>342</v>
      </c>
      <c r="H368" s="179">
        <v>18</v>
      </c>
      <c r="I368" s="180"/>
      <c r="J368" s="181">
        <f>ROUND(I368*H368,2)</f>
        <v>0</v>
      </c>
      <c r="K368" s="177" t="s">
        <v>359</v>
      </c>
      <c r="L368" s="41"/>
      <c r="M368" s="182" t="s">
        <v>19</v>
      </c>
      <c r="N368" s="183" t="s">
        <v>49</v>
      </c>
      <c r="O368" s="66"/>
      <c r="P368" s="184">
        <f>O368*H368</f>
        <v>0</v>
      </c>
      <c r="Q368" s="184">
        <v>0.12422</v>
      </c>
      <c r="R368" s="184">
        <f>Q368*H368</f>
        <v>2.2359599999999999</v>
      </c>
      <c r="S368" s="184">
        <v>0</v>
      </c>
      <c r="T368" s="18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160</v>
      </c>
      <c r="AT368" s="186" t="s">
        <v>155</v>
      </c>
      <c r="AU368" s="186" t="s">
        <v>88</v>
      </c>
      <c r="AY368" s="19" t="s">
        <v>153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86</v>
      </c>
      <c r="BK368" s="187">
        <f>ROUND(I368*H368,2)</f>
        <v>0</v>
      </c>
      <c r="BL368" s="19" t="s">
        <v>160</v>
      </c>
      <c r="BM368" s="186" t="s">
        <v>1451</v>
      </c>
    </row>
    <row r="369" spans="1:65" s="2" customFormat="1" ht="11.25">
      <c r="A369" s="36"/>
      <c r="B369" s="37"/>
      <c r="C369" s="38"/>
      <c r="D369" s="188" t="s">
        <v>161</v>
      </c>
      <c r="E369" s="38"/>
      <c r="F369" s="189" t="s">
        <v>361</v>
      </c>
      <c r="G369" s="38"/>
      <c r="H369" s="38"/>
      <c r="I369" s="190"/>
      <c r="J369" s="38"/>
      <c r="K369" s="38"/>
      <c r="L369" s="41"/>
      <c r="M369" s="191"/>
      <c r="N369" s="192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161</v>
      </c>
      <c r="AU369" s="19" t="s">
        <v>88</v>
      </c>
    </row>
    <row r="370" spans="1:65" s="13" customFormat="1" ht="11.25">
      <c r="B370" s="193"/>
      <c r="C370" s="194"/>
      <c r="D370" s="195" t="s">
        <v>163</v>
      </c>
      <c r="E370" s="196" t="s">
        <v>19</v>
      </c>
      <c r="F370" s="197" t="s">
        <v>216</v>
      </c>
      <c r="G370" s="194"/>
      <c r="H370" s="198">
        <v>18</v>
      </c>
      <c r="I370" s="199"/>
      <c r="J370" s="194"/>
      <c r="K370" s="194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163</v>
      </c>
      <c r="AU370" s="204" t="s">
        <v>88</v>
      </c>
      <c r="AV370" s="13" t="s">
        <v>88</v>
      </c>
      <c r="AW370" s="13" t="s">
        <v>37</v>
      </c>
      <c r="AX370" s="13" t="s">
        <v>78</v>
      </c>
      <c r="AY370" s="204" t="s">
        <v>153</v>
      </c>
    </row>
    <row r="371" spans="1:65" s="14" customFormat="1" ht="11.25">
      <c r="B371" s="205"/>
      <c r="C371" s="206"/>
      <c r="D371" s="195" t="s">
        <v>163</v>
      </c>
      <c r="E371" s="207" t="s">
        <v>19</v>
      </c>
      <c r="F371" s="208" t="s">
        <v>1452</v>
      </c>
      <c r="G371" s="206"/>
      <c r="H371" s="207" t="s">
        <v>19</v>
      </c>
      <c r="I371" s="209"/>
      <c r="J371" s="206"/>
      <c r="K371" s="206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163</v>
      </c>
      <c r="AU371" s="214" t="s">
        <v>88</v>
      </c>
      <c r="AV371" s="14" t="s">
        <v>86</v>
      </c>
      <c r="AW371" s="14" t="s">
        <v>37</v>
      </c>
      <c r="AX371" s="14" t="s">
        <v>78</v>
      </c>
      <c r="AY371" s="214" t="s">
        <v>153</v>
      </c>
    </row>
    <row r="372" spans="1:65" s="15" customFormat="1" ht="11.25">
      <c r="B372" s="215"/>
      <c r="C372" s="216"/>
      <c r="D372" s="195" t="s">
        <v>163</v>
      </c>
      <c r="E372" s="217" t="s">
        <v>19</v>
      </c>
      <c r="F372" s="218" t="s">
        <v>166</v>
      </c>
      <c r="G372" s="216"/>
      <c r="H372" s="219">
        <v>18</v>
      </c>
      <c r="I372" s="220"/>
      <c r="J372" s="216"/>
      <c r="K372" s="216"/>
      <c r="L372" s="221"/>
      <c r="M372" s="222"/>
      <c r="N372" s="223"/>
      <c r="O372" s="223"/>
      <c r="P372" s="223"/>
      <c r="Q372" s="223"/>
      <c r="R372" s="223"/>
      <c r="S372" s="223"/>
      <c r="T372" s="224"/>
      <c r="AT372" s="225" t="s">
        <v>163</v>
      </c>
      <c r="AU372" s="225" t="s">
        <v>88</v>
      </c>
      <c r="AV372" s="15" t="s">
        <v>160</v>
      </c>
      <c r="AW372" s="15" t="s">
        <v>37</v>
      </c>
      <c r="AX372" s="15" t="s">
        <v>86</v>
      </c>
      <c r="AY372" s="225" t="s">
        <v>153</v>
      </c>
    </row>
    <row r="373" spans="1:65" s="2" customFormat="1" ht="16.5" customHeight="1">
      <c r="A373" s="36"/>
      <c r="B373" s="37"/>
      <c r="C373" s="226" t="s">
        <v>514</v>
      </c>
      <c r="D373" s="226" t="s">
        <v>220</v>
      </c>
      <c r="E373" s="227" t="s">
        <v>363</v>
      </c>
      <c r="F373" s="228" t="s">
        <v>364</v>
      </c>
      <c r="G373" s="229" t="s">
        <v>342</v>
      </c>
      <c r="H373" s="230">
        <v>18</v>
      </c>
      <c r="I373" s="231"/>
      <c r="J373" s="232">
        <f>ROUND(I373*H373,2)</f>
        <v>0</v>
      </c>
      <c r="K373" s="228" t="s">
        <v>359</v>
      </c>
      <c r="L373" s="233"/>
      <c r="M373" s="234" t="s">
        <v>19</v>
      </c>
      <c r="N373" s="235" t="s">
        <v>49</v>
      </c>
      <c r="O373" s="66"/>
      <c r="P373" s="184">
        <f>O373*H373</f>
        <v>0</v>
      </c>
      <c r="Q373" s="184">
        <v>0.108</v>
      </c>
      <c r="R373" s="184">
        <f>Q373*H373</f>
        <v>1.944</v>
      </c>
      <c r="S373" s="184">
        <v>0</v>
      </c>
      <c r="T373" s="18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182</v>
      </c>
      <c r="AT373" s="186" t="s">
        <v>220</v>
      </c>
      <c r="AU373" s="186" t="s">
        <v>88</v>
      </c>
      <c r="AY373" s="19" t="s">
        <v>153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86</v>
      </c>
      <c r="BK373" s="187">
        <f>ROUND(I373*H373,2)</f>
        <v>0</v>
      </c>
      <c r="BL373" s="19" t="s">
        <v>160</v>
      </c>
      <c r="BM373" s="186" t="s">
        <v>1453</v>
      </c>
    </row>
    <row r="374" spans="1:65" s="2" customFormat="1" ht="16.5" customHeight="1">
      <c r="A374" s="36"/>
      <c r="B374" s="37"/>
      <c r="C374" s="175" t="s">
        <v>1454</v>
      </c>
      <c r="D374" s="175" t="s">
        <v>155</v>
      </c>
      <c r="E374" s="176" t="s">
        <v>367</v>
      </c>
      <c r="F374" s="177" t="s">
        <v>368</v>
      </c>
      <c r="G374" s="178" t="s">
        <v>342</v>
      </c>
      <c r="H374" s="179">
        <v>18</v>
      </c>
      <c r="I374" s="180"/>
      <c r="J374" s="181">
        <f>ROUND(I374*H374,2)</f>
        <v>0</v>
      </c>
      <c r="K374" s="177" t="s">
        <v>359</v>
      </c>
      <c r="L374" s="41"/>
      <c r="M374" s="182" t="s">
        <v>19</v>
      </c>
      <c r="N374" s="183" t="s">
        <v>49</v>
      </c>
      <c r="O374" s="66"/>
      <c r="P374" s="184">
        <f>O374*H374</f>
        <v>0</v>
      </c>
      <c r="Q374" s="184">
        <v>2.972E-2</v>
      </c>
      <c r="R374" s="184">
        <f>Q374*H374</f>
        <v>0.53495999999999999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160</v>
      </c>
      <c r="AT374" s="186" t="s">
        <v>155</v>
      </c>
      <c r="AU374" s="186" t="s">
        <v>88</v>
      </c>
      <c r="AY374" s="19" t="s">
        <v>153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86</v>
      </c>
      <c r="BK374" s="187">
        <f>ROUND(I374*H374,2)</f>
        <v>0</v>
      </c>
      <c r="BL374" s="19" t="s">
        <v>160</v>
      </c>
      <c r="BM374" s="186" t="s">
        <v>1455</v>
      </c>
    </row>
    <row r="375" spans="1:65" s="2" customFormat="1" ht="11.25">
      <c r="A375" s="36"/>
      <c r="B375" s="37"/>
      <c r="C375" s="38"/>
      <c r="D375" s="188" t="s">
        <v>161</v>
      </c>
      <c r="E375" s="38"/>
      <c r="F375" s="189" t="s">
        <v>370</v>
      </c>
      <c r="G375" s="38"/>
      <c r="H375" s="38"/>
      <c r="I375" s="190"/>
      <c r="J375" s="38"/>
      <c r="K375" s="38"/>
      <c r="L375" s="41"/>
      <c r="M375" s="191"/>
      <c r="N375" s="19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161</v>
      </c>
      <c r="AU375" s="19" t="s">
        <v>88</v>
      </c>
    </row>
    <row r="376" spans="1:65" s="2" customFormat="1" ht="16.5" customHeight="1">
      <c r="A376" s="36"/>
      <c r="B376" s="37"/>
      <c r="C376" s="226" t="s">
        <v>518</v>
      </c>
      <c r="D376" s="226" t="s">
        <v>220</v>
      </c>
      <c r="E376" s="227" t="s">
        <v>372</v>
      </c>
      <c r="F376" s="228" t="s">
        <v>373</v>
      </c>
      <c r="G376" s="229" t="s">
        <v>342</v>
      </c>
      <c r="H376" s="230">
        <v>18</v>
      </c>
      <c r="I376" s="231"/>
      <c r="J376" s="232">
        <f>ROUND(I376*H376,2)</f>
        <v>0</v>
      </c>
      <c r="K376" s="228" t="s">
        <v>359</v>
      </c>
      <c r="L376" s="233"/>
      <c r="M376" s="234" t="s">
        <v>19</v>
      </c>
      <c r="N376" s="235" t="s">
        <v>49</v>
      </c>
      <c r="O376" s="66"/>
      <c r="P376" s="184">
        <f>O376*H376</f>
        <v>0</v>
      </c>
      <c r="Q376" s="184">
        <v>5.7000000000000002E-2</v>
      </c>
      <c r="R376" s="184">
        <f>Q376*H376</f>
        <v>1.026</v>
      </c>
      <c r="S376" s="184">
        <v>0</v>
      </c>
      <c r="T376" s="185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6" t="s">
        <v>182</v>
      </c>
      <c r="AT376" s="186" t="s">
        <v>220</v>
      </c>
      <c r="AU376" s="186" t="s">
        <v>88</v>
      </c>
      <c r="AY376" s="19" t="s">
        <v>153</v>
      </c>
      <c r="BE376" s="187">
        <f>IF(N376="základní",J376,0)</f>
        <v>0</v>
      </c>
      <c r="BF376" s="187">
        <f>IF(N376="snížená",J376,0)</f>
        <v>0</v>
      </c>
      <c r="BG376" s="187">
        <f>IF(N376="zákl. přenesená",J376,0)</f>
        <v>0</v>
      </c>
      <c r="BH376" s="187">
        <f>IF(N376="sníž. přenesená",J376,0)</f>
        <v>0</v>
      </c>
      <c r="BI376" s="187">
        <f>IF(N376="nulová",J376,0)</f>
        <v>0</v>
      </c>
      <c r="BJ376" s="19" t="s">
        <v>86</v>
      </c>
      <c r="BK376" s="187">
        <f>ROUND(I376*H376,2)</f>
        <v>0</v>
      </c>
      <c r="BL376" s="19" t="s">
        <v>160</v>
      </c>
      <c r="BM376" s="186" t="s">
        <v>1456</v>
      </c>
    </row>
    <row r="377" spans="1:65" s="2" customFormat="1" ht="16.5" customHeight="1">
      <c r="A377" s="36"/>
      <c r="B377" s="37"/>
      <c r="C377" s="175" t="s">
        <v>1457</v>
      </c>
      <c r="D377" s="175" t="s">
        <v>155</v>
      </c>
      <c r="E377" s="176" t="s">
        <v>376</v>
      </c>
      <c r="F377" s="177" t="s">
        <v>377</v>
      </c>
      <c r="G377" s="178" t="s">
        <v>342</v>
      </c>
      <c r="H377" s="179">
        <v>18</v>
      </c>
      <c r="I377" s="180"/>
      <c r="J377" s="181">
        <f>ROUND(I377*H377,2)</f>
        <v>0</v>
      </c>
      <c r="K377" s="177" t="s">
        <v>359</v>
      </c>
      <c r="L377" s="41"/>
      <c r="M377" s="182" t="s">
        <v>19</v>
      </c>
      <c r="N377" s="183" t="s">
        <v>49</v>
      </c>
      <c r="O377" s="66"/>
      <c r="P377" s="184">
        <f>O377*H377</f>
        <v>0</v>
      </c>
      <c r="Q377" s="184">
        <v>2.972E-2</v>
      </c>
      <c r="R377" s="184">
        <f>Q377*H377</f>
        <v>0.53495999999999999</v>
      </c>
      <c r="S377" s="184">
        <v>0</v>
      </c>
      <c r="T377" s="185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160</v>
      </c>
      <c r="AT377" s="186" t="s">
        <v>155</v>
      </c>
      <c r="AU377" s="186" t="s">
        <v>88</v>
      </c>
      <c r="AY377" s="19" t="s">
        <v>153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9" t="s">
        <v>86</v>
      </c>
      <c r="BK377" s="187">
        <f>ROUND(I377*H377,2)</f>
        <v>0</v>
      </c>
      <c r="BL377" s="19" t="s">
        <v>160</v>
      </c>
      <c r="BM377" s="186" t="s">
        <v>1458</v>
      </c>
    </row>
    <row r="378" spans="1:65" s="2" customFormat="1" ht="11.25">
      <c r="A378" s="36"/>
      <c r="B378" s="37"/>
      <c r="C378" s="38"/>
      <c r="D378" s="188" t="s">
        <v>161</v>
      </c>
      <c r="E378" s="38"/>
      <c r="F378" s="189" t="s">
        <v>379</v>
      </c>
      <c r="G378" s="38"/>
      <c r="H378" s="38"/>
      <c r="I378" s="190"/>
      <c r="J378" s="38"/>
      <c r="K378" s="38"/>
      <c r="L378" s="41"/>
      <c r="M378" s="191"/>
      <c r="N378" s="19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161</v>
      </c>
      <c r="AU378" s="19" t="s">
        <v>88</v>
      </c>
    </row>
    <row r="379" spans="1:65" s="2" customFormat="1" ht="16.5" customHeight="1">
      <c r="A379" s="36"/>
      <c r="B379" s="37"/>
      <c r="C379" s="226" t="s">
        <v>524</v>
      </c>
      <c r="D379" s="226" t="s">
        <v>220</v>
      </c>
      <c r="E379" s="227" t="s">
        <v>1459</v>
      </c>
      <c r="F379" s="228" t="s">
        <v>1460</v>
      </c>
      <c r="G379" s="229" t="s">
        <v>342</v>
      </c>
      <c r="H379" s="230">
        <v>18</v>
      </c>
      <c r="I379" s="231"/>
      <c r="J379" s="232">
        <f>ROUND(I379*H379,2)</f>
        <v>0</v>
      </c>
      <c r="K379" s="228" t="s">
        <v>359</v>
      </c>
      <c r="L379" s="233"/>
      <c r="M379" s="234" t="s">
        <v>19</v>
      </c>
      <c r="N379" s="235" t="s">
        <v>49</v>
      </c>
      <c r="O379" s="66"/>
      <c r="P379" s="184">
        <f>O379*H379</f>
        <v>0</v>
      </c>
      <c r="Q379" s="184">
        <v>0.29799999999999999</v>
      </c>
      <c r="R379" s="184">
        <f>Q379*H379</f>
        <v>5.3639999999999999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182</v>
      </c>
      <c r="AT379" s="186" t="s">
        <v>220</v>
      </c>
      <c r="AU379" s="186" t="s">
        <v>88</v>
      </c>
      <c r="AY379" s="19" t="s">
        <v>153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86</v>
      </c>
      <c r="BK379" s="187">
        <f>ROUND(I379*H379,2)</f>
        <v>0</v>
      </c>
      <c r="BL379" s="19" t="s">
        <v>160</v>
      </c>
      <c r="BM379" s="186" t="s">
        <v>1461</v>
      </c>
    </row>
    <row r="380" spans="1:65" s="2" customFormat="1" ht="16.5" customHeight="1">
      <c r="A380" s="36"/>
      <c r="B380" s="37"/>
      <c r="C380" s="226" t="s">
        <v>348</v>
      </c>
      <c r="D380" s="226" t="s">
        <v>220</v>
      </c>
      <c r="E380" s="227" t="s">
        <v>384</v>
      </c>
      <c r="F380" s="228" t="s">
        <v>385</v>
      </c>
      <c r="G380" s="229" t="s">
        <v>342</v>
      </c>
      <c r="H380" s="230">
        <v>18</v>
      </c>
      <c r="I380" s="231"/>
      <c r="J380" s="232">
        <f>ROUND(I380*H380,2)</f>
        <v>0</v>
      </c>
      <c r="K380" s="228" t="s">
        <v>159</v>
      </c>
      <c r="L380" s="233"/>
      <c r="M380" s="234" t="s">
        <v>19</v>
      </c>
      <c r="N380" s="235" t="s">
        <v>49</v>
      </c>
      <c r="O380" s="66"/>
      <c r="P380" s="184">
        <f>O380*H380</f>
        <v>0</v>
      </c>
      <c r="Q380" s="184">
        <v>0</v>
      </c>
      <c r="R380" s="184">
        <f>Q380*H380</f>
        <v>0</v>
      </c>
      <c r="S380" s="184">
        <v>0</v>
      </c>
      <c r="T380" s="18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182</v>
      </c>
      <c r="AT380" s="186" t="s">
        <v>220</v>
      </c>
      <c r="AU380" s="186" t="s">
        <v>88</v>
      </c>
      <c r="AY380" s="19" t="s">
        <v>153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86</v>
      </c>
      <c r="BK380" s="187">
        <f>ROUND(I380*H380,2)</f>
        <v>0</v>
      </c>
      <c r="BL380" s="19" t="s">
        <v>160</v>
      </c>
      <c r="BM380" s="186" t="s">
        <v>480</v>
      </c>
    </row>
    <row r="381" spans="1:65" s="2" customFormat="1" ht="16.5" customHeight="1">
      <c r="A381" s="36"/>
      <c r="B381" s="37"/>
      <c r="C381" s="226" t="s">
        <v>484</v>
      </c>
      <c r="D381" s="226" t="s">
        <v>220</v>
      </c>
      <c r="E381" s="227" t="s">
        <v>388</v>
      </c>
      <c r="F381" s="228" t="s">
        <v>389</v>
      </c>
      <c r="G381" s="229" t="s">
        <v>342</v>
      </c>
      <c r="H381" s="230">
        <v>18</v>
      </c>
      <c r="I381" s="231"/>
      <c r="J381" s="232">
        <f>ROUND(I381*H381,2)</f>
        <v>0</v>
      </c>
      <c r="K381" s="228" t="s">
        <v>159</v>
      </c>
      <c r="L381" s="233"/>
      <c r="M381" s="234" t="s">
        <v>19</v>
      </c>
      <c r="N381" s="235" t="s">
        <v>49</v>
      </c>
      <c r="O381" s="66"/>
      <c r="P381" s="184">
        <f>O381*H381</f>
        <v>0</v>
      </c>
      <c r="Q381" s="184">
        <v>0</v>
      </c>
      <c r="R381" s="184">
        <f>Q381*H381</f>
        <v>0</v>
      </c>
      <c r="S381" s="184">
        <v>0</v>
      </c>
      <c r="T381" s="18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182</v>
      </c>
      <c r="AT381" s="186" t="s">
        <v>220</v>
      </c>
      <c r="AU381" s="186" t="s">
        <v>88</v>
      </c>
      <c r="AY381" s="19" t="s">
        <v>153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86</v>
      </c>
      <c r="BK381" s="187">
        <f>ROUND(I381*H381,2)</f>
        <v>0</v>
      </c>
      <c r="BL381" s="19" t="s">
        <v>160</v>
      </c>
      <c r="BM381" s="186" t="s">
        <v>487</v>
      </c>
    </row>
    <row r="382" spans="1:65" s="2" customFormat="1" ht="16.5" customHeight="1">
      <c r="A382" s="36"/>
      <c r="B382" s="37"/>
      <c r="C382" s="175" t="s">
        <v>351</v>
      </c>
      <c r="D382" s="175" t="s">
        <v>155</v>
      </c>
      <c r="E382" s="176" t="s">
        <v>391</v>
      </c>
      <c r="F382" s="177" t="s">
        <v>392</v>
      </c>
      <c r="G382" s="178" t="s">
        <v>342</v>
      </c>
      <c r="H382" s="179">
        <v>18</v>
      </c>
      <c r="I382" s="180"/>
      <c r="J382" s="181">
        <f>ROUND(I382*H382,2)</f>
        <v>0</v>
      </c>
      <c r="K382" s="177" t="s">
        <v>159</v>
      </c>
      <c r="L382" s="41"/>
      <c r="M382" s="182" t="s">
        <v>19</v>
      </c>
      <c r="N382" s="183" t="s">
        <v>49</v>
      </c>
      <c r="O382" s="66"/>
      <c r="P382" s="184">
        <f>O382*H382</f>
        <v>0</v>
      </c>
      <c r="Q382" s="184">
        <v>0</v>
      </c>
      <c r="R382" s="184">
        <f>Q382*H382</f>
        <v>0</v>
      </c>
      <c r="S382" s="184">
        <v>0</v>
      </c>
      <c r="T382" s="18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6" t="s">
        <v>160</v>
      </c>
      <c r="AT382" s="186" t="s">
        <v>155</v>
      </c>
      <c r="AU382" s="186" t="s">
        <v>88</v>
      </c>
      <c r="AY382" s="19" t="s">
        <v>153</v>
      </c>
      <c r="BE382" s="187">
        <f>IF(N382="základní",J382,0)</f>
        <v>0</v>
      </c>
      <c r="BF382" s="187">
        <f>IF(N382="snížená",J382,0)</f>
        <v>0</v>
      </c>
      <c r="BG382" s="187">
        <f>IF(N382="zákl. přenesená",J382,0)</f>
        <v>0</v>
      </c>
      <c r="BH382" s="187">
        <f>IF(N382="sníž. přenesená",J382,0)</f>
        <v>0</v>
      </c>
      <c r="BI382" s="187">
        <f>IF(N382="nulová",J382,0)</f>
        <v>0</v>
      </c>
      <c r="BJ382" s="19" t="s">
        <v>86</v>
      </c>
      <c r="BK382" s="187">
        <f>ROUND(I382*H382,2)</f>
        <v>0</v>
      </c>
      <c r="BL382" s="19" t="s">
        <v>160</v>
      </c>
      <c r="BM382" s="186" t="s">
        <v>493</v>
      </c>
    </row>
    <row r="383" spans="1:65" s="2" customFormat="1" ht="11.25">
      <c r="A383" s="36"/>
      <c r="B383" s="37"/>
      <c r="C383" s="38"/>
      <c r="D383" s="188" t="s">
        <v>161</v>
      </c>
      <c r="E383" s="38"/>
      <c r="F383" s="189" t="s">
        <v>394</v>
      </c>
      <c r="G383" s="38"/>
      <c r="H383" s="38"/>
      <c r="I383" s="190"/>
      <c r="J383" s="38"/>
      <c r="K383" s="38"/>
      <c r="L383" s="41"/>
      <c r="M383" s="191"/>
      <c r="N383" s="192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161</v>
      </c>
      <c r="AU383" s="19" t="s">
        <v>88</v>
      </c>
    </row>
    <row r="384" spans="1:65" s="13" customFormat="1" ht="11.25">
      <c r="B384" s="193"/>
      <c r="C384" s="194"/>
      <c r="D384" s="195" t="s">
        <v>163</v>
      </c>
      <c r="E384" s="196" t="s">
        <v>19</v>
      </c>
      <c r="F384" s="197" t="s">
        <v>216</v>
      </c>
      <c r="G384" s="194"/>
      <c r="H384" s="198">
        <v>18</v>
      </c>
      <c r="I384" s="199"/>
      <c r="J384" s="194"/>
      <c r="K384" s="194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163</v>
      </c>
      <c r="AU384" s="204" t="s">
        <v>88</v>
      </c>
      <c r="AV384" s="13" t="s">
        <v>88</v>
      </c>
      <c r="AW384" s="13" t="s">
        <v>37</v>
      </c>
      <c r="AX384" s="13" t="s">
        <v>78</v>
      </c>
      <c r="AY384" s="204" t="s">
        <v>153</v>
      </c>
    </row>
    <row r="385" spans="1:65" s="15" customFormat="1" ht="11.25">
      <c r="B385" s="215"/>
      <c r="C385" s="216"/>
      <c r="D385" s="195" t="s">
        <v>163</v>
      </c>
      <c r="E385" s="217" t="s">
        <v>19</v>
      </c>
      <c r="F385" s="218" t="s">
        <v>166</v>
      </c>
      <c r="G385" s="216"/>
      <c r="H385" s="219">
        <v>18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163</v>
      </c>
      <c r="AU385" s="225" t="s">
        <v>88</v>
      </c>
      <c r="AV385" s="15" t="s">
        <v>160</v>
      </c>
      <c r="AW385" s="15" t="s">
        <v>37</v>
      </c>
      <c r="AX385" s="15" t="s">
        <v>86</v>
      </c>
      <c r="AY385" s="225" t="s">
        <v>153</v>
      </c>
    </row>
    <row r="386" spans="1:65" s="2" customFormat="1" ht="16.5" customHeight="1">
      <c r="A386" s="36"/>
      <c r="B386" s="37"/>
      <c r="C386" s="226" t="s">
        <v>496</v>
      </c>
      <c r="D386" s="226" t="s">
        <v>220</v>
      </c>
      <c r="E386" s="227" t="s">
        <v>395</v>
      </c>
      <c r="F386" s="228" t="s">
        <v>396</v>
      </c>
      <c r="G386" s="229" t="s">
        <v>342</v>
      </c>
      <c r="H386" s="230">
        <v>18</v>
      </c>
      <c r="I386" s="231"/>
      <c r="J386" s="232">
        <f>ROUND(I386*H386,2)</f>
        <v>0</v>
      </c>
      <c r="K386" s="228" t="s">
        <v>159</v>
      </c>
      <c r="L386" s="233"/>
      <c r="M386" s="234" t="s">
        <v>19</v>
      </c>
      <c r="N386" s="235" t="s">
        <v>49</v>
      </c>
      <c r="O386" s="66"/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182</v>
      </c>
      <c r="AT386" s="186" t="s">
        <v>220</v>
      </c>
      <c r="AU386" s="186" t="s">
        <v>88</v>
      </c>
      <c r="AY386" s="19" t="s">
        <v>153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86</v>
      </c>
      <c r="BK386" s="187">
        <f>ROUND(I386*H386,2)</f>
        <v>0</v>
      </c>
      <c r="BL386" s="19" t="s">
        <v>160</v>
      </c>
      <c r="BM386" s="186" t="s">
        <v>499</v>
      </c>
    </row>
    <row r="387" spans="1:65" s="2" customFormat="1" ht="16.5" customHeight="1">
      <c r="A387" s="36"/>
      <c r="B387" s="37"/>
      <c r="C387" s="175" t="s">
        <v>521</v>
      </c>
      <c r="D387" s="175" t="s">
        <v>155</v>
      </c>
      <c r="E387" s="176" t="s">
        <v>409</v>
      </c>
      <c r="F387" s="177" t="s">
        <v>410</v>
      </c>
      <c r="G387" s="178" t="s">
        <v>342</v>
      </c>
      <c r="H387" s="179">
        <v>1</v>
      </c>
      <c r="I387" s="180"/>
      <c r="J387" s="181">
        <f>ROUND(I387*H387,2)</f>
        <v>0</v>
      </c>
      <c r="K387" s="177" t="s">
        <v>19</v>
      </c>
      <c r="L387" s="41"/>
      <c r="M387" s="182" t="s">
        <v>19</v>
      </c>
      <c r="N387" s="183" t="s">
        <v>49</v>
      </c>
      <c r="O387" s="66"/>
      <c r="P387" s="184">
        <f>O387*H387</f>
        <v>0</v>
      </c>
      <c r="Q387" s="184">
        <v>0</v>
      </c>
      <c r="R387" s="184">
        <f>Q387*H387</f>
        <v>0</v>
      </c>
      <c r="S387" s="184">
        <v>0</v>
      </c>
      <c r="T387" s="185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160</v>
      </c>
      <c r="AT387" s="186" t="s">
        <v>155</v>
      </c>
      <c r="AU387" s="186" t="s">
        <v>88</v>
      </c>
      <c r="AY387" s="19" t="s">
        <v>153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86</v>
      </c>
      <c r="BK387" s="187">
        <f>ROUND(I387*H387,2)</f>
        <v>0</v>
      </c>
      <c r="BL387" s="19" t="s">
        <v>160</v>
      </c>
      <c r="BM387" s="186" t="s">
        <v>524</v>
      </c>
    </row>
    <row r="388" spans="1:65" s="13" customFormat="1" ht="11.25">
      <c r="B388" s="193"/>
      <c r="C388" s="194"/>
      <c r="D388" s="195" t="s">
        <v>163</v>
      </c>
      <c r="E388" s="196" t="s">
        <v>19</v>
      </c>
      <c r="F388" s="197" t="s">
        <v>86</v>
      </c>
      <c r="G388" s="194"/>
      <c r="H388" s="198">
        <v>1</v>
      </c>
      <c r="I388" s="199"/>
      <c r="J388" s="194"/>
      <c r="K388" s="194"/>
      <c r="L388" s="200"/>
      <c r="M388" s="201"/>
      <c r="N388" s="202"/>
      <c r="O388" s="202"/>
      <c r="P388" s="202"/>
      <c r="Q388" s="202"/>
      <c r="R388" s="202"/>
      <c r="S388" s="202"/>
      <c r="T388" s="203"/>
      <c r="AT388" s="204" t="s">
        <v>163</v>
      </c>
      <c r="AU388" s="204" t="s">
        <v>88</v>
      </c>
      <c r="AV388" s="13" t="s">
        <v>88</v>
      </c>
      <c r="AW388" s="13" t="s">
        <v>37</v>
      </c>
      <c r="AX388" s="13" t="s">
        <v>78</v>
      </c>
      <c r="AY388" s="204" t="s">
        <v>153</v>
      </c>
    </row>
    <row r="389" spans="1:65" s="14" customFormat="1" ht="11.25">
      <c r="B389" s="205"/>
      <c r="C389" s="206"/>
      <c r="D389" s="195" t="s">
        <v>163</v>
      </c>
      <c r="E389" s="207" t="s">
        <v>19</v>
      </c>
      <c r="F389" s="208" t="s">
        <v>190</v>
      </c>
      <c r="G389" s="206"/>
      <c r="H389" s="207" t="s">
        <v>19</v>
      </c>
      <c r="I389" s="209"/>
      <c r="J389" s="206"/>
      <c r="K389" s="206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163</v>
      </c>
      <c r="AU389" s="214" t="s">
        <v>88</v>
      </c>
      <c r="AV389" s="14" t="s">
        <v>86</v>
      </c>
      <c r="AW389" s="14" t="s">
        <v>37</v>
      </c>
      <c r="AX389" s="14" t="s">
        <v>78</v>
      </c>
      <c r="AY389" s="214" t="s">
        <v>153</v>
      </c>
    </row>
    <row r="390" spans="1:65" s="15" customFormat="1" ht="11.25">
      <c r="B390" s="215"/>
      <c r="C390" s="216"/>
      <c r="D390" s="195" t="s">
        <v>163</v>
      </c>
      <c r="E390" s="217" t="s">
        <v>19</v>
      </c>
      <c r="F390" s="218" t="s">
        <v>166</v>
      </c>
      <c r="G390" s="216"/>
      <c r="H390" s="219">
        <v>1</v>
      </c>
      <c r="I390" s="220"/>
      <c r="J390" s="216"/>
      <c r="K390" s="216"/>
      <c r="L390" s="221"/>
      <c r="M390" s="222"/>
      <c r="N390" s="223"/>
      <c r="O390" s="223"/>
      <c r="P390" s="223"/>
      <c r="Q390" s="223"/>
      <c r="R390" s="223"/>
      <c r="S390" s="223"/>
      <c r="T390" s="224"/>
      <c r="AT390" s="225" t="s">
        <v>163</v>
      </c>
      <c r="AU390" s="225" t="s">
        <v>88</v>
      </c>
      <c r="AV390" s="15" t="s">
        <v>160</v>
      </c>
      <c r="AW390" s="15" t="s">
        <v>37</v>
      </c>
      <c r="AX390" s="15" t="s">
        <v>86</v>
      </c>
      <c r="AY390" s="225" t="s">
        <v>153</v>
      </c>
    </row>
    <row r="391" spans="1:65" s="2" customFormat="1" ht="16.5" customHeight="1">
      <c r="A391" s="36"/>
      <c r="B391" s="37"/>
      <c r="C391" s="175" t="s">
        <v>527</v>
      </c>
      <c r="D391" s="175" t="s">
        <v>155</v>
      </c>
      <c r="E391" s="176" t="s">
        <v>398</v>
      </c>
      <c r="F391" s="177" t="s">
        <v>399</v>
      </c>
      <c r="G391" s="178" t="s">
        <v>342</v>
      </c>
      <c r="H391" s="179">
        <v>18</v>
      </c>
      <c r="I391" s="180"/>
      <c r="J391" s="181">
        <f>ROUND(I391*H391,2)</f>
        <v>0</v>
      </c>
      <c r="K391" s="177" t="s">
        <v>159</v>
      </c>
      <c r="L391" s="41"/>
      <c r="M391" s="182" t="s">
        <v>19</v>
      </c>
      <c r="N391" s="183" t="s">
        <v>49</v>
      </c>
      <c r="O391" s="66"/>
      <c r="P391" s="184">
        <f>O391*H391</f>
        <v>0</v>
      </c>
      <c r="Q391" s="184">
        <v>0</v>
      </c>
      <c r="R391" s="184">
        <f>Q391*H391</f>
        <v>0</v>
      </c>
      <c r="S391" s="184">
        <v>0</v>
      </c>
      <c r="T391" s="185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160</v>
      </c>
      <c r="AT391" s="186" t="s">
        <v>155</v>
      </c>
      <c r="AU391" s="186" t="s">
        <v>88</v>
      </c>
      <c r="AY391" s="19" t="s">
        <v>153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86</v>
      </c>
      <c r="BK391" s="187">
        <f>ROUND(I391*H391,2)</f>
        <v>0</v>
      </c>
      <c r="BL391" s="19" t="s">
        <v>160</v>
      </c>
      <c r="BM391" s="186" t="s">
        <v>530</v>
      </c>
    </row>
    <row r="392" spans="1:65" s="2" customFormat="1" ht="11.25">
      <c r="A392" s="36"/>
      <c r="B392" s="37"/>
      <c r="C392" s="38"/>
      <c r="D392" s="188" t="s">
        <v>161</v>
      </c>
      <c r="E392" s="38"/>
      <c r="F392" s="189" t="s">
        <v>400</v>
      </c>
      <c r="G392" s="38"/>
      <c r="H392" s="38"/>
      <c r="I392" s="190"/>
      <c r="J392" s="38"/>
      <c r="K392" s="38"/>
      <c r="L392" s="41"/>
      <c r="M392" s="191"/>
      <c r="N392" s="192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161</v>
      </c>
      <c r="AU392" s="19" t="s">
        <v>88</v>
      </c>
    </row>
    <row r="393" spans="1:65" s="13" customFormat="1" ht="11.25">
      <c r="B393" s="193"/>
      <c r="C393" s="194"/>
      <c r="D393" s="195" t="s">
        <v>163</v>
      </c>
      <c r="E393" s="196" t="s">
        <v>19</v>
      </c>
      <c r="F393" s="197" t="s">
        <v>216</v>
      </c>
      <c r="G393" s="194"/>
      <c r="H393" s="198">
        <v>18</v>
      </c>
      <c r="I393" s="199"/>
      <c r="J393" s="194"/>
      <c r="K393" s="194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163</v>
      </c>
      <c r="AU393" s="204" t="s">
        <v>88</v>
      </c>
      <c r="AV393" s="13" t="s">
        <v>88</v>
      </c>
      <c r="AW393" s="13" t="s">
        <v>37</v>
      </c>
      <c r="AX393" s="13" t="s">
        <v>78</v>
      </c>
      <c r="AY393" s="204" t="s">
        <v>153</v>
      </c>
    </row>
    <row r="394" spans="1:65" s="14" customFormat="1" ht="11.25">
      <c r="B394" s="205"/>
      <c r="C394" s="206"/>
      <c r="D394" s="195" t="s">
        <v>163</v>
      </c>
      <c r="E394" s="207" t="s">
        <v>19</v>
      </c>
      <c r="F394" s="208" t="s">
        <v>190</v>
      </c>
      <c r="G394" s="206"/>
      <c r="H394" s="207" t="s">
        <v>19</v>
      </c>
      <c r="I394" s="209"/>
      <c r="J394" s="206"/>
      <c r="K394" s="206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163</v>
      </c>
      <c r="AU394" s="214" t="s">
        <v>88</v>
      </c>
      <c r="AV394" s="14" t="s">
        <v>86</v>
      </c>
      <c r="AW394" s="14" t="s">
        <v>37</v>
      </c>
      <c r="AX394" s="14" t="s">
        <v>78</v>
      </c>
      <c r="AY394" s="214" t="s">
        <v>153</v>
      </c>
    </row>
    <row r="395" spans="1:65" s="15" customFormat="1" ht="11.25">
      <c r="B395" s="215"/>
      <c r="C395" s="216"/>
      <c r="D395" s="195" t="s">
        <v>163</v>
      </c>
      <c r="E395" s="217" t="s">
        <v>19</v>
      </c>
      <c r="F395" s="218" t="s">
        <v>166</v>
      </c>
      <c r="G395" s="216"/>
      <c r="H395" s="219">
        <v>18</v>
      </c>
      <c r="I395" s="220"/>
      <c r="J395" s="216"/>
      <c r="K395" s="216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163</v>
      </c>
      <c r="AU395" s="225" t="s">
        <v>88</v>
      </c>
      <c r="AV395" s="15" t="s">
        <v>160</v>
      </c>
      <c r="AW395" s="15" t="s">
        <v>37</v>
      </c>
      <c r="AX395" s="15" t="s">
        <v>86</v>
      </c>
      <c r="AY395" s="225" t="s">
        <v>153</v>
      </c>
    </row>
    <row r="396" spans="1:65" s="2" customFormat="1" ht="16.5" customHeight="1">
      <c r="A396" s="36"/>
      <c r="B396" s="37"/>
      <c r="C396" s="226" t="s">
        <v>509</v>
      </c>
      <c r="D396" s="226" t="s">
        <v>220</v>
      </c>
      <c r="E396" s="227" t="s">
        <v>1462</v>
      </c>
      <c r="F396" s="228" t="s">
        <v>1463</v>
      </c>
      <c r="G396" s="229" t="s">
        <v>342</v>
      </c>
      <c r="H396" s="230">
        <v>18</v>
      </c>
      <c r="I396" s="231"/>
      <c r="J396" s="232">
        <f>ROUND(I396*H396,2)</f>
        <v>0</v>
      </c>
      <c r="K396" s="228" t="s">
        <v>359</v>
      </c>
      <c r="L396" s="233"/>
      <c r="M396" s="234" t="s">
        <v>19</v>
      </c>
      <c r="N396" s="235" t="s">
        <v>49</v>
      </c>
      <c r="O396" s="66"/>
      <c r="P396" s="184">
        <f>O396*H396</f>
        <v>0</v>
      </c>
      <c r="Q396" s="184">
        <v>3.0000000000000001E-3</v>
      </c>
      <c r="R396" s="184">
        <f>Q396*H396</f>
        <v>5.3999999999999999E-2</v>
      </c>
      <c r="S396" s="184">
        <v>0</v>
      </c>
      <c r="T396" s="18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182</v>
      </c>
      <c r="AT396" s="186" t="s">
        <v>220</v>
      </c>
      <c r="AU396" s="186" t="s">
        <v>88</v>
      </c>
      <c r="AY396" s="19" t="s">
        <v>153</v>
      </c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9" t="s">
        <v>86</v>
      </c>
      <c r="BK396" s="187">
        <f>ROUND(I396*H396,2)</f>
        <v>0</v>
      </c>
      <c r="BL396" s="19" t="s">
        <v>160</v>
      </c>
      <c r="BM396" s="186" t="s">
        <v>1464</v>
      </c>
    </row>
    <row r="397" spans="1:65" s="2" customFormat="1" ht="16.5" customHeight="1">
      <c r="A397" s="36"/>
      <c r="B397" s="37"/>
      <c r="C397" s="226" t="s">
        <v>386</v>
      </c>
      <c r="D397" s="226" t="s">
        <v>220</v>
      </c>
      <c r="E397" s="227" t="s">
        <v>402</v>
      </c>
      <c r="F397" s="228" t="s">
        <v>403</v>
      </c>
      <c r="G397" s="229" t="s">
        <v>342</v>
      </c>
      <c r="H397" s="230">
        <v>18</v>
      </c>
      <c r="I397" s="231"/>
      <c r="J397" s="232">
        <f>ROUND(I397*H397,2)</f>
        <v>0</v>
      </c>
      <c r="K397" s="228" t="s">
        <v>159</v>
      </c>
      <c r="L397" s="233"/>
      <c r="M397" s="234" t="s">
        <v>19</v>
      </c>
      <c r="N397" s="235" t="s">
        <v>49</v>
      </c>
      <c r="O397" s="66"/>
      <c r="P397" s="184">
        <f>O397*H397</f>
        <v>0</v>
      </c>
      <c r="Q397" s="184">
        <v>0</v>
      </c>
      <c r="R397" s="184">
        <f>Q397*H397</f>
        <v>0</v>
      </c>
      <c r="S397" s="184">
        <v>0</v>
      </c>
      <c r="T397" s="18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182</v>
      </c>
      <c r="AT397" s="186" t="s">
        <v>220</v>
      </c>
      <c r="AU397" s="186" t="s">
        <v>88</v>
      </c>
      <c r="AY397" s="19" t="s">
        <v>153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9" t="s">
        <v>86</v>
      </c>
      <c r="BK397" s="187">
        <f>ROUND(I397*H397,2)</f>
        <v>0</v>
      </c>
      <c r="BL397" s="19" t="s">
        <v>160</v>
      </c>
      <c r="BM397" s="186" t="s">
        <v>534</v>
      </c>
    </row>
    <row r="398" spans="1:65" s="12" customFormat="1" ht="22.9" customHeight="1">
      <c r="B398" s="159"/>
      <c r="C398" s="160"/>
      <c r="D398" s="161" t="s">
        <v>77</v>
      </c>
      <c r="E398" s="173" t="s">
        <v>213</v>
      </c>
      <c r="F398" s="173" t="s">
        <v>412</v>
      </c>
      <c r="G398" s="160"/>
      <c r="H398" s="160"/>
      <c r="I398" s="163"/>
      <c r="J398" s="174">
        <f>BK398</f>
        <v>0</v>
      </c>
      <c r="K398" s="160"/>
      <c r="L398" s="165"/>
      <c r="M398" s="166"/>
      <c r="N398" s="167"/>
      <c r="O398" s="167"/>
      <c r="P398" s="168">
        <f>SUM(P399:P556)</f>
        <v>0</v>
      </c>
      <c r="Q398" s="167"/>
      <c r="R398" s="168">
        <f>SUM(R399:R556)</f>
        <v>0</v>
      </c>
      <c r="S398" s="167"/>
      <c r="T398" s="169">
        <f>SUM(T399:T556)</f>
        <v>0</v>
      </c>
      <c r="AR398" s="170" t="s">
        <v>86</v>
      </c>
      <c r="AT398" s="171" t="s">
        <v>77</v>
      </c>
      <c r="AU398" s="171" t="s">
        <v>86</v>
      </c>
      <c r="AY398" s="170" t="s">
        <v>153</v>
      </c>
      <c r="BK398" s="172">
        <f>SUM(BK399:BK556)</f>
        <v>0</v>
      </c>
    </row>
    <row r="399" spans="1:65" s="2" customFormat="1" ht="16.5" customHeight="1">
      <c r="A399" s="36"/>
      <c r="B399" s="37"/>
      <c r="C399" s="175" t="s">
        <v>390</v>
      </c>
      <c r="D399" s="175" t="s">
        <v>155</v>
      </c>
      <c r="E399" s="176" t="s">
        <v>413</v>
      </c>
      <c r="F399" s="177" t="s">
        <v>414</v>
      </c>
      <c r="G399" s="178" t="s">
        <v>342</v>
      </c>
      <c r="H399" s="179">
        <v>16</v>
      </c>
      <c r="I399" s="180"/>
      <c r="J399" s="181">
        <f>ROUND(I399*H399,2)</f>
        <v>0</v>
      </c>
      <c r="K399" s="177" t="s">
        <v>159</v>
      </c>
      <c r="L399" s="41"/>
      <c r="M399" s="182" t="s">
        <v>19</v>
      </c>
      <c r="N399" s="183" t="s">
        <v>49</v>
      </c>
      <c r="O399" s="66"/>
      <c r="P399" s="184">
        <f>O399*H399</f>
        <v>0</v>
      </c>
      <c r="Q399" s="184">
        <v>0</v>
      </c>
      <c r="R399" s="184">
        <f>Q399*H399</f>
        <v>0</v>
      </c>
      <c r="S399" s="184">
        <v>0</v>
      </c>
      <c r="T399" s="185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160</v>
      </c>
      <c r="AT399" s="186" t="s">
        <v>155</v>
      </c>
      <c r="AU399" s="186" t="s">
        <v>88</v>
      </c>
      <c r="AY399" s="19" t="s">
        <v>153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9" t="s">
        <v>86</v>
      </c>
      <c r="BK399" s="187">
        <f>ROUND(I399*H399,2)</f>
        <v>0</v>
      </c>
      <c r="BL399" s="19" t="s">
        <v>160</v>
      </c>
      <c r="BM399" s="186" t="s">
        <v>544</v>
      </c>
    </row>
    <row r="400" spans="1:65" s="2" customFormat="1" ht="11.25">
      <c r="A400" s="36"/>
      <c r="B400" s="37"/>
      <c r="C400" s="38"/>
      <c r="D400" s="188" t="s">
        <v>161</v>
      </c>
      <c r="E400" s="38"/>
      <c r="F400" s="189" t="s">
        <v>416</v>
      </c>
      <c r="G400" s="38"/>
      <c r="H400" s="38"/>
      <c r="I400" s="190"/>
      <c r="J400" s="38"/>
      <c r="K400" s="38"/>
      <c r="L400" s="41"/>
      <c r="M400" s="191"/>
      <c r="N400" s="192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161</v>
      </c>
      <c r="AU400" s="19" t="s">
        <v>88</v>
      </c>
    </row>
    <row r="401" spans="1:65" s="13" customFormat="1" ht="11.25">
      <c r="B401" s="193"/>
      <c r="C401" s="194"/>
      <c r="D401" s="195" t="s">
        <v>163</v>
      </c>
      <c r="E401" s="196" t="s">
        <v>19</v>
      </c>
      <c r="F401" s="197" t="s">
        <v>1465</v>
      </c>
      <c r="G401" s="194"/>
      <c r="H401" s="198">
        <v>16</v>
      </c>
      <c r="I401" s="199"/>
      <c r="J401" s="194"/>
      <c r="K401" s="194"/>
      <c r="L401" s="200"/>
      <c r="M401" s="201"/>
      <c r="N401" s="202"/>
      <c r="O401" s="202"/>
      <c r="P401" s="202"/>
      <c r="Q401" s="202"/>
      <c r="R401" s="202"/>
      <c r="S401" s="202"/>
      <c r="T401" s="203"/>
      <c r="AT401" s="204" t="s">
        <v>163</v>
      </c>
      <c r="AU401" s="204" t="s">
        <v>88</v>
      </c>
      <c r="AV401" s="13" t="s">
        <v>88</v>
      </c>
      <c r="AW401" s="13" t="s">
        <v>37</v>
      </c>
      <c r="AX401" s="13" t="s">
        <v>78</v>
      </c>
      <c r="AY401" s="204" t="s">
        <v>153</v>
      </c>
    </row>
    <row r="402" spans="1:65" s="15" customFormat="1" ht="11.25">
      <c r="B402" s="215"/>
      <c r="C402" s="216"/>
      <c r="D402" s="195" t="s">
        <v>163</v>
      </c>
      <c r="E402" s="217" t="s">
        <v>19</v>
      </c>
      <c r="F402" s="218" t="s">
        <v>166</v>
      </c>
      <c r="G402" s="216"/>
      <c r="H402" s="219">
        <v>16</v>
      </c>
      <c r="I402" s="220"/>
      <c r="J402" s="216"/>
      <c r="K402" s="216"/>
      <c r="L402" s="221"/>
      <c r="M402" s="222"/>
      <c r="N402" s="223"/>
      <c r="O402" s="223"/>
      <c r="P402" s="223"/>
      <c r="Q402" s="223"/>
      <c r="R402" s="223"/>
      <c r="S402" s="223"/>
      <c r="T402" s="224"/>
      <c r="AT402" s="225" t="s">
        <v>163</v>
      </c>
      <c r="AU402" s="225" t="s">
        <v>88</v>
      </c>
      <c r="AV402" s="15" t="s">
        <v>160</v>
      </c>
      <c r="AW402" s="15" t="s">
        <v>37</v>
      </c>
      <c r="AX402" s="15" t="s">
        <v>86</v>
      </c>
      <c r="AY402" s="225" t="s">
        <v>153</v>
      </c>
    </row>
    <row r="403" spans="1:65" s="2" customFormat="1" ht="16.5" customHeight="1">
      <c r="A403" s="36"/>
      <c r="B403" s="37"/>
      <c r="C403" s="226" t="s">
        <v>546</v>
      </c>
      <c r="D403" s="226" t="s">
        <v>220</v>
      </c>
      <c r="E403" s="227" t="s">
        <v>426</v>
      </c>
      <c r="F403" s="228" t="s">
        <v>427</v>
      </c>
      <c r="G403" s="229" t="s">
        <v>342</v>
      </c>
      <c r="H403" s="230">
        <v>5</v>
      </c>
      <c r="I403" s="231"/>
      <c r="J403" s="232">
        <f>ROUND(I403*H403,2)</f>
        <v>0</v>
      </c>
      <c r="K403" s="228" t="s">
        <v>159</v>
      </c>
      <c r="L403" s="233"/>
      <c r="M403" s="234" t="s">
        <v>19</v>
      </c>
      <c r="N403" s="235" t="s">
        <v>49</v>
      </c>
      <c r="O403" s="66"/>
      <c r="P403" s="184">
        <f>O403*H403</f>
        <v>0</v>
      </c>
      <c r="Q403" s="184">
        <v>0</v>
      </c>
      <c r="R403" s="184">
        <f>Q403*H403</f>
        <v>0</v>
      </c>
      <c r="S403" s="184">
        <v>0</v>
      </c>
      <c r="T403" s="185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182</v>
      </c>
      <c r="AT403" s="186" t="s">
        <v>220</v>
      </c>
      <c r="AU403" s="186" t="s">
        <v>88</v>
      </c>
      <c r="AY403" s="19" t="s">
        <v>153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19" t="s">
        <v>86</v>
      </c>
      <c r="BK403" s="187">
        <f>ROUND(I403*H403,2)</f>
        <v>0</v>
      </c>
      <c r="BL403" s="19" t="s">
        <v>160</v>
      </c>
      <c r="BM403" s="186" t="s">
        <v>549</v>
      </c>
    </row>
    <row r="404" spans="1:65" s="2" customFormat="1" ht="16.5" customHeight="1">
      <c r="A404" s="36"/>
      <c r="B404" s="37"/>
      <c r="C404" s="226" t="s">
        <v>393</v>
      </c>
      <c r="D404" s="226" t="s">
        <v>220</v>
      </c>
      <c r="E404" s="227" t="s">
        <v>429</v>
      </c>
      <c r="F404" s="228" t="s">
        <v>430</v>
      </c>
      <c r="G404" s="229" t="s">
        <v>342</v>
      </c>
      <c r="H404" s="230">
        <v>7</v>
      </c>
      <c r="I404" s="231"/>
      <c r="J404" s="232">
        <f>ROUND(I404*H404,2)</f>
        <v>0</v>
      </c>
      <c r="K404" s="228" t="s">
        <v>159</v>
      </c>
      <c r="L404" s="233"/>
      <c r="M404" s="234" t="s">
        <v>19</v>
      </c>
      <c r="N404" s="235" t="s">
        <v>49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182</v>
      </c>
      <c r="AT404" s="186" t="s">
        <v>220</v>
      </c>
      <c r="AU404" s="186" t="s">
        <v>88</v>
      </c>
      <c r="AY404" s="19" t="s">
        <v>153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86</v>
      </c>
      <c r="BK404" s="187">
        <f>ROUND(I404*H404,2)</f>
        <v>0</v>
      </c>
      <c r="BL404" s="19" t="s">
        <v>160</v>
      </c>
      <c r="BM404" s="186" t="s">
        <v>556</v>
      </c>
    </row>
    <row r="405" spans="1:65" s="2" customFormat="1" ht="16.5" customHeight="1">
      <c r="A405" s="36"/>
      <c r="B405" s="37"/>
      <c r="C405" s="226" t="s">
        <v>553</v>
      </c>
      <c r="D405" s="226" t="s">
        <v>220</v>
      </c>
      <c r="E405" s="227" t="s">
        <v>433</v>
      </c>
      <c r="F405" s="228" t="s">
        <v>434</v>
      </c>
      <c r="G405" s="229" t="s">
        <v>342</v>
      </c>
      <c r="H405" s="230">
        <v>2</v>
      </c>
      <c r="I405" s="231"/>
      <c r="J405" s="232">
        <f>ROUND(I405*H405,2)</f>
        <v>0</v>
      </c>
      <c r="K405" s="228" t="s">
        <v>19</v>
      </c>
      <c r="L405" s="233"/>
      <c r="M405" s="234" t="s">
        <v>19</v>
      </c>
      <c r="N405" s="235" t="s">
        <v>49</v>
      </c>
      <c r="O405" s="66"/>
      <c r="P405" s="184">
        <f>O405*H405</f>
        <v>0</v>
      </c>
      <c r="Q405" s="184">
        <v>0</v>
      </c>
      <c r="R405" s="184">
        <f>Q405*H405</f>
        <v>0</v>
      </c>
      <c r="S405" s="184">
        <v>0</v>
      </c>
      <c r="T405" s="185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6" t="s">
        <v>182</v>
      </c>
      <c r="AT405" s="186" t="s">
        <v>220</v>
      </c>
      <c r="AU405" s="186" t="s">
        <v>88</v>
      </c>
      <c r="AY405" s="19" t="s">
        <v>153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9" t="s">
        <v>86</v>
      </c>
      <c r="BK405" s="187">
        <f>ROUND(I405*H405,2)</f>
        <v>0</v>
      </c>
      <c r="BL405" s="19" t="s">
        <v>160</v>
      </c>
      <c r="BM405" s="186" t="s">
        <v>560</v>
      </c>
    </row>
    <row r="406" spans="1:65" s="2" customFormat="1" ht="16.5" customHeight="1">
      <c r="A406" s="36"/>
      <c r="B406" s="37"/>
      <c r="C406" s="226" t="s">
        <v>397</v>
      </c>
      <c r="D406" s="226" t="s">
        <v>220</v>
      </c>
      <c r="E406" s="227" t="s">
        <v>436</v>
      </c>
      <c r="F406" s="228" t="s">
        <v>437</v>
      </c>
      <c r="G406" s="229" t="s">
        <v>342</v>
      </c>
      <c r="H406" s="230">
        <v>2</v>
      </c>
      <c r="I406" s="231"/>
      <c r="J406" s="232">
        <f>ROUND(I406*H406,2)</f>
        <v>0</v>
      </c>
      <c r="K406" s="228" t="s">
        <v>19</v>
      </c>
      <c r="L406" s="233"/>
      <c r="M406" s="234" t="s">
        <v>19</v>
      </c>
      <c r="N406" s="235" t="s">
        <v>49</v>
      </c>
      <c r="O406" s="66"/>
      <c r="P406" s="184">
        <f>O406*H406</f>
        <v>0</v>
      </c>
      <c r="Q406" s="184">
        <v>0</v>
      </c>
      <c r="R406" s="184">
        <f>Q406*H406</f>
        <v>0</v>
      </c>
      <c r="S406" s="184">
        <v>0</v>
      </c>
      <c r="T406" s="18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182</v>
      </c>
      <c r="AT406" s="186" t="s">
        <v>220</v>
      </c>
      <c r="AU406" s="186" t="s">
        <v>88</v>
      </c>
      <c r="AY406" s="19" t="s">
        <v>153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9" t="s">
        <v>86</v>
      </c>
      <c r="BK406" s="187">
        <f>ROUND(I406*H406,2)</f>
        <v>0</v>
      </c>
      <c r="BL406" s="19" t="s">
        <v>160</v>
      </c>
      <c r="BM406" s="186" t="s">
        <v>566</v>
      </c>
    </row>
    <row r="407" spans="1:65" s="2" customFormat="1" ht="16.5" customHeight="1">
      <c r="A407" s="36"/>
      <c r="B407" s="37"/>
      <c r="C407" s="175" t="s">
        <v>563</v>
      </c>
      <c r="D407" s="175" t="s">
        <v>155</v>
      </c>
      <c r="E407" s="176" t="s">
        <v>413</v>
      </c>
      <c r="F407" s="177" t="s">
        <v>414</v>
      </c>
      <c r="G407" s="178" t="s">
        <v>342</v>
      </c>
      <c r="H407" s="179">
        <v>14</v>
      </c>
      <c r="I407" s="180"/>
      <c r="J407" s="181">
        <f>ROUND(I407*H407,2)</f>
        <v>0</v>
      </c>
      <c r="K407" s="177" t="s">
        <v>159</v>
      </c>
      <c r="L407" s="41"/>
      <c r="M407" s="182" t="s">
        <v>19</v>
      </c>
      <c r="N407" s="183" t="s">
        <v>49</v>
      </c>
      <c r="O407" s="66"/>
      <c r="P407" s="184">
        <f>O407*H407</f>
        <v>0</v>
      </c>
      <c r="Q407" s="184">
        <v>0</v>
      </c>
      <c r="R407" s="184">
        <f>Q407*H407</f>
        <v>0</v>
      </c>
      <c r="S407" s="184">
        <v>0</v>
      </c>
      <c r="T407" s="185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6" t="s">
        <v>160</v>
      </c>
      <c r="AT407" s="186" t="s">
        <v>155</v>
      </c>
      <c r="AU407" s="186" t="s">
        <v>88</v>
      </c>
      <c r="AY407" s="19" t="s">
        <v>153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9" t="s">
        <v>86</v>
      </c>
      <c r="BK407" s="187">
        <f>ROUND(I407*H407,2)</f>
        <v>0</v>
      </c>
      <c r="BL407" s="19" t="s">
        <v>160</v>
      </c>
      <c r="BM407" s="186" t="s">
        <v>571</v>
      </c>
    </row>
    <row r="408" spans="1:65" s="2" customFormat="1" ht="11.25">
      <c r="A408" s="36"/>
      <c r="B408" s="37"/>
      <c r="C408" s="38"/>
      <c r="D408" s="188" t="s">
        <v>161</v>
      </c>
      <c r="E408" s="38"/>
      <c r="F408" s="189" t="s">
        <v>416</v>
      </c>
      <c r="G408" s="38"/>
      <c r="H408" s="38"/>
      <c r="I408" s="190"/>
      <c r="J408" s="38"/>
      <c r="K408" s="38"/>
      <c r="L408" s="41"/>
      <c r="M408" s="191"/>
      <c r="N408" s="192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161</v>
      </c>
      <c r="AU408" s="19" t="s">
        <v>88</v>
      </c>
    </row>
    <row r="409" spans="1:65" s="13" customFormat="1" ht="11.25">
      <c r="B409" s="193"/>
      <c r="C409" s="194"/>
      <c r="D409" s="195" t="s">
        <v>163</v>
      </c>
      <c r="E409" s="196" t="s">
        <v>19</v>
      </c>
      <c r="F409" s="197" t="s">
        <v>1466</v>
      </c>
      <c r="G409" s="194"/>
      <c r="H409" s="198">
        <v>14</v>
      </c>
      <c r="I409" s="199"/>
      <c r="J409" s="194"/>
      <c r="K409" s="194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163</v>
      </c>
      <c r="AU409" s="204" t="s">
        <v>88</v>
      </c>
      <c r="AV409" s="13" t="s">
        <v>88</v>
      </c>
      <c r="AW409" s="13" t="s">
        <v>37</v>
      </c>
      <c r="AX409" s="13" t="s">
        <v>78</v>
      </c>
      <c r="AY409" s="204" t="s">
        <v>153</v>
      </c>
    </row>
    <row r="410" spans="1:65" s="14" customFormat="1" ht="11.25">
      <c r="B410" s="205"/>
      <c r="C410" s="206"/>
      <c r="D410" s="195" t="s">
        <v>163</v>
      </c>
      <c r="E410" s="207" t="s">
        <v>19</v>
      </c>
      <c r="F410" s="208" t="s">
        <v>190</v>
      </c>
      <c r="G410" s="206"/>
      <c r="H410" s="207" t="s">
        <v>19</v>
      </c>
      <c r="I410" s="209"/>
      <c r="J410" s="206"/>
      <c r="K410" s="206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163</v>
      </c>
      <c r="AU410" s="214" t="s">
        <v>88</v>
      </c>
      <c r="AV410" s="14" t="s">
        <v>86</v>
      </c>
      <c r="AW410" s="14" t="s">
        <v>37</v>
      </c>
      <c r="AX410" s="14" t="s">
        <v>78</v>
      </c>
      <c r="AY410" s="214" t="s">
        <v>153</v>
      </c>
    </row>
    <row r="411" spans="1:65" s="15" customFormat="1" ht="11.25">
      <c r="B411" s="215"/>
      <c r="C411" s="216"/>
      <c r="D411" s="195" t="s">
        <v>163</v>
      </c>
      <c r="E411" s="217" t="s">
        <v>19</v>
      </c>
      <c r="F411" s="218" t="s">
        <v>166</v>
      </c>
      <c r="G411" s="216"/>
      <c r="H411" s="219">
        <v>14</v>
      </c>
      <c r="I411" s="220"/>
      <c r="J411" s="216"/>
      <c r="K411" s="216"/>
      <c r="L411" s="221"/>
      <c r="M411" s="222"/>
      <c r="N411" s="223"/>
      <c r="O411" s="223"/>
      <c r="P411" s="223"/>
      <c r="Q411" s="223"/>
      <c r="R411" s="223"/>
      <c r="S411" s="223"/>
      <c r="T411" s="224"/>
      <c r="AT411" s="225" t="s">
        <v>163</v>
      </c>
      <c r="AU411" s="225" t="s">
        <v>88</v>
      </c>
      <c r="AV411" s="15" t="s">
        <v>160</v>
      </c>
      <c r="AW411" s="15" t="s">
        <v>37</v>
      </c>
      <c r="AX411" s="15" t="s">
        <v>86</v>
      </c>
      <c r="AY411" s="225" t="s">
        <v>153</v>
      </c>
    </row>
    <row r="412" spans="1:65" s="2" customFormat="1" ht="16.5" customHeight="1">
      <c r="A412" s="36"/>
      <c r="B412" s="37"/>
      <c r="C412" s="226" t="s">
        <v>568</v>
      </c>
      <c r="D412" s="226" t="s">
        <v>220</v>
      </c>
      <c r="E412" s="227" t="s">
        <v>1467</v>
      </c>
      <c r="F412" s="228" t="s">
        <v>1468</v>
      </c>
      <c r="G412" s="229" t="s">
        <v>342</v>
      </c>
      <c r="H412" s="230">
        <v>2</v>
      </c>
      <c r="I412" s="231"/>
      <c r="J412" s="232">
        <f t="shared" ref="J412:J419" si="0">ROUND(I412*H412,2)</f>
        <v>0</v>
      </c>
      <c r="K412" s="228" t="s">
        <v>19</v>
      </c>
      <c r="L412" s="233"/>
      <c r="M412" s="234" t="s">
        <v>19</v>
      </c>
      <c r="N412" s="235" t="s">
        <v>49</v>
      </c>
      <c r="O412" s="66"/>
      <c r="P412" s="184">
        <f t="shared" ref="P412:P419" si="1">O412*H412</f>
        <v>0</v>
      </c>
      <c r="Q412" s="184">
        <v>0</v>
      </c>
      <c r="R412" s="184">
        <f t="shared" ref="R412:R419" si="2">Q412*H412</f>
        <v>0</v>
      </c>
      <c r="S412" s="184">
        <v>0</v>
      </c>
      <c r="T412" s="185">
        <f t="shared" ref="T412:T419" si="3"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182</v>
      </c>
      <c r="AT412" s="186" t="s">
        <v>220</v>
      </c>
      <c r="AU412" s="186" t="s">
        <v>88</v>
      </c>
      <c r="AY412" s="19" t="s">
        <v>153</v>
      </c>
      <c r="BE412" s="187">
        <f t="shared" ref="BE412:BE419" si="4">IF(N412="základní",J412,0)</f>
        <v>0</v>
      </c>
      <c r="BF412" s="187">
        <f t="shared" ref="BF412:BF419" si="5">IF(N412="snížená",J412,0)</f>
        <v>0</v>
      </c>
      <c r="BG412" s="187">
        <f t="shared" ref="BG412:BG419" si="6">IF(N412="zákl. přenesená",J412,0)</f>
        <v>0</v>
      </c>
      <c r="BH412" s="187">
        <f t="shared" ref="BH412:BH419" si="7">IF(N412="sníž. přenesená",J412,0)</f>
        <v>0</v>
      </c>
      <c r="BI412" s="187">
        <f t="shared" ref="BI412:BI419" si="8">IF(N412="nulová",J412,0)</f>
        <v>0</v>
      </c>
      <c r="BJ412" s="19" t="s">
        <v>86</v>
      </c>
      <c r="BK412" s="187">
        <f t="shared" ref="BK412:BK419" si="9">ROUND(I412*H412,2)</f>
        <v>0</v>
      </c>
      <c r="BL412" s="19" t="s">
        <v>160</v>
      </c>
      <c r="BM412" s="186" t="s">
        <v>580</v>
      </c>
    </row>
    <row r="413" spans="1:65" s="2" customFormat="1" ht="16.5" customHeight="1">
      <c r="A413" s="36"/>
      <c r="B413" s="37"/>
      <c r="C413" s="226" t="s">
        <v>233</v>
      </c>
      <c r="D413" s="226" t="s">
        <v>220</v>
      </c>
      <c r="E413" s="227" t="s">
        <v>1469</v>
      </c>
      <c r="F413" s="228" t="s">
        <v>1470</v>
      </c>
      <c r="G413" s="229" t="s">
        <v>342</v>
      </c>
      <c r="H413" s="230">
        <v>1</v>
      </c>
      <c r="I413" s="231"/>
      <c r="J413" s="232">
        <f t="shared" si="0"/>
        <v>0</v>
      </c>
      <c r="K413" s="228" t="s">
        <v>19</v>
      </c>
      <c r="L413" s="233"/>
      <c r="M413" s="234" t="s">
        <v>19</v>
      </c>
      <c r="N413" s="235" t="s">
        <v>49</v>
      </c>
      <c r="O413" s="66"/>
      <c r="P413" s="184">
        <f t="shared" si="1"/>
        <v>0</v>
      </c>
      <c r="Q413" s="184">
        <v>0</v>
      </c>
      <c r="R413" s="184">
        <f t="shared" si="2"/>
        <v>0</v>
      </c>
      <c r="S413" s="184">
        <v>0</v>
      </c>
      <c r="T413" s="185">
        <f t="shared" si="3"/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182</v>
      </c>
      <c r="AT413" s="186" t="s">
        <v>220</v>
      </c>
      <c r="AU413" s="186" t="s">
        <v>88</v>
      </c>
      <c r="AY413" s="19" t="s">
        <v>153</v>
      </c>
      <c r="BE413" s="187">
        <f t="shared" si="4"/>
        <v>0</v>
      </c>
      <c r="BF413" s="187">
        <f t="shared" si="5"/>
        <v>0</v>
      </c>
      <c r="BG413" s="187">
        <f t="shared" si="6"/>
        <v>0</v>
      </c>
      <c r="BH413" s="187">
        <f t="shared" si="7"/>
        <v>0</v>
      </c>
      <c r="BI413" s="187">
        <f t="shared" si="8"/>
        <v>0</v>
      </c>
      <c r="BJ413" s="19" t="s">
        <v>86</v>
      </c>
      <c r="BK413" s="187">
        <f t="shared" si="9"/>
        <v>0</v>
      </c>
      <c r="BL413" s="19" t="s">
        <v>160</v>
      </c>
      <c r="BM413" s="186" t="s">
        <v>907</v>
      </c>
    </row>
    <row r="414" spans="1:65" s="2" customFormat="1" ht="16.5" customHeight="1">
      <c r="A414" s="36"/>
      <c r="B414" s="37"/>
      <c r="C414" s="226" t="s">
        <v>405</v>
      </c>
      <c r="D414" s="226" t="s">
        <v>220</v>
      </c>
      <c r="E414" s="227" t="s">
        <v>1471</v>
      </c>
      <c r="F414" s="228" t="s">
        <v>1472</v>
      </c>
      <c r="G414" s="229" t="s">
        <v>342</v>
      </c>
      <c r="H414" s="230">
        <v>2</v>
      </c>
      <c r="I414" s="231"/>
      <c r="J414" s="232">
        <f t="shared" si="0"/>
        <v>0</v>
      </c>
      <c r="K414" s="228" t="s">
        <v>159</v>
      </c>
      <c r="L414" s="233"/>
      <c r="M414" s="234" t="s">
        <v>19</v>
      </c>
      <c r="N414" s="235" t="s">
        <v>49</v>
      </c>
      <c r="O414" s="66"/>
      <c r="P414" s="184">
        <f t="shared" si="1"/>
        <v>0</v>
      </c>
      <c r="Q414" s="184">
        <v>0</v>
      </c>
      <c r="R414" s="184">
        <f t="shared" si="2"/>
        <v>0</v>
      </c>
      <c r="S414" s="184">
        <v>0</v>
      </c>
      <c r="T414" s="185">
        <f t="shared" si="3"/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86" t="s">
        <v>182</v>
      </c>
      <c r="AT414" s="186" t="s">
        <v>220</v>
      </c>
      <c r="AU414" s="186" t="s">
        <v>88</v>
      </c>
      <c r="AY414" s="19" t="s">
        <v>153</v>
      </c>
      <c r="BE414" s="187">
        <f t="shared" si="4"/>
        <v>0</v>
      </c>
      <c r="BF414" s="187">
        <f t="shared" si="5"/>
        <v>0</v>
      </c>
      <c r="BG414" s="187">
        <f t="shared" si="6"/>
        <v>0</v>
      </c>
      <c r="BH414" s="187">
        <f t="shared" si="7"/>
        <v>0</v>
      </c>
      <c r="BI414" s="187">
        <f t="shared" si="8"/>
        <v>0</v>
      </c>
      <c r="BJ414" s="19" t="s">
        <v>86</v>
      </c>
      <c r="BK414" s="187">
        <f t="shared" si="9"/>
        <v>0</v>
      </c>
      <c r="BL414" s="19" t="s">
        <v>160</v>
      </c>
      <c r="BM414" s="186" t="s">
        <v>910</v>
      </c>
    </row>
    <row r="415" spans="1:65" s="2" customFormat="1" ht="16.5" customHeight="1">
      <c r="A415" s="36"/>
      <c r="B415" s="37"/>
      <c r="C415" s="226" t="s">
        <v>356</v>
      </c>
      <c r="D415" s="226" t="s">
        <v>220</v>
      </c>
      <c r="E415" s="227" t="s">
        <v>1473</v>
      </c>
      <c r="F415" s="228" t="s">
        <v>1474</v>
      </c>
      <c r="G415" s="229" t="s">
        <v>342</v>
      </c>
      <c r="H415" s="230">
        <v>2</v>
      </c>
      <c r="I415" s="231"/>
      <c r="J415" s="232">
        <f t="shared" si="0"/>
        <v>0</v>
      </c>
      <c r="K415" s="228" t="s">
        <v>19</v>
      </c>
      <c r="L415" s="233"/>
      <c r="M415" s="234" t="s">
        <v>19</v>
      </c>
      <c r="N415" s="235" t="s">
        <v>49</v>
      </c>
      <c r="O415" s="66"/>
      <c r="P415" s="184">
        <f t="shared" si="1"/>
        <v>0</v>
      </c>
      <c r="Q415" s="184">
        <v>0</v>
      </c>
      <c r="R415" s="184">
        <f t="shared" si="2"/>
        <v>0</v>
      </c>
      <c r="S415" s="184">
        <v>0</v>
      </c>
      <c r="T415" s="185">
        <f t="shared" si="3"/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182</v>
      </c>
      <c r="AT415" s="186" t="s">
        <v>220</v>
      </c>
      <c r="AU415" s="186" t="s">
        <v>88</v>
      </c>
      <c r="AY415" s="19" t="s">
        <v>153</v>
      </c>
      <c r="BE415" s="187">
        <f t="shared" si="4"/>
        <v>0</v>
      </c>
      <c r="BF415" s="187">
        <f t="shared" si="5"/>
        <v>0</v>
      </c>
      <c r="BG415" s="187">
        <f t="shared" si="6"/>
        <v>0</v>
      </c>
      <c r="BH415" s="187">
        <f t="shared" si="7"/>
        <v>0</v>
      </c>
      <c r="BI415" s="187">
        <f t="shared" si="8"/>
        <v>0</v>
      </c>
      <c r="BJ415" s="19" t="s">
        <v>86</v>
      </c>
      <c r="BK415" s="187">
        <f t="shared" si="9"/>
        <v>0</v>
      </c>
      <c r="BL415" s="19" t="s">
        <v>160</v>
      </c>
      <c r="BM415" s="186" t="s">
        <v>913</v>
      </c>
    </row>
    <row r="416" spans="1:65" s="2" customFormat="1" ht="16.5" customHeight="1">
      <c r="A416" s="36"/>
      <c r="B416" s="37"/>
      <c r="C416" s="226" t="s">
        <v>362</v>
      </c>
      <c r="D416" s="226" t="s">
        <v>220</v>
      </c>
      <c r="E416" s="227" t="s">
        <v>1475</v>
      </c>
      <c r="F416" s="228" t="s">
        <v>1476</v>
      </c>
      <c r="G416" s="229" t="s">
        <v>342</v>
      </c>
      <c r="H416" s="230">
        <v>2</v>
      </c>
      <c r="I416" s="231"/>
      <c r="J416" s="232">
        <f t="shared" si="0"/>
        <v>0</v>
      </c>
      <c r="K416" s="228" t="s">
        <v>19</v>
      </c>
      <c r="L416" s="233"/>
      <c r="M416" s="234" t="s">
        <v>19</v>
      </c>
      <c r="N416" s="235" t="s">
        <v>49</v>
      </c>
      <c r="O416" s="66"/>
      <c r="P416" s="184">
        <f t="shared" si="1"/>
        <v>0</v>
      </c>
      <c r="Q416" s="184">
        <v>0</v>
      </c>
      <c r="R416" s="184">
        <f t="shared" si="2"/>
        <v>0</v>
      </c>
      <c r="S416" s="184">
        <v>0</v>
      </c>
      <c r="T416" s="185">
        <f t="shared" si="3"/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182</v>
      </c>
      <c r="AT416" s="186" t="s">
        <v>220</v>
      </c>
      <c r="AU416" s="186" t="s">
        <v>88</v>
      </c>
      <c r="AY416" s="19" t="s">
        <v>153</v>
      </c>
      <c r="BE416" s="187">
        <f t="shared" si="4"/>
        <v>0</v>
      </c>
      <c r="BF416" s="187">
        <f t="shared" si="5"/>
        <v>0</v>
      </c>
      <c r="BG416" s="187">
        <f t="shared" si="6"/>
        <v>0</v>
      </c>
      <c r="BH416" s="187">
        <f t="shared" si="7"/>
        <v>0</v>
      </c>
      <c r="BI416" s="187">
        <f t="shared" si="8"/>
        <v>0</v>
      </c>
      <c r="BJ416" s="19" t="s">
        <v>86</v>
      </c>
      <c r="BK416" s="187">
        <f t="shared" si="9"/>
        <v>0</v>
      </c>
      <c r="BL416" s="19" t="s">
        <v>160</v>
      </c>
      <c r="BM416" s="186" t="s">
        <v>916</v>
      </c>
    </row>
    <row r="417" spans="1:65" s="2" customFormat="1" ht="16.5" customHeight="1">
      <c r="A417" s="36"/>
      <c r="B417" s="37"/>
      <c r="C417" s="226" t="s">
        <v>366</v>
      </c>
      <c r="D417" s="226" t="s">
        <v>220</v>
      </c>
      <c r="E417" s="227" t="s">
        <v>1477</v>
      </c>
      <c r="F417" s="228" t="s">
        <v>1478</v>
      </c>
      <c r="G417" s="229" t="s">
        <v>342</v>
      </c>
      <c r="H417" s="230">
        <v>2</v>
      </c>
      <c r="I417" s="231"/>
      <c r="J417" s="232">
        <f t="shared" si="0"/>
        <v>0</v>
      </c>
      <c r="K417" s="228" t="s">
        <v>19</v>
      </c>
      <c r="L417" s="233"/>
      <c r="M417" s="234" t="s">
        <v>19</v>
      </c>
      <c r="N417" s="235" t="s">
        <v>49</v>
      </c>
      <c r="O417" s="66"/>
      <c r="P417" s="184">
        <f t="shared" si="1"/>
        <v>0</v>
      </c>
      <c r="Q417" s="184">
        <v>0</v>
      </c>
      <c r="R417" s="184">
        <f t="shared" si="2"/>
        <v>0</v>
      </c>
      <c r="S417" s="184">
        <v>0</v>
      </c>
      <c r="T417" s="185">
        <f t="shared" si="3"/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182</v>
      </c>
      <c r="AT417" s="186" t="s">
        <v>220</v>
      </c>
      <c r="AU417" s="186" t="s">
        <v>88</v>
      </c>
      <c r="AY417" s="19" t="s">
        <v>153</v>
      </c>
      <c r="BE417" s="187">
        <f t="shared" si="4"/>
        <v>0</v>
      </c>
      <c r="BF417" s="187">
        <f t="shared" si="5"/>
        <v>0</v>
      </c>
      <c r="BG417" s="187">
        <f t="shared" si="6"/>
        <v>0</v>
      </c>
      <c r="BH417" s="187">
        <f t="shared" si="7"/>
        <v>0</v>
      </c>
      <c r="BI417" s="187">
        <f t="shared" si="8"/>
        <v>0</v>
      </c>
      <c r="BJ417" s="19" t="s">
        <v>86</v>
      </c>
      <c r="BK417" s="187">
        <f t="shared" si="9"/>
        <v>0</v>
      </c>
      <c r="BL417" s="19" t="s">
        <v>160</v>
      </c>
      <c r="BM417" s="186" t="s">
        <v>919</v>
      </c>
    </row>
    <row r="418" spans="1:65" s="2" customFormat="1" ht="16.5" customHeight="1">
      <c r="A418" s="36"/>
      <c r="B418" s="37"/>
      <c r="C418" s="226" t="s">
        <v>371</v>
      </c>
      <c r="D418" s="226" t="s">
        <v>220</v>
      </c>
      <c r="E418" s="227" t="s">
        <v>1479</v>
      </c>
      <c r="F418" s="228" t="s">
        <v>1480</v>
      </c>
      <c r="G418" s="229" t="s">
        <v>342</v>
      </c>
      <c r="H418" s="230">
        <v>3</v>
      </c>
      <c r="I418" s="231"/>
      <c r="J418" s="232">
        <f t="shared" si="0"/>
        <v>0</v>
      </c>
      <c r="K418" s="228" t="s">
        <v>19</v>
      </c>
      <c r="L418" s="233"/>
      <c r="M418" s="234" t="s">
        <v>19</v>
      </c>
      <c r="N418" s="235" t="s">
        <v>49</v>
      </c>
      <c r="O418" s="66"/>
      <c r="P418" s="184">
        <f t="shared" si="1"/>
        <v>0</v>
      </c>
      <c r="Q418" s="184">
        <v>0</v>
      </c>
      <c r="R418" s="184">
        <f t="shared" si="2"/>
        <v>0</v>
      </c>
      <c r="S418" s="184">
        <v>0</v>
      </c>
      <c r="T418" s="185">
        <f t="shared" si="3"/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6" t="s">
        <v>182</v>
      </c>
      <c r="AT418" s="186" t="s">
        <v>220</v>
      </c>
      <c r="AU418" s="186" t="s">
        <v>88</v>
      </c>
      <c r="AY418" s="19" t="s">
        <v>153</v>
      </c>
      <c r="BE418" s="187">
        <f t="shared" si="4"/>
        <v>0</v>
      </c>
      <c r="BF418" s="187">
        <f t="shared" si="5"/>
        <v>0</v>
      </c>
      <c r="BG418" s="187">
        <f t="shared" si="6"/>
        <v>0</v>
      </c>
      <c r="BH418" s="187">
        <f t="shared" si="7"/>
        <v>0</v>
      </c>
      <c r="BI418" s="187">
        <f t="shared" si="8"/>
        <v>0</v>
      </c>
      <c r="BJ418" s="19" t="s">
        <v>86</v>
      </c>
      <c r="BK418" s="187">
        <f t="shared" si="9"/>
        <v>0</v>
      </c>
      <c r="BL418" s="19" t="s">
        <v>160</v>
      </c>
      <c r="BM418" s="186" t="s">
        <v>922</v>
      </c>
    </row>
    <row r="419" spans="1:65" s="2" customFormat="1" ht="16.5" customHeight="1">
      <c r="A419" s="36"/>
      <c r="B419" s="37"/>
      <c r="C419" s="175" t="s">
        <v>375</v>
      </c>
      <c r="D419" s="175" t="s">
        <v>155</v>
      </c>
      <c r="E419" s="176" t="s">
        <v>413</v>
      </c>
      <c r="F419" s="177" t="s">
        <v>414</v>
      </c>
      <c r="G419" s="178" t="s">
        <v>342</v>
      </c>
      <c r="H419" s="179">
        <v>12</v>
      </c>
      <c r="I419" s="180"/>
      <c r="J419" s="181">
        <f t="shared" si="0"/>
        <v>0</v>
      </c>
      <c r="K419" s="177" t="s">
        <v>159</v>
      </c>
      <c r="L419" s="41"/>
      <c r="M419" s="182" t="s">
        <v>19</v>
      </c>
      <c r="N419" s="183" t="s">
        <v>49</v>
      </c>
      <c r="O419" s="66"/>
      <c r="P419" s="184">
        <f t="shared" si="1"/>
        <v>0</v>
      </c>
      <c r="Q419" s="184">
        <v>0</v>
      </c>
      <c r="R419" s="184">
        <f t="shared" si="2"/>
        <v>0</v>
      </c>
      <c r="S419" s="184">
        <v>0</v>
      </c>
      <c r="T419" s="185">
        <f t="shared" si="3"/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6" t="s">
        <v>160</v>
      </c>
      <c r="AT419" s="186" t="s">
        <v>155</v>
      </c>
      <c r="AU419" s="186" t="s">
        <v>88</v>
      </c>
      <c r="AY419" s="19" t="s">
        <v>153</v>
      </c>
      <c r="BE419" s="187">
        <f t="shared" si="4"/>
        <v>0</v>
      </c>
      <c r="BF419" s="187">
        <f t="shared" si="5"/>
        <v>0</v>
      </c>
      <c r="BG419" s="187">
        <f t="shared" si="6"/>
        <v>0</v>
      </c>
      <c r="BH419" s="187">
        <f t="shared" si="7"/>
        <v>0</v>
      </c>
      <c r="BI419" s="187">
        <f t="shared" si="8"/>
        <v>0</v>
      </c>
      <c r="BJ419" s="19" t="s">
        <v>86</v>
      </c>
      <c r="BK419" s="187">
        <f t="shared" si="9"/>
        <v>0</v>
      </c>
      <c r="BL419" s="19" t="s">
        <v>160</v>
      </c>
      <c r="BM419" s="186" t="s">
        <v>925</v>
      </c>
    </row>
    <row r="420" spans="1:65" s="2" customFormat="1" ht="11.25">
      <c r="A420" s="36"/>
      <c r="B420" s="37"/>
      <c r="C420" s="38"/>
      <c r="D420" s="188" t="s">
        <v>161</v>
      </c>
      <c r="E420" s="38"/>
      <c r="F420" s="189" t="s">
        <v>416</v>
      </c>
      <c r="G420" s="38"/>
      <c r="H420" s="38"/>
      <c r="I420" s="190"/>
      <c r="J420" s="38"/>
      <c r="K420" s="38"/>
      <c r="L420" s="41"/>
      <c r="M420" s="191"/>
      <c r="N420" s="192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161</v>
      </c>
      <c r="AU420" s="19" t="s">
        <v>88</v>
      </c>
    </row>
    <row r="421" spans="1:65" s="13" customFormat="1" ht="11.25">
      <c r="B421" s="193"/>
      <c r="C421" s="194"/>
      <c r="D421" s="195" t="s">
        <v>163</v>
      </c>
      <c r="E421" s="196" t="s">
        <v>19</v>
      </c>
      <c r="F421" s="197" t="s">
        <v>1481</v>
      </c>
      <c r="G421" s="194"/>
      <c r="H421" s="198">
        <v>12</v>
      </c>
      <c r="I421" s="199"/>
      <c r="J421" s="194"/>
      <c r="K421" s="194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163</v>
      </c>
      <c r="AU421" s="204" t="s">
        <v>88</v>
      </c>
      <c r="AV421" s="13" t="s">
        <v>88</v>
      </c>
      <c r="AW421" s="13" t="s">
        <v>37</v>
      </c>
      <c r="AX421" s="13" t="s">
        <v>78</v>
      </c>
      <c r="AY421" s="204" t="s">
        <v>153</v>
      </c>
    </row>
    <row r="422" spans="1:65" s="15" customFormat="1" ht="11.25">
      <c r="B422" s="215"/>
      <c r="C422" s="216"/>
      <c r="D422" s="195" t="s">
        <v>163</v>
      </c>
      <c r="E422" s="217" t="s">
        <v>19</v>
      </c>
      <c r="F422" s="218" t="s">
        <v>166</v>
      </c>
      <c r="G422" s="216"/>
      <c r="H422" s="219">
        <v>12</v>
      </c>
      <c r="I422" s="220"/>
      <c r="J422" s="216"/>
      <c r="K422" s="216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163</v>
      </c>
      <c r="AU422" s="225" t="s">
        <v>88</v>
      </c>
      <c r="AV422" s="15" t="s">
        <v>160</v>
      </c>
      <c r="AW422" s="15" t="s">
        <v>37</v>
      </c>
      <c r="AX422" s="15" t="s">
        <v>86</v>
      </c>
      <c r="AY422" s="225" t="s">
        <v>153</v>
      </c>
    </row>
    <row r="423" spans="1:65" s="2" customFormat="1" ht="16.5" customHeight="1">
      <c r="A423" s="36"/>
      <c r="B423" s="37"/>
      <c r="C423" s="226" t="s">
        <v>380</v>
      </c>
      <c r="D423" s="226" t="s">
        <v>220</v>
      </c>
      <c r="E423" s="227" t="s">
        <v>1482</v>
      </c>
      <c r="F423" s="228" t="s">
        <v>1483</v>
      </c>
      <c r="G423" s="229" t="s">
        <v>342</v>
      </c>
      <c r="H423" s="230">
        <v>3</v>
      </c>
      <c r="I423" s="231"/>
      <c r="J423" s="232">
        <f t="shared" ref="J423:J428" si="10">ROUND(I423*H423,2)</f>
        <v>0</v>
      </c>
      <c r="K423" s="228" t="s">
        <v>19</v>
      </c>
      <c r="L423" s="233"/>
      <c r="M423" s="234" t="s">
        <v>19</v>
      </c>
      <c r="N423" s="235" t="s">
        <v>49</v>
      </c>
      <c r="O423" s="66"/>
      <c r="P423" s="184">
        <f t="shared" ref="P423:P428" si="11">O423*H423</f>
        <v>0</v>
      </c>
      <c r="Q423" s="184">
        <v>0</v>
      </c>
      <c r="R423" s="184">
        <f t="shared" ref="R423:R428" si="12">Q423*H423</f>
        <v>0</v>
      </c>
      <c r="S423" s="184">
        <v>0</v>
      </c>
      <c r="T423" s="185">
        <f t="shared" ref="T423:T428" si="13"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182</v>
      </c>
      <c r="AT423" s="186" t="s">
        <v>220</v>
      </c>
      <c r="AU423" s="186" t="s">
        <v>88</v>
      </c>
      <c r="AY423" s="19" t="s">
        <v>153</v>
      </c>
      <c r="BE423" s="187">
        <f t="shared" ref="BE423:BE428" si="14">IF(N423="základní",J423,0)</f>
        <v>0</v>
      </c>
      <c r="BF423" s="187">
        <f t="shared" ref="BF423:BF428" si="15">IF(N423="snížená",J423,0)</f>
        <v>0</v>
      </c>
      <c r="BG423" s="187">
        <f t="shared" ref="BG423:BG428" si="16">IF(N423="zákl. přenesená",J423,0)</f>
        <v>0</v>
      </c>
      <c r="BH423" s="187">
        <f t="shared" ref="BH423:BH428" si="17">IF(N423="sníž. přenesená",J423,0)</f>
        <v>0</v>
      </c>
      <c r="BI423" s="187">
        <f t="shared" ref="BI423:BI428" si="18">IF(N423="nulová",J423,0)</f>
        <v>0</v>
      </c>
      <c r="BJ423" s="19" t="s">
        <v>86</v>
      </c>
      <c r="BK423" s="187">
        <f t="shared" ref="BK423:BK428" si="19">ROUND(I423*H423,2)</f>
        <v>0</v>
      </c>
      <c r="BL423" s="19" t="s">
        <v>160</v>
      </c>
      <c r="BM423" s="186" t="s">
        <v>928</v>
      </c>
    </row>
    <row r="424" spans="1:65" s="2" customFormat="1" ht="16.5" customHeight="1">
      <c r="A424" s="36"/>
      <c r="B424" s="37"/>
      <c r="C424" s="226" t="s">
        <v>933</v>
      </c>
      <c r="D424" s="226" t="s">
        <v>220</v>
      </c>
      <c r="E424" s="227" t="s">
        <v>1484</v>
      </c>
      <c r="F424" s="228" t="s">
        <v>1485</v>
      </c>
      <c r="G424" s="229" t="s">
        <v>342</v>
      </c>
      <c r="H424" s="230">
        <v>2</v>
      </c>
      <c r="I424" s="231"/>
      <c r="J424" s="232">
        <f t="shared" si="10"/>
        <v>0</v>
      </c>
      <c r="K424" s="228" t="s">
        <v>19</v>
      </c>
      <c r="L424" s="233"/>
      <c r="M424" s="234" t="s">
        <v>19</v>
      </c>
      <c r="N424" s="235" t="s">
        <v>49</v>
      </c>
      <c r="O424" s="66"/>
      <c r="P424" s="184">
        <f t="shared" si="11"/>
        <v>0</v>
      </c>
      <c r="Q424" s="184">
        <v>0</v>
      </c>
      <c r="R424" s="184">
        <f t="shared" si="12"/>
        <v>0</v>
      </c>
      <c r="S424" s="184">
        <v>0</v>
      </c>
      <c r="T424" s="185">
        <f t="shared" si="13"/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182</v>
      </c>
      <c r="AT424" s="186" t="s">
        <v>220</v>
      </c>
      <c r="AU424" s="186" t="s">
        <v>88</v>
      </c>
      <c r="AY424" s="19" t="s">
        <v>153</v>
      </c>
      <c r="BE424" s="187">
        <f t="shared" si="14"/>
        <v>0</v>
      </c>
      <c r="BF424" s="187">
        <f t="shared" si="15"/>
        <v>0</v>
      </c>
      <c r="BG424" s="187">
        <f t="shared" si="16"/>
        <v>0</v>
      </c>
      <c r="BH424" s="187">
        <f t="shared" si="17"/>
        <v>0</v>
      </c>
      <c r="BI424" s="187">
        <f t="shared" si="18"/>
        <v>0</v>
      </c>
      <c r="BJ424" s="19" t="s">
        <v>86</v>
      </c>
      <c r="BK424" s="187">
        <f t="shared" si="19"/>
        <v>0</v>
      </c>
      <c r="BL424" s="19" t="s">
        <v>160</v>
      </c>
      <c r="BM424" s="186" t="s">
        <v>936</v>
      </c>
    </row>
    <row r="425" spans="1:65" s="2" customFormat="1" ht="16.5" customHeight="1">
      <c r="A425" s="36"/>
      <c r="B425" s="37"/>
      <c r="C425" s="226" t="s">
        <v>404</v>
      </c>
      <c r="D425" s="226" t="s">
        <v>220</v>
      </c>
      <c r="E425" s="227" t="s">
        <v>1486</v>
      </c>
      <c r="F425" s="228" t="s">
        <v>1487</v>
      </c>
      <c r="G425" s="229" t="s">
        <v>342</v>
      </c>
      <c r="H425" s="230">
        <v>2</v>
      </c>
      <c r="I425" s="231"/>
      <c r="J425" s="232">
        <f t="shared" si="10"/>
        <v>0</v>
      </c>
      <c r="K425" s="228" t="s">
        <v>19</v>
      </c>
      <c r="L425" s="233"/>
      <c r="M425" s="234" t="s">
        <v>19</v>
      </c>
      <c r="N425" s="235" t="s">
        <v>49</v>
      </c>
      <c r="O425" s="66"/>
      <c r="P425" s="184">
        <f t="shared" si="11"/>
        <v>0</v>
      </c>
      <c r="Q425" s="184">
        <v>0</v>
      </c>
      <c r="R425" s="184">
        <f t="shared" si="12"/>
        <v>0</v>
      </c>
      <c r="S425" s="184">
        <v>0</v>
      </c>
      <c r="T425" s="185">
        <f t="shared" si="13"/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182</v>
      </c>
      <c r="AT425" s="186" t="s">
        <v>220</v>
      </c>
      <c r="AU425" s="186" t="s">
        <v>88</v>
      </c>
      <c r="AY425" s="19" t="s">
        <v>153</v>
      </c>
      <c r="BE425" s="187">
        <f t="shared" si="14"/>
        <v>0</v>
      </c>
      <c r="BF425" s="187">
        <f t="shared" si="15"/>
        <v>0</v>
      </c>
      <c r="BG425" s="187">
        <f t="shared" si="16"/>
        <v>0</v>
      </c>
      <c r="BH425" s="187">
        <f t="shared" si="17"/>
        <v>0</v>
      </c>
      <c r="BI425" s="187">
        <f t="shared" si="18"/>
        <v>0</v>
      </c>
      <c r="BJ425" s="19" t="s">
        <v>86</v>
      </c>
      <c r="BK425" s="187">
        <f t="shared" si="19"/>
        <v>0</v>
      </c>
      <c r="BL425" s="19" t="s">
        <v>160</v>
      </c>
      <c r="BM425" s="186" t="s">
        <v>942</v>
      </c>
    </row>
    <row r="426" spans="1:65" s="2" customFormat="1" ht="16.5" customHeight="1">
      <c r="A426" s="36"/>
      <c r="B426" s="37"/>
      <c r="C426" s="226" t="s">
        <v>944</v>
      </c>
      <c r="D426" s="226" t="s">
        <v>220</v>
      </c>
      <c r="E426" s="227" t="s">
        <v>1488</v>
      </c>
      <c r="F426" s="228" t="s">
        <v>1489</v>
      </c>
      <c r="G426" s="229" t="s">
        <v>342</v>
      </c>
      <c r="H426" s="230">
        <v>1</v>
      </c>
      <c r="I426" s="231"/>
      <c r="J426" s="232">
        <f t="shared" si="10"/>
        <v>0</v>
      </c>
      <c r="K426" s="228" t="s">
        <v>159</v>
      </c>
      <c r="L426" s="233"/>
      <c r="M426" s="234" t="s">
        <v>19</v>
      </c>
      <c r="N426" s="235" t="s">
        <v>49</v>
      </c>
      <c r="O426" s="66"/>
      <c r="P426" s="184">
        <f t="shared" si="11"/>
        <v>0</v>
      </c>
      <c r="Q426" s="184">
        <v>0</v>
      </c>
      <c r="R426" s="184">
        <f t="shared" si="12"/>
        <v>0</v>
      </c>
      <c r="S426" s="184">
        <v>0</v>
      </c>
      <c r="T426" s="185">
        <f t="shared" si="13"/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6" t="s">
        <v>182</v>
      </c>
      <c r="AT426" s="186" t="s">
        <v>220</v>
      </c>
      <c r="AU426" s="186" t="s">
        <v>88</v>
      </c>
      <c r="AY426" s="19" t="s">
        <v>153</v>
      </c>
      <c r="BE426" s="187">
        <f t="shared" si="14"/>
        <v>0</v>
      </c>
      <c r="BF426" s="187">
        <f t="shared" si="15"/>
        <v>0</v>
      </c>
      <c r="BG426" s="187">
        <f t="shared" si="16"/>
        <v>0</v>
      </c>
      <c r="BH426" s="187">
        <f t="shared" si="17"/>
        <v>0</v>
      </c>
      <c r="BI426" s="187">
        <f t="shared" si="18"/>
        <v>0</v>
      </c>
      <c r="BJ426" s="19" t="s">
        <v>86</v>
      </c>
      <c r="BK426" s="187">
        <f t="shared" si="19"/>
        <v>0</v>
      </c>
      <c r="BL426" s="19" t="s">
        <v>160</v>
      </c>
      <c r="BM426" s="186" t="s">
        <v>947</v>
      </c>
    </row>
    <row r="427" spans="1:65" s="2" customFormat="1" ht="16.5" customHeight="1">
      <c r="A427" s="36"/>
      <c r="B427" s="37"/>
      <c r="C427" s="226" t="s">
        <v>779</v>
      </c>
      <c r="D427" s="226" t="s">
        <v>220</v>
      </c>
      <c r="E427" s="227" t="s">
        <v>456</v>
      </c>
      <c r="F427" s="228" t="s">
        <v>457</v>
      </c>
      <c r="G427" s="229" t="s">
        <v>342</v>
      </c>
      <c r="H427" s="230">
        <v>4</v>
      </c>
      <c r="I427" s="231"/>
      <c r="J427" s="232">
        <f t="shared" si="10"/>
        <v>0</v>
      </c>
      <c r="K427" s="228" t="s">
        <v>159</v>
      </c>
      <c r="L427" s="233"/>
      <c r="M427" s="234" t="s">
        <v>19</v>
      </c>
      <c r="N427" s="235" t="s">
        <v>49</v>
      </c>
      <c r="O427" s="66"/>
      <c r="P427" s="184">
        <f t="shared" si="11"/>
        <v>0</v>
      </c>
      <c r="Q427" s="184">
        <v>0</v>
      </c>
      <c r="R427" s="184">
        <f t="shared" si="12"/>
        <v>0</v>
      </c>
      <c r="S427" s="184">
        <v>0</v>
      </c>
      <c r="T427" s="185">
        <f t="shared" si="13"/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6" t="s">
        <v>182</v>
      </c>
      <c r="AT427" s="186" t="s">
        <v>220</v>
      </c>
      <c r="AU427" s="186" t="s">
        <v>88</v>
      </c>
      <c r="AY427" s="19" t="s">
        <v>153</v>
      </c>
      <c r="BE427" s="187">
        <f t="shared" si="14"/>
        <v>0</v>
      </c>
      <c r="BF427" s="187">
        <f t="shared" si="15"/>
        <v>0</v>
      </c>
      <c r="BG427" s="187">
        <f t="shared" si="16"/>
        <v>0</v>
      </c>
      <c r="BH427" s="187">
        <f t="shared" si="17"/>
        <v>0</v>
      </c>
      <c r="BI427" s="187">
        <f t="shared" si="18"/>
        <v>0</v>
      </c>
      <c r="BJ427" s="19" t="s">
        <v>86</v>
      </c>
      <c r="BK427" s="187">
        <f t="shared" si="19"/>
        <v>0</v>
      </c>
      <c r="BL427" s="19" t="s">
        <v>160</v>
      </c>
      <c r="BM427" s="186" t="s">
        <v>950</v>
      </c>
    </row>
    <row r="428" spans="1:65" s="2" customFormat="1" ht="16.5" customHeight="1">
      <c r="A428" s="36"/>
      <c r="B428" s="37"/>
      <c r="C428" s="175" t="s">
        <v>951</v>
      </c>
      <c r="D428" s="175" t="s">
        <v>155</v>
      </c>
      <c r="E428" s="176" t="s">
        <v>1490</v>
      </c>
      <c r="F428" s="177" t="s">
        <v>1491</v>
      </c>
      <c r="G428" s="178" t="s">
        <v>342</v>
      </c>
      <c r="H428" s="179">
        <v>4</v>
      </c>
      <c r="I428" s="180"/>
      <c r="J428" s="181">
        <f t="shared" si="10"/>
        <v>0</v>
      </c>
      <c r="K428" s="177" t="s">
        <v>159</v>
      </c>
      <c r="L428" s="41"/>
      <c r="M428" s="182" t="s">
        <v>19</v>
      </c>
      <c r="N428" s="183" t="s">
        <v>49</v>
      </c>
      <c r="O428" s="66"/>
      <c r="P428" s="184">
        <f t="shared" si="11"/>
        <v>0</v>
      </c>
      <c r="Q428" s="184">
        <v>0</v>
      </c>
      <c r="R428" s="184">
        <f t="shared" si="12"/>
        <v>0</v>
      </c>
      <c r="S428" s="184">
        <v>0</v>
      </c>
      <c r="T428" s="185">
        <f t="shared" si="13"/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6" t="s">
        <v>160</v>
      </c>
      <c r="AT428" s="186" t="s">
        <v>155</v>
      </c>
      <c r="AU428" s="186" t="s">
        <v>88</v>
      </c>
      <c r="AY428" s="19" t="s">
        <v>153</v>
      </c>
      <c r="BE428" s="187">
        <f t="shared" si="14"/>
        <v>0</v>
      </c>
      <c r="BF428" s="187">
        <f t="shared" si="15"/>
        <v>0</v>
      </c>
      <c r="BG428" s="187">
        <f t="shared" si="16"/>
        <v>0</v>
      </c>
      <c r="BH428" s="187">
        <f t="shared" si="17"/>
        <v>0</v>
      </c>
      <c r="BI428" s="187">
        <f t="shared" si="18"/>
        <v>0</v>
      </c>
      <c r="BJ428" s="19" t="s">
        <v>86</v>
      </c>
      <c r="BK428" s="187">
        <f t="shared" si="19"/>
        <v>0</v>
      </c>
      <c r="BL428" s="19" t="s">
        <v>160</v>
      </c>
      <c r="BM428" s="186" t="s">
        <v>954</v>
      </c>
    </row>
    <row r="429" spans="1:65" s="2" customFormat="1" ht="11.25">
      <c r="A429" s="36"/>
      <c r="B429" s="37"/>
      <c r="C429" s="38"/>
      <c r="D429" s="188" t="s">
        <v>161</v>
      </c>
      <c r="E429" s="38"/>
      <c r="F429" s="189" t="s">
        <v>1492</v>
      </c>
      <c r="G429" s="38"/>
      <c r="H429" s="38"/>
      <c r="I429" s="190"/>
      <c r="J429" s="38"/>
      <c r="K429" s="38"/>
      <c r="L429" s="41"/>
      <c r="M429" s="191"/>
      <c r="N429" s="192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161</v>
      </c>
      <c r="AU429" s="19" t="s">
        <v>88</v>
      </c>
    </row>
    <row r="430" spans="1:65" s="13" customFormat="1" ht="11.25">
      <c r="B430" s="193"/>
      <c r="C430" s="194"/>
      <c r="D430" s="195" t="s">
        <v>163</v>
      </c>
      <c r="E430" s="196" t="s">
        <v>19</v>
      </c>
      <c r="F430" s="197" t="s">
        <v>1493</v>
      </c>
      <c r="G430" s="194"/>
      <c r="H430" s="198">
        <v>4</v>
      </c>
      <c r="I430" s="199"/>
      <c r="J430" s="194"/>
      <c r="K430" s="194"/>
      <c r="L430" s="200"/>
      <c r="M430" s="201"/>
      <c r="N430" s="202"/>
      <c r="O430" s="202"/>
      <c r="P430" s="202"/>
      <c r="Q430" s="202"/>
      <c r="R430" s="202"/>
      <c r="S430" s="202"/>
      <c r="T430" s="203"/>
      <c r="AT430" s="204" t="s">
        <v>163</v>
      </c>
      <c r="AU430" s="204" t="s">
        <v>88</v>
      </c>
      <c r="AV430" s="13" t="s">
        <v>88</v>
      </c>
      <c r="AW430" s="13" t="s">
        <v>37</v>
      </c>
      <c r="AX430" s="13" t="s">
        <v>78</v>
      </c>
      <c r="AY430" s="204" t="s">
        <v>153</v>
      </c>
    </row>
    <row r="431" spans="1:65" s="14" customFormat="1" ht="11.25">
      <c r="B431" s="205"/>
      <c r="C431" s="206"/>
      <c r="D431" s="195" t="s">
        <v>163</v>
      </c>
      <c r="E431" s="207" t="s">
        <v>19</v>
      </c>
      <c r="F431" s="208" t="s">
        <v>190</v>
      </c>
      <c r="G431" s="206"/>
      <c r="H431" s="207" t="s">
        <v>19</v>
      </c>
      <c r="I431" s="209"/>
      <c r="J431" s="206"/>
      <c r="K431" s="206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163</v>
      </c>
      <c r="AU431" s="214" t="s">
        <v>88</v>
      </c>
      <c r="AV431" s="14" t="s">
        <v>86</v>
      </c>
      <c r="AW431" s="14" t="s">
        <v>37</v>
      </c>
      <c r="AX431" s="14" t="s">
        <v>78</v>
      </c>
      <c r="AY431" s="214" t="s">
        <v>153</v>
      </c>
    </row>
    <row r="432" spans="1:65" s="15" customFormat="1" ht="11.25">
      <c r="B432" s="215"/>
      <c r="C432" s="216"/>
      <c r="D432" s="195" t="s">
        <v>163</v>
      </c>
      <c r="E432" s="217" t="s">
        <v>19</v>
      </c>
      <c r="F432" s="218" t="s">
        <v>166</v>
      </c>
      <c r="G432" s="216"/>
      <c r="H432" s="219">
        <v>4</v>
      </c>
      <c r="I432" s="220"/>
      <c r="J432" s="216"/>
      <c r="K432" s="216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163</v>
      </c>
      <c r="AU432" s="225" t="s">
        <v>88</v>
      </c>
      <c r="AV432" s="15" t="s">
        <v>160</v>
      </c>
      <c r="AW432" s="15" t="s">
        <v>37</v>
      </c>
      <c r="AX432" s="15" t="s">
        <v>86</v>
      </c>
      <c r="AY432" s="225" t="s">
        <v>153</v>
      </c>
    </row>
    <row r="433" spans="1:65" s="2" customFormat="1" ht="16.5" customHeight="1">
      <c r="A433" s="36"/>
      <c r="B433" s="37"/>
      <c r="C433" s="226" t="s">
        <v>411</v>
      </c>
      <c r="D433" s="226" t="s">
        <v>220</v>
      </c>
      <c r="E433" s="227" t="s">
        <v>1494</v>
      </c>
      <c r="F433" s="228" t="s">
        <v>1495</v>
      </c>
      <c r="G433" s="229" t="s">
        <v>342</v>
      </c>
      <c r="H433" s="230">
        <v>1</v>
      </c>
      <c r="I433" s="231"/>
      <c r="J433" s="232">
        <f>ROUND(I433*H433,2)</f>
        <v>0</v>
      </c>
      <c r="K433" s="228" t="s">
        <v>19</v>
      </c>
      <c r="L433" s="233"/>
      <c r="M433" s="234" t="s">
        <v>19</v>
      </c>
      <c r="N433" s="235" t="s">
        <v>49</v>
      </c>
      <c r="O433" s="66"/>
      <c r="P433" s="184">
        <f>O433*H433</f>
        <v>0</v>
      </c>
      <c r="Q433" s="184">
        <v>0</v>
      </c>
      <c r="R433" s="184">
        <f>Q433*H433</f>
        <v>0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182</v>
      </c>
      <c r="AT433" s="186" t="s">
        <v>220</v>
      </c>
      <c r="AU433" s="186" t="s">
        <v>88</v>
      </c>
      <c r="AY433" s="19" t="s">
        <v>153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9" t="s">
        <v>86</v>
      </c>
      <c r="BK433" s="187">
        <f>ROUND(I433*H433,2)</f>
        <v>0</v>
      </c>
      <c r="BL433" s="19" t="s">
        <v>160</v>
      </c>
      <c r="BM433" s="186" t="s">
        <v>957</v>
      </c>
    </row>
    <row r="434" spans="1:65" s="2" customFormat="1" ht="16.5" customHeight="1">
      <c r="A434" s="36"/>
      <c r="B434" s="37"/>
      <c r="C434" s="226" t="s">
        <v>960</v>
      </c>
      <c r="D434" s="226" t="s">
        <v>220</v>
      </c>
      <c r="E434" s="227" t="s">
        <v>1496</v>
      </c>
      <c r="F434" s="228" t="s">
        <v>1497</v>
      </c>
      <c r="G434" s="229" t="s">
        <v>342</v>
      </c>
      <c r="H434" s="230">
        <v>1</v>
      </c>
      <c r="I434" s="231"/>
      <c r="J434" s="232">
        <f>ROUND(I434*H434,2)</f>
        <v>0</v>
      </c>
      <c r="K434" s="228" t="s">
        <v>19</v>
      </c>
      <c r="L434" s="233"/>
      <c r="M434" s="234" t="s">
        <v>19</v>
      </c>
      <c r="N434" s="235" t="s">
        <v>49</v>
      </c>
      <c r="O434" s="66"/>
      <c r="P434" s="184">
        <f>O434*H434</f>
        <v>0</v>
      </c>
      <c r="Q434" s="184">
        <v>0</v>
      </c>
      <c r="R434" s="184">
        <f>Q434*H434</f>
        <v>0</v>
      </c>
      <c r="S434" s="184">
        <v>0</v>
      </c>
      <c r="T434" s="18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182</v>
      </c>
      <c r="AT434" s="186" t="s">
        <v>220</v>
      </c>
      <c r="AU434" s="186" t="s">
        <v>88</v>
      </c>
      <c r="AY434" s="19" t="s">
        <v>153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86</v>
      </c>
      <c r="BK434" s="187">
        <f>ROUND(I434*H434,2)</f>
        <v>0</v>
      </c>
      <c r="BL434" s="19" t="s">
        <v>160</v>
      </c>
      <c r="BM434" s="186" t="s">
        <v>961</v>
      </c>
    </row>
    <row r="435" spans="1:65" s="2" customFormat="1" ht="16.5" customHeight="1">
      <c r="A435" s="36"/>
      <c r="B435" s="37"/>
      <c r="C435" s="226" t="s">
        <v>415</v>
      </c>
      <c r="D435" s="226" t="s">
        <v>220</v>
      </c>
      <c r="E435" s="227" t="s">
        <v>1498</v>
      </c>
      <c r="F435" s="228" t="s">
        <v>1499</v>
      </c>
      <c r="G435" s="229" t="s">
        <v>342</v>
      </c>
      <c r="H435" s="230">
        <v>2</v>
      </c>
      <c r="I435" s="231"/>
      <c r="J435" s="232">
        <f>ROUND(I435*H435,2)</f>
        <v>0</v>
      </c>
      <c r="K435" s="228" t="s">
        <v>19</v>
      </c>
      <c r="L435" s="233"/>
      <c r="M435" s="234" t="s">
        <v>19</v>
      </c>
      <c r="N435" s="235" t="s">
        <v>49</v>
      </c>
      <c r="O435" s="66"/>
      <c r="P435" s="184">
        <f>O435*H435</f>
        <v>0</v>
      </c>
      <c r="Q435" s="184">
        <v>0</v>
      </c>
      <c r="R435" s="184">
        <f>Q435*H435</f>
        <v>0</v>
      </c>
      <c r="S435" s="184">
        <v>0</v>
      </c>
      <c r="T435" s="185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6" t="s">
        <v>182</v>
      </c>
      <c r="AT435" s="186" t="s">
        <v>220</v>
      </c>
      <c r="AU435" s="186" t="s">
        <v>88</v>
      </c>
      <c r="AY435" s="19" t="s">
        <v>153</v>
      </c>
      <c r="BE435" s="187">
        <f>IF(N435="základní",J435,0)</f>
        <v>0</v>
      </c>
      <c r="BF435" s="187">
        <f>IF(N435="snížená",J435,0)</f>
        <v>0</v>
      </c>
      <c r="BG435" s="187">
        <f>IF(N435="zákl. přenesená",J435,0)</f>
        <v>0</v>
      </c>
      <c r="BH435" s="187">
        <f>IF(N435="sníž. přenesená",J435,0)</f>
        <v>0</v>
      </c>
      <c r="BI435" s="187">
        <f>IF(N435="nulová",J435,0)</f>
        <v>0</v>
      </c>
      <c r="BJ435" s="19" t="s">
        <v>86</v>
      </c>
      <c r="BK435" s="187">
        <f>ROUND(I435*H435,2)</f>
        <v>0</v>
      </c>
      <c r="BL435" s="19" t="s">
        <v>160</v>
      </c>
      <c r="BM435" s="186" t="s">
        <v>965</v>
      </c>
    </row>
    <row r="436" spans="1:65" s="2" customFormat="1" ht="16.5" customHeight="1">
      <c r="A436" s="36"/>
      <c r="B436" s="37"/>
      <c r="C436" s="175" t="s">
        <v>967</v>
      </c>
      <c r="D436" s="175" t="s">
        <v>155</v>
      </c>
      <c r="E436" s="176" t="s">
        <v>460</v>
      </c>
      <c r="F436" s="177" t="s">
        <v>461</v>
      </c>
      <c r="G436" s="178" t="s">
        <v>342</v>
      </c>
      <c r="H436" s="179">
        <v>11</v>
      </c>
      <c r="I436" s="180"/>
      <c r="J436" s="181">
        <f>ROUND(I436*H436,2)</f>
        <v>0</v>
      </c>
      <c r="K436" s="177" t="s">
        <v>159</v>
      </c>
      <c r="L436" s="41"/>
      <c r="M436" s="182" t="s">
        <v>19</v>
      </c>
      <c r="N436" s="183" t="s">
        <v>49</v>
      </c>
      <c r="O436" s="66"/>
      <c r="P436" s="184">
        <f>O436*H436</f>
        <v>0</v>
      </c>
      <c r="Q436" s="184">
        <v>0</v>
      </c>
      <c r="R436" s="184">
        <f>Q436*H436</f>
        <v>0</v>
      </c>
      <c r="S436" s="184">
        <v>0</v>
      </c>
      <c r="T436" s="185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6" t="s">
        <v>160</v>
      </c>
      <c r="AT436" s="186" t="s">
        <v>155</v>
      </c>
      <c r="AU436" s="186" t="s">
        <v>88</v>
      </c>
      <c r="AY436" s="19" t="s">
        <v>153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19" t="s">
        <v>86</v>
      </c>
      <c r="BK436" s="187">
        <f>ROUND(I436*H436,2)</f>
        <v>0</v>
      </c>
      <c r="BL436" s="19" t="s">
        <v>160</v>
      </c>
      <c r="BM436" s="186" t="s">
        <v>970</v>
      </c>
    </row>
    <row r="437" spans="1:65" s="2" customFormat="1" ht="11.25">
      <c r="A437" s="36"/>
      <c r="B437" s="37"/>
      <c r="C437" s="38"/>
      <c r="D437" s="188" t="s">
        <v>161</v>
      </c>
      <c r="E437" s="38"/>
      <c r="F437" s="189" t="s">
        <v>463</v>
      </c>
      <c r="G437" s="38"/>
      <c r="H437" s="38"/>
      <c r="I437" s="190"/>
      <c r="J437" s="38"/>
      <c r="K437" s="38"/>
      <c r="L437" s="41"/>
      <c r="M437" s="191"/>
      <c r="N437" s="192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161</v>
      </c>
      <c r="AU437" s="19" t="s">
        <v>88</v>
      </c>
    </row>
    <row r="438" spans="1:65" s="13" customFormat="1" ht="11.25">
      <c r="B438" s="193"/>
      <c r="C438" s="194"/>
      <c r="D438" s="195" t="s">
        <v>163</v>
      </c>
      <c r="E438" s="196" t="s">
        <v>19</v>
      </c>
      <c r="F438" s="197" t="s">
        <v>226</v>
      </c>
      <c r="G438" s="194"/>
      <c r="H438" s="198">
        <v>11</v>
      </c>
      <c r="I438" s="199"/>
      <c r="J438" s="194"/>
      <c r="K438" s="194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163</v>
      </c>
      <c r="AU438" s="204" t="s">
        <v>88</v>
      </c>
      <c r="AV438" s="13" t="s">
        <v>88</v>
      </c>
      <c r="AW438" s="13" t="s">
        <v>37</v>
      </c>
      <c r="AX438" s="13" t="s">
        <v>78</v>
      </c>
      <c r="AY438" s="204" t="s">
        <v>153</v>
      </c>
    </row>
    <row r="439" spans="1:65" s="14" customFormat="1" ht="11.25">
      <c r="B439" s="205"/>
      <c r="C439" s="206"/>
      <c r="D439" s="195" t="s">
        <v>163</v>
      </c>
      <c r="E439" s="207" t="s">
        <v>19</v>
      </c>
      <c r="F439" s="208" t="s">
        <v>190</v>
      </c>
      <c r="G439" s="206"/>
      <c r="H439" s="207" t="s">
        <v>19</v>
      </c>
      <c r="I439" s="209"/>
      <c r="J439" s="206"/>
      <c r="K439" s="206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163</v>
      </c>
      <c r="AU439" s="214" t="s">
        <v>88</v>
      </c>
      <c r="AV439" s="14" t="s">
        <v>86</v>
      </c>
      <c r="AW439" s="14" t="s">
        <v>37</v>
      </c>
      <c r="AX439" s="14" t="s">
        <v>78</v>
      </c>
      <c r="AY439" s="214" t="s">
        <v>153</v>
      </c>
    </row>
    <row r="440" spans="1:65" s="15" customFormat="1" ht="11.25">
      <c r="B440" s="215"/>
      <c r="C440" s="216"/>
      <c r="D440" s="195" t="s">
        <v>163</v>
      </c>
      <c r="E440" s="217" t="s">
        <v>19</v>
      </c>
      <c r="F440" s="218" t="s">
        <v>166</v>
      </c>
      <c r="G440" s="216"/>
      <c r="H440" s="219">
        <v>11</v>
      </c>
      <c r="I440" s="220"/>
      <c r="J440" s="216"/>
      <c r="K440" s="216"/>
      <c r="L440" s="221"/>
      <c r="M440" s="222"/>
      <c r="N440" s="223"/>
      <c r="O440" s="223"/>
      <c r="P440" s="223"/>
      <c r="Q440" s="223"/>
      <c r="R440" s="223"/>
      <c r="S440" s="223"/>
      <c r="T440" s="224"/>
      <c r="AT440" s="225" t="s">
        <v>163</v>
      </c>
      <c r="AU440" s="225" t="s">
        <v>88</v>
      </c>
      <c r="AV440" s="15" t="s">
        <v>160</v>
      </c>
      <c r="AW440" s="15" t="s">
        <v>37</v>
      </c>
      <c r="AX440" s="15" t="s">
        <v>86</v>
      </c>
      <c r="AY440" s="225" t="s">
        <v>153</v>
      </c>
    </row>
    <row r="441" spans="1:65" s="2" customFormat="1" ht="16.5" customHeight="1">
      <c r="A441" s="36"/>
      <c r="B441" s="37"/>
      <c r="C441" s="226" t="s">
        <v>421</v>
      </c>
      <c r="D441" s="226" t="s">
        <v>220</v>
      </c>
      <c r="E441" s="227" t="s">
        <v>464</v>
      </c>
      <c r="F441" s="228" t="s">
        <v>465</v>
      </c>
      <c r="G441" s="229" t="s">
        <v>342</v>
      </c>
      <c r="H441" s="230">
        <v>11</v>
      </c>
      <c r="I441" s="231"/>
      <c r="J441" s="232">
        <f>ROUND(I441*H441,2)</f>
        <v>0</v>
      </c>
      <c r="K441" s="228" t="s">
        <v>159</v>
      </c>
      <c r="L441" s="233"/>
      <c r="M441" s="234" t="s">
        <v>19</v>
      </c>
      <c r="N441" s="235" t="s">
        <v>49</v>
      </c>
      <c r="O441" s="66"/>
      <c r="P441" s="184">
        <f>O441*H441</f>
        <v>0</v>
      </c>
      <c r="Q441" s="184">
        <v>0</v>
      </c>
      <c r="R441" s="184">
        <f>Q441*H441</f>
        <v>0</v>
      </c>
      <c r="S441" s="184">
        <v>0</v>
      </c>
      <c r="T441" s="185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6" t="s">
        <v>182</v>
      </c>
      <c r="AT441" s="186" t="s">
        <v>220</v>
      </c>
      <c r="AU441" s="186" t="s">
        <v>88</v>
      </c>
      <c r="AY441" s="19" t="s">
        <v>153</v>
      </c>
      <c r="BE441" s="187">
        <f>IF(N441="základní",J441,0)</f>
        <v>0</v>
      </c>
      <c r="BF441" s="187">
        <f>IF(N441="snížená",J441,0)</f>
        <v>0</v>
      </c>
      <c r="BG441" s="187">
        <f>IF(N441="zákl. přenesená",J441,0)</f>
        <v>0</v>
      </c>
      <c r="BH441" s="187">
        <f>IF(N441="sníž. přenesená",J441,0)</f>
        <v>0</v>
      </c>
      <c r="BI441" s="187">
        <f>IF(N441="nulová",J441,0)</f>
        <v>0</v>
      </c>
      <c r="BJ441" s="19" t="s">
        <v>86</v>
      </c>
      <c r="BK441" s="187">
        <f>ROUND(I441*H441,2)</f>
        <v>0</v>
      </c>
      <c r="BL441" s="19" t="s">
        <v>160</v>
      </c>
      <c r="BM441" s="186" t="s">
        <v>975</v>
      </c>
    </row>
    <row r="442" spans="1:65" s="2" customFormat="1" ht="16.5" customHeight="1">
      <c r="A442" s="36"/>
      <c r="B442" s="37"/>
      <c r="C442" s="226" t="s">
        <v>977</v>
      </c>
      <c r="D442" s="226" t="s">
        <v>220</v>
      </c>
      <c r="E442" s="227" t="s">
        <v>468</v>
      </c>
      <c r="F442" s="228" t="s">
        <v>469</v>
      </c>
      <c r="G442" s="229" t="s">
        <v>342</v>
      </c>
      <c r="H442" s="230">
        <v>11</v>
      </c>
      <c r="I442" s="231"/>
      <c r="J442" s="232">
        <f>ROUND(I442*H442,2)</f>
        <v>0</v>
      </c>
      <c r="K442" s="228" t="s">
        <v>159</v>
      </c>
      <c r="L442" s="233"/>
      <c r="M442" s="234" t="s">
        <v>19</v>
      </c>
      <c r="N442" s="235" t="s">
        <v>49</v>
      </c>
      <c r="O442" s="66"/>
      <c r="P442" s="184">
        <f>O442*H442</f>
        <v>0</v>
      </c>
      <c r="Q442" s="184">
        <v>0</v>
      </c>
      <c r="R442" s="184">
        <f>Q442*H442</f>
        <v>0</v>
      </c>
      <c r="S442" s="184">
        <v>0</v>
      </c>
      <c r="T442" s="185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6" t="s">
        <v>182</v>
      </c>
      <c r="AT442" s="186" t="s">
        <v>220</v>
      </c>
      <c r="AU442" s="186" t="s">
        <v>88</v>
      </c>
      <c r="AY442" s="19" t="s">
        <v>153</v>
      </c>
      <c r="BE442" s="187">
        <f>IF(N442="základní",J442,0)</f>
        <v>0</v>
      </c>
      <c r="BF442" s="187">
        <f>IF(N442="snížená",J442,0)</f>
        <v>0</v>
      </c>
      <c r="BG442" s="187">
        <f>IF(N442="zákl. přenesená",J442,0)</f>
        <v>0</v>
      </c>
      <c r="BH442" s="187">
        <f>IF(N442="sníž. přenesená",J442,0)</f>
        <v>0</v>
      </c>
      <c r="BI442" s="187">
        <f>IF(N442="nulová",J442,0)</f>
        <v>0</v>
      </c>
      <c r="BJ442" s="19" t="s">
        <v>86</v>
      </c>
      <c r="BK442" s="187">
        <f>ROUND(I442*H442,2)</f>
        <v>0</v>
      </c>
      <c r="BL442" s="19" t="s">
        <v>160</v>
      </c>
      <c r="BM442" s="186" t="s">
        <v>980</v>
      </c>
    </row>
    <row r="443" spans="1:65" s="2" customFormat="1" ht="16.5" customHeight="1">
      <c r="A443" s="36"/>
      <c r="B443" s="37"/>
      <c r="C443" s="226" t="s">
        <v>424</v>
      </c>
      <c r="D443" s="226" t="s">
        <v>220</v>
      </c>
      <c r="E443" s="227" t="s">
        <v>471</v>
      </c>
      <c r="F443" s="228" t="s">
        <v>472</v>
      </c>
      <c r="G443" s="229" t="s">
        <v>342</v>
      </c>
      <c r="H443" s="230">
        <v>11</v>
      </c>
      <c r="I443" s="231"/>
      <c r="J443" s="232">
        <f>ROUND(I443*H443,2)</f>
        <v>0</v>
      </c>
      <c r="K443" s="228" t="s">
        <v>159</v>
      </c>
      <c r="L443" s="233"/>
      <c r="M443" s="234" t="s">
        <v>19</v>
      </c>
      <c r="N443" s="235" t="s">
        <v>49</v>
      </c>
      <c r="O443" s="66"/>
      <c r="P443" s="184">
        <f>O443*H443</f>
        <v>0</v>
      </c>
      <c r="Q443" s="184">
        <v>0</v>
      </c>
      <c r="R443" s="184">
        <f>Q443*H443</f>
        <v>0</v>
      </c>
      <c r="S443" s="184">
        <v>0</v>
      </c>
      <c r="T443" s="18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182</v>
      </c>
      <c r="AT443" s="186" t="s">
        <v>220</v>
      </c>
      <c r="AU443" s="186" t="s">
        <v>88</v>
      </c>
      <c r="AY443" s="19" t="s">
        <v>153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86</v>
      </c>
      <c r="BK443" s="187">
        <f>ROUND(I443*H443,2)</f>
        <v>0</v>
      </c>
      <c r="BL443" s="19" t="s">
        <v>160</v>
      </c>
      <c r="BM443" s="186" t="s">
        <v>996</v>
      </c>
    </row>
    <row r="444" spans="1:65" s="2" customFormat="1" ht="16.5" customHeight="1">
      <c r="A444" s="36"/>
      <c r="B444" s="37"/>
      <c r="C444" s="226" t="s">
        <v>997</v>
      </c>
      <c r="D444" s="226" t="s">
        <v>220</v>
      </c>
      <c r="E444" s="227" t="s">
        <v>475</v>
      </c>
      <c r="F444" s="228" t="s">
        <v>476</v>
      </c>
      <c r="G444" s="229" t="s">
        <v>342</v>
      </c>
      <c r="H444" s="230">
        <v>11</v>
      </c>
      <c r="I444" s="231"/>
      <c r="J444" s="232">
        <f>ROUND(I444*H444,2)</f>
        <v>0</v>
      </c>
      <c r="K444" s="228" t="s">
        <v>159</v>
      </c>
      <c r="L444" s="233"/>
      <c r="M444" s="234" t="s">
        <v>19</v>
      </c>
      <c r="N444" s="235" t="s">
        <v>49</v>
      </c>
      <c r="O444" s="66"/>
      <c r="P444" s="184">
        <f>O444*H444</f>
        <v>0</v>
      </c>
      <c r="Q444" s="184">
        <v>0</v>
      </c>
      <c r="R444" s="184">
        <f>Q444*H444</f>
        <v>0</v>
      </c>
      <c r="S444" s="184">
        <v>0</v>
      </c>
      <c r="T444" s="185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182</v>
      </c>
      <c r="AT444" s="186" t="s">
        <v>220</v>
      </c>
      <c r="AU444" s="186" t="s">
        <v>88</v>
      </c>
      <c r="AY444" s="19" t="s">
        <v>153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86</v>
      </c>
      <c r="BK444" s="187">
        <f>ROUND(I444*H444,2)</f>
        <v>0</v>
      </c>
      <c r="BL444" s="19" t="s">
        <v>160</v>
      </c>
      <c r="BM444" s="186" t="s">
        <v>998</v>
      </c>
    </row>
    <row r="445" spans="1:65" s="2" customFormat="1" ht="16.5" customHeight="1">
      <c r="A445" s="36"/>
      <c r="B445" s="37"/>
      <c r="C445" s="175" t="s">
        <v>428</v>
      </c>
      <c r="D445" s="175" t="s">
        <v>155</v>
      </c>
      <c r="E445" s="176" t="s">
        <v>478</v>
      </c>
      <c r="F445" s="177" t="s">
        <v>479</v>
      </c>
      <c r="G445" s="178" t="s">
        <v>275</v>
      </c>
      <c r="H445" s="179">
        <v>1124.5</v>
      </c>
      <c r="I445" s="180"/>
      <c r="J445" s="181">
        <f>ROUND(I445*H445,2)</f>
        <v>0</v>
      </c>
      <c r="K445" s="177" t="s">
        <v>159</v>
      </c>
      <c r="L445" s="41"/>
      <c r="M445" s="182" t="s">
        <v>19</v>
      </c>
      <c r="N445" s="183" t="s">
        <v>49</v>
      </c>
      <c r="O445" s="66"/>
      <c r="P445" s="184">
        <f>O445*H445</f>
        <v>0</v>
      </c>
      <c r="Q445" s="184">
        <v>0</v>
      </c>
      <c r="R445" s="184">
        <f>Q445*H445</f>
        <v>0</v>
      </c>
      <c r="S445" s="184">
        <v>0</v>
      </c>
      <c r="T445" s="18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6" t="s">
        <v>160</v>
      </c>
      <c r="AT445" s="186" t="s">
        <v>155</v>
      </c>
      <c r="AU445" s="186" t="s">
        <v>88</v>
      </c>
      <c r="AY445" s="19" t="s">
        <v>153</v>
      </c>
      <c r="BE445" s="187">
        <f>IF(N445="základní",J445,0)</f>
        <v>0</v>
      </c>
      <c r="BF445" s="187">
        <f>IF(N445="snížená",J445,0)</f>
        <v>0</v>
      </c>
      <c r="BG445" s="187">
        <f>IF(N445="zákl. přenesená",J445,0)</f>
        <v>0</v>
      </c>
      <c r="BH445" s="187">
        <f>IF(N445="sníž. přenesená",J445,0)</f>
        <v>0</v>
      </c>
      <c r="BI445" s="187">
        <f>IF(N445="nulová",J445,0)</f>
        <v>0</v>
      </c>
      <c r="BJ445" s="19" t="s">
        <v>86</v>
      </c>
      <c r="BK445" s="187">
        <f>ROUND(I445*H445,2)</f>
        <v>0</v>
      </c>
      <c r="BL445" s="19" t="s">
        <v>160</v>
      </c>
      <c r="BM445" s="186" t="s">
        <v>1000</v>
      </c>
    </row>
    <row r="446" spans="1:65" s="2" customFormat="1" ht="11.25">
      <c r="A446" s="36"/>
      <c r="B446" s="37"/>
      <c r="C446" s="38"/>
      <c r="D446" s="188" t="s">
        <v>161</v>
      </c>
      <c r="E446" s="38"/>
      <c r="F446" s="189" t="s">
        <v>481</v>
      </c>
      <c r="G446" s="38"/>
      <c r="H446" s="38"/>
      <c r="I446" s="190"/>
      <c r="J446" s="38"/>
      <c r="K446" s="38"/>
      <c r="L446" s="41"/>
      <c r="M446" s="191"/>
      <c r="N446" s="192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161</v>
      </c>
      <c r="AU446" s="19" t="s">
        <v>88</v>
      </c>
    </row>
    <row r="447" spans="1:65" s="13" customFormat="1" ht="11.25">
      <c r="B447" s="193"/>
      <c r="C447" s="194"/>
      <c r="D447" s="195" t="s">
        <v>163</v>
      </c>
      <c r="E447" s="196" t="s">
        <v>19</v>
      </c>
      <c r="F447" s="197" t="s">
        <v>1500</v>
      </c>
      <c r="G447" s="194"/>
      <c r="H447" s="198">
        <v>1124.5</v>
      </c>
      <c r="I447" s="199"/>
      <c r="J447" s="194"/>
      <c r="K447" s="194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163</v>
      </c>
      <c r="AU447" s="204" t="s">
        <v>88</v>
      </c>
      <c r="AV447" s="13" t="s">
        <v>88</v>
      </c>
      <c r="AW447" s="13" t="s">
        <v>37</v>
      </c>
      <c r="AX447" s="13" t="s">
        <v>78</v>
      </c>
      <c r="AY447" s="204" t="s">
        <v>153</v>
      </c>
    </row>
    <row r="448" spans="1:65" s="14" customFormat="1" ht="11.25">
      <c r="B448" s="205"/>
      <c r="C448" s="206"/>
      <c r="D448" s="195" t="s">
        <v>163</v>
      </c>
      <c r="E448" s="207" t="s">
        <v>19</v>
      </c>
      <c r="F448" s="208" t="s">
        <v>483</v>
      </c>
      <c r="G448" s="206"/>
      <c r="H448" s="207" t="s">
        <v>19</v>
      </c>
      <c r="I448" s="209"/>
      <c r="J448" s="206"/>
      <c r="K448" s="206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163</v>
      </c>
      <c r="AU448" s="214" t="s">
        <v>88</v>
      </c>
      <c r="AV448" s="14" t="s">
        <v>86</v>
      </c>
      <c r="AW448" s="14" t="s">
        <v>37</v>
      </c>
      <c r="AX448" s="14" t="s">
        <v>78</v>
      </c>
      <c r="AY448" s="214" t="s">
        <v>153</v>
      </c>
    </row>
    <row r="449" spans="1:65" s="15" customFormat="1" ht="11.25">
      <c r="B449" s="215"/>
      <c r="C449" s="216"/>
      <c r="D449" s="195" t="s">
        <v>163</v>
      </c>
      <c r="E449" s="217" t="s">
        <v>19</v>
      </c>
      <c r="F449" s="218" t="s">
        <v>166</v>
      </c>
      <c r="G449" s="216"/>
      <c r="H449" s="219">
        <v>1124.5</v>
      </c>
      <c r="I449" s="220"/>
      <c r="J449" s="216"/>
      <c r="K449" s="216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163</v>
      </c>
      <c r="AU449" s="225" t="s">
        <v>88</v>
      </c>
      <c r="AV449" s="15" t="s">
        <v>160</v>
      </c>
      <c r="AW449" s="15" t="s">
        <v>37</v>
      </c>
      <c r="AX449" s="15" t="s">
        <v>86</v>
      </c>
      <c r="AY449" s="225" t="s">
        <v>153</v>
      </c>
    </row>
    <row r="450" spans="1:65" s="2" customFormat="1" ht="21.75" customHeight="1">
      <c r="A450" s="36"/>
      <c r="B450" s="37"/>
      <c r="C450" s="175" t="s">
        <v>1001</v>
      </c>
      <c r="D450" s="175" t="s">
        <v>155</v>
      </c>
      <c r="E450" s="176" t="s">
        <v>1501</v>
      </c>
      <c r="F450" s="177" t="s">
        <v>1502</v>
      </c>
      <c r="G450" s="178" t="s">
        <v>275</v>
      </c>
      <c r="H450" s="179">
        <v>34</v>
      </c>
      <c r="I450" s="180"/>
      <c r="J450" s="181">
        <f>ROUND(I450*H450,2)</f>
        <v>0</v>
      </c>
      <c r="K450" s="177" t="s">
        <v>159</v>
      </c>
      <c r="L450" s="41"/>
      <c r="M450" s="182" t="s">
        <v>19</v>
      </c>
      <c r="N450" s="183" t="s">
        <v>49</v>
      </c>
      <c r="O450" s="66"/>
      <c r="P450" s="184">
        <f>O450*H450</f>
        <v>0</v>
      </c>
      <c r="Q450" s="184">
        <v>0</v>
      </c>
      <c r="R450" s="184">
        <f>Q450*H450</f>
        <v>0</v>
      </c>
      <c r="S450" s="184">
        <v>0</v>
      </c>
      <c r="T450" s="18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160</v>
      </c>
      <c r="AT450" s="186" t="s">
        <v>155</v>
      </c>
      <c r="AU450" s="186" t="s">
        <v>88</v>
      </c>
      <c r="AY450" s="19" t="s">
        <v>153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86</v>
      </c>
      <c r="BK450" s="187">
        <f>ROUND(I450*H450,2)</f>
        <v>0</v>
      </c>
      <c r="BL450" s="19" t="s">
        <v>160</v>
      </c>
      <c r="BM450" s="186" t="s">
        <v>1004</v>
      </c>
    </row>
    <row r="451" spans="1:65" s="2" customFormat="1" ht="11.25">
      <c r="A451" s="36"/>
      <c r="B451" s="37"/>
      <c r="C451" s="38"/>
      <c r="D451" s="188" t="s">
        <v>161</v>
      </c>
      <c r="E451" s="38"/>
      <c r="F451" s="189" t="s">
        <v>1503</v>
      </c>
      <c r="G451" s="38"/>
      <c r="H451" s="38"/>
      <c r="I451" s="190"/>
      <c r="J451" s="38"/>
      <c r="K451" s="38"/>
      <c r="L451" s="41"/>
      <c r="M451" s="191"/>
      <c r="N451" s="192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161</v>
      </c>
      <c r="AU451" s="19" t="s">
        <v>88</v>
      </c>
    </row>
    <row r="452" spans="1:65" s="13" customFormat="1" ht="11.25">
      <c r="B452" s="193"/>
      <c r="C452" s="194"/>
      <c r="D452" s="195" t="s">
        <v>163</v>
      </c>
      <c r="E452" s="196" t="s">
        <v>19</v>
      </c>
      <c r="F452" s="197" t="s">
        <v>263</v>
      </c>
      <c r="G452" s="194"/>
      <c r="H452" s="198">
        <v>34</v>
      </c>
      <c r="I452" s="199"/>
      <c r="J452" s="194"/>
      <c r="K452" s="194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163</v>
      </c>
      <c r="AU452" s="204" t="s">
        <v>88</v>
      </c>
      <c r="AV452" s="13" t="s">
        <v>88</v>
      </c>
      <c r="AW452" s="13" t="s">
        <v>37</v>
      </c>
      <c r="AX452" s="13" t="s">
        <v>78</v>
      </c>
      <c r="AY452" s="204" t="s">
        <v>153</v>
      </c>
    </row>
    <row r="453" spans="1:65" s="14" customFormat="1" ht="11.25">
      <c r="B453" s="205"/>
      <c r="C453" s="206"/>
      <c r="D453" s="195" t="s">
        <v>163</v>
      </c>
      <c r="E453" s="207" t="s">
        <v>19</v>
      </c>
      <c r="F453" s="208" t="s">
        <v>1504</v>
      </c>
      <c r="G453" s="206"/>
      <c r="H453" s="207" t="s">
        <v>19</v>
      </c>
      <c r="I453" s="209"/>
      <c r="J453" s="206"/>
      <c r="K453" s="206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163</v>
      </c>
      <c r="AU453" s="214" t="s">
        <v>88</v>
      </c>
      <c r="AV453" s="14" t="s">
        <v>86</v>
      </c>
      <c r="AW453" s="14" t="s">
        <v>37</v>
      </c>
      <c r="AX453" s="14" t="s">
        <v>78</v>
      </c>
      <c r="AY453" s="214" t="s">
        <v>153</v>
      </c>
    </row>
    <row r="454" spans="1:65" s="15" customFormat="1" ht="11.25">
      <c r="B454" s="215"/>
      <c r="C454" s="216"/>
      <c r="D454" s="195" t="s">
        <v>163</v>
      </c>
      <c r="E454" s="217" t="s">
        <v>19</v>
      </c>
      <c r="F454" s="218" t="s">
        <v>166</v>
      </c>
      <c r="G454" s="216"/>
      <c r="H454" s="219">
        <v>34</v>
      </c>
      <c r="I454" s="220"/>
      <c r="J454" s="216"/>
      <c r="K454" s="216"/>
      <c r="L454" s="221"/>
      <c r="M454" s="222"/>
      <c r="N454" s="223"/>
      <c r="O454" s="223"/>
      <c r="P454" s="223"/>
      <c r="Q454" s="223"/>
      <c r="R454" s="223"/>
      <c r="S454" s="223"/>
      <c r="T454" s="224"/>
      <c r="AT454" s="225" t="s">
        <v>163</v>
      </c>
      <c r="AU454" s="225" t="s">
        <v>88</v>
      </c>
      <c r="AV454" s="15" t="s">
        <v>160</v>
      </c>
      <c r="AW454" s="15" t="s">
        <v>37</v>
      </c>
      <c r="AX454" s="15" t="s">
        <v>86</v>
      </c>
      <c r="AY454" s="225" t="s">
        <v>153</v>
      </c>
    </row>
    <row r="455" spans="1:65" s="2" customFormat="1" ht="16.5" customHeight="1">
      <c r="A455" s="36"/>
      <c r="B455" s="37"/>
      <c r="C455" s="175" t="s">
        <v>431</v>
      </c>
      <c r="D455" s="175" t="s">
        <v>155</v>
      </c>
      <c r="E455" s="176" t="s">
        <v>485</v>
      </c>
      <c r="F455" s="177" t="s">
        <v>486</v>
      </c>
      <c r="G455" s="178" t="s">
        <v>275</v>
      </c>
      <c r="H455" s="179">
        <v>26</v>
      </c>
      <c r="I455" s="180"/>
      <c r="J455" s="181">
        <f>ROUND(I455*H455,2)</f>
        <v>0</v>
      </c>
      <c r="K455" s="177" t="s">
        <v>159</v>
      </c>
      <c r="L455" s="41"/>
      <c r="M455" s="182" t="s">
        <v>19</v>
      </c>
      <c r="N455" s="183" t="s">
        <v>49</v>
      </c>
      <c r="O455" s="66"/>
      <c r="P455" s="184">
        <f>O455*H455</f>
        <v>0</v>
      </c>
      <c r="Q455" s="184">
        <v>0</v>
      </c>
      <c r="R455" s="184">
        <f>Q455*H455</f>
        <v>0</v>
      </c>
      <c r="S455" s="184">
        <v>0</v>
      </c>
      <c r="T455" s="185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86" t="s">
        <v>160</v>
      </c>
      <c r="AT455" s="186" t="s">
        <v>155</v>
      </c>
      <c r="AU455" s="186" t="s">
        <v>88</v>
      </c>
      <c r="AY455" s="19" t="s">
        <v>153</v>
      </c>
      <c r="BE455" s="187">
        <f>IF(N455="základní",J455,0)</f>
        <v>0</v>
      </c>
      <c r="BF455" s="187">
        <f>IF(N455="snížená",J455,0)</f>
        <v>0</v>
      </c>
      <c r="BG455" s="187">
        <f>IF(N455="zákl. přenesená",J455,0)</f>
        <v>0</v>
      </c>
      <c r="BH455" s="187">
        <f>IF(N455="sníž. přenesená",J455,0)</f>
        <v>0</v>
      </c>
      <c r="BI455" s="187">
        <f>IF(N455="nulová",J455,0)</f>
        <v>0</v>
      </c>
      <c r="BJ455" s="19" t="s">
        <v>86</v>
      </c>
      <c r="BK455" s="187">
        <f>ROUND(I455*H455,2)</f>
        <v>0</v>
      </c>
      <c r="BL455" s="19" t="s">
        <v>160</v>
      </c>
      <c r="BM455" s="186" t="s">
        <v>1008</v>
      </c>
    </row>
    <row r="456" spans="1:65" s="2" customFormat="1" ht="11.25">
      <c r="A456" s="36"/>
      <c r="B456" s="37"/>
      <c r="C456" s="38"/>
      <c r="D456" s="188" t="s">
        <v>161</v>
      </c>
      <c r="E456" s="38"/>
      <c r="F456" s="189" t="s">
        <v>488</v>
      </c>
      <c r="G456" s="38"/>
      <c r="H456" s="38"/>
      <c r="I456" s="190"/>
      <c r="J456" s="38"/>
      <c r="K456" s="38"/>
      <c r="L456" s="41"/>
      <c r="M456" s="191"/>
      <c r="N456" s="192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161</v>
      </c>
      <c r="AU456" s="19" t="s">
        <v>88</v>
      </c>
    </row>
    <row r="457" spans="1:65" s="13" customFormat="1" ht="11.25">
      <c r="B457" s="193"/>
      <c r="C457" s="194"/>
      <c r="D457" s="195" t="s">
        <v>163</v>
      </c>
      <c r="E457" s="196" t="s">
        <v>19</v>
      </c>
      <c r="F457" s="197" t="s">
        <v>243</v>
      </c>
      <c r="G457" s="194"/>
      <c r="H457" s="198">
        <v>26</v>
      </c>
      <c r="I457" s="199"/>
      <c r="J457" s="194"/>
      <c r="K457" s="194"/>
      <c r="L457" s="200"/>
      <c r="M457" s="201"/>
      <c r="N457" s="202"/>
      <c r="O457" s="202"/>
      <c r="P457" s="202"/>
      <c r="Q457" s="202"/>
      <c r="R457" s="202"/>
      <c r="S457" s="202"/>
      <c r="T457" s="203"/>
      <c r="AT457" s="204" t="s">
        <v>163</v>
      </c>
      <c r="AU457" s="204" t="s">
        <v>88</v>
      </c>
      <c r="AV457" s="13" t="s">
        <v>88</v>
      </c>
      <c r="AW457" s="13" t="s">
        <v>37</v>
      </c>
      <c r="AX457" s="13" t="s">
        <v>78</v>
      </c>
      <c r="AY457" s="204" t="s">
        <v>153</v>
      </c>
    </row>
    <row r="458" spans="1:65" s="14" customFormat="1" ht="11.25">
      <c r="B458" s="205"/>
      <c r="C458" s="206"/>
      <c r="D458" s="195" t="s">
        <v>163</v>
      </c>
      <c r="E458" s="207" t="s">
        <v>19</v>
      </c>
      <c r="F458" s="208" t="s">
        <v>483</v>
      </c>
      <c r="G458" s="206"/>
      <c r="H458" s="207" t="s">
        <v>19</v>
      </c>
      <c r="I458" s="209"/>
      <c r="J458" s="206"/>
      <c r="K458" s="206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163</v>
      </c>
      <c r="AU458" s="214" t="s">
        <v>88</v>
      </c>
      <c r="AV458" s="14" t="s">
        <v>86</v>
      </c>
      <c r="AW458" s="14" t="s">
        <v>37</v>
      </c>
      <c r="AX458" s="14" t="s">
        <v>78</v>
      </c>
      <c r="AY458" s="214" t="s">
        <v>153</v>
      </c>
    </row>
    <row r="459" spans="1:65" s="15" customFormat="1" ht="11.25">
      <c r="B459" s="215"/>
      <c r="C459" s="216"/>
      <c r="D459" s="195" t="s">
        <v>163</v>
      </c>
      <c r="E459" s="217" t="s">
        <v>19</v>
      </c>
      <c r="F459" s="218" t="s">
        <v>166</v>
      </c>
      <c r="G459" s="216"/>
      <c r="H459" s="219">
        <v>26</v>
      </c>
      <c r="I459" s="220"/>
      <c r="J459" s="216"/>
      <c r="K459" s="216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163</v>
      </c>
      <c r="AU459" s="225" t="s">
        <v>88</v>
      </c>
      <c r="AV459" s="15" t="s">
        <v>160</v>
      </c>
      <c r="AW459" s="15" t="s">
        <v>37</v>
      </c>
      <c r="AX459" s="15" t="s">
        <v>86</v>
      </c>
      <c r="AY459" s="225" t="s">
        <v>153</v>
      </c>
    </row>
    <row r="460" spans="1:65" s="2" customFormat="1" ht="21.75" customHeight="1">
      <c r="A460" s="36"/>
      <c r="B460" s="37"/>
      <c r="C460" s="175" t="s">
        <v>1011</v>
      </c>
      <c r="D460" s="175" t="s">
        <v>155</v>
      </c>
      <c r="E460" s="176" t="s">
        <v>491</v>
      </c>
      <c r="F460" s="177" t="s">
        <v>492</v>
      </c>
      <c r="G460" s="178" t="s">
        <v>275</v>
      </c>
      <c r="H460" s="179">
        <v>167</v>
      </c>
      <c r="I460" s="180"/>
      <c r="J460" s="181">
        <f>ROUND(I460*H460,2)</f>
        <v>0</v>
      </c>
      <c r="K460" s="177" t="s">
        <v>159</v>
      </c>
      <c r="L460" s="41"/>
      <c r="M460" s="182" t="s">
        <v>19</v>
      </c>
      <c r="N460" s="183" t="s">
        <v>49</v>
      </c>
      <c r="O460" s="66"/>
      <c r="P460" s="184">
        <f>O460*H460</f>
        <v>0</v>
      </c>
      <c r="Q460" s="184">
        <v>0</v>
      </c>
      <c r="R460" s="184">
        <f>Q460*H460</f>
        <v>0</v>
      </c>
      <c r="S460" s="184">
        <v>0</v>
      </c>
      <c r="T460" s="185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6" t="s">
        <v>160</v>
      </c>
      <c r="AT460" s="186" t="s">
        <v>155</v>
      </c>
      <c r="AU460" s="186" t="s">
        <v>88</v>
      </c>
      <c r="AY460" s="19" t="s">
        <v>153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9" t="s">
        <v>86</v>
      </c>
      <c r="BK460" s="187">
        <f>ROUND(I460*H460,2)</f>
        <v>0</v>
      </c>
      <c r="BL460" s="19" t="s">
        <v>160</v>
      </c>
      <c r="BM460" s="186" t="s">
        <v>1014</v>
      </c>
    </row>
    <row r="461" spans="1:65" s="2" customFormat="1" ht="11.25">
      <c r="A461" s="36"/>
      <c r="B461" s="37"/>
      <c r="C461" s="38"/>
      <c r="D461" s="188" t="s">
        <v>161</v>
      </c>
      <c r="E461" s="38"/>
      <c r="F461" s="189" t="s">
        <v>494</v>
      </c>
      <c r="G461" s="38"/>
      <c r="H461" s="38"/>
      <c r="I461" s="190"/>
      <c r="J461" s="38"/>
      <c r="K461" s="38"/>
      <c r="L461" s="41"/>
      <c r="M461" s="191"/>
      <c r="N461" s="192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161</v>
      </c>
      <c r="AU461" s="19" t="s">
        <v>88</v>
      </c>
    </row>
    <row r="462" spans="1:65" s="13" customFormat="1" ht="11.25">
      <c r="B462" s="193"/>
      <c r="C462" s="194"/>
      <c r="D462" s="195" t="s">
        <v>163</v>
      </c>
      <c r="E462" s="196" t="s">
        <v>19</v>
      </c>
      <c r="F462" s="197" t="s">
        <v>1505</v>
      </c>
      <c r="G462" s="194"/>
      <c r="H462" s="198">
        <v>167</v>
      </c>
      <c r="I462" s="199"/>
      <c r="J462" s="194"/>
      <c r="K462" s="194"/>
      <c r="L462" s="200"/>
      <c r="M462" s="201"/>
      <c r="N462" s="202"/>
      <c r="O462" s="202"/>
      <c r="P462" s="202"/>
      <c r="Q462" s="202"/>
      <c r="R462" s="202"/>
      <c r="S462" s="202"/>
      <c r="T462" s="203"/>
      <c r="AT462" s="204" t="s">
        <v>163</v>
      </c>
      <c r="AU462" s="204" t="s">
        <v>88</v>
      </c>
      <c r="AV462" s="13" t="s">
        <v>88</v>
      </c>
      <c r="AW462" s="13" t="s">
        <v>37</v>
      </c>
      <c r="AX462" s="13" t="s">
        <v>78</v>
      </c>
      <c r="AY462" s="204" t="s">
        <v>153</v>
      </c>
    </row>
    <row r="463" spans="1:65" s="14" customFormat="1" ht="11.25">
      <c r="B463" s="205"/>
      <c r="C463" s="206"/>
      <c r="D463" s="195" t="s">
        <v>163</v>
      </c>
      <c r="E463" s="207" t="s">
        <v>19</v>
      </c>
      <c r="F463" s="208" t="s">
        <v>1506</v>
      </c>
      <c r="G463" s="206"/>
      <c r="H463" s="207" t="s">
        <v>19</v>
      </c>
      <c r="I463" s="209"/>
      <c r="J463" s="206"/>
      <c r="K463" s="206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163</v>
      </c>
      <c r="AU463" s="214" t="s">
        <v>88</v>
      </c>
      <c r="AV463" s="14" t="s">
        <v>86</v>
      </c>
      <c r="AW463" s="14" t="s">
        <v>37</v>
      </c>
      <c r="AX463" s="14" t="s">
        <v>78</v>
      </c>
      <c r="AY463" s="214" t="s">
        <v>153</v>
      </c>
    </row>
    <row r="464" spans="1:65" s="15" customFormat="1" ht="11.25">
      <c r="B464" s="215"/>
      <c r="C464" s="216"/>
      <c r="D464" s="195" t="s">
        <v>163</v>
      </c>
      <c r="E464" s="217" t="s">
        <v>19</v>
      </c>
      <c r="F464" s="218" t="s">
        <v>166</v>
      </c>
      <c r="G464" s="216"/>
      <c r="H464" s="219">
        <v>167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163</v>
      </c>
      <c r="AU464" s="225" t="s">
        <v>88</v>
      </c>
      <c r="AV464" s="15" t="s">
        <v>160</v>
      </c>
      <c r="AW464" s="15" t="s">
        <v>37</v>
      </c>
      <c r="AX464" s="15" t="s">
        <v>86</v>
      </c>
      <c r="AY464" s="225" t="s">
        <v>153</v>
      </c>
    </row>
    <row r="465" spans="1:65" s="2" customFormat="1" ht="21.75" customHeight="1">
      <c r="A465" s="36"/>
      <c r="B465" s="37"/>
      <c r="C465" s="175" t="s">
        <v>435</v>
      </c>
      <c r="D465" s="175" t="s">
        <v>155</v>
      </c>
      <c r="E465" s="176" t="s">
        <v>1507</v>
      </c>
      <c r="F465" s="177" t="s">
        <v>1508</v>
      </c>
      <c r="G465" s="178" t="s">
        <v>158</v>
      </c>
      <c r="H465" s="179">
        <v>18</v>
      </c>
      <c r="I465" s="180"/>
      <c r="J465" s="181">
        <f>ROUND(I465*H465,2)</f>
        <v>0</v>
      </c>
      <c r="K465" s="177" t="s">
        <v>159</v>
      </c>
      <c r="L465" s="41"/>
      <c r="M465" s="182" t="s">
        <v>19</v>
      </c>
      <c r="N465" s="183" t="s">
        <v>49</v>
      </c>
      <c r="O465" s="66"/>
      <c r="P465" s="184">
        <f>O465*H465</f>
        <v>0</v>
      </c>
      <c r="Q465" s="184">
        <v>0</v>
      </c>
      <c r="R465" s="184">
        <f>Q465*H465</f>
        <v>0</v>
      </c>
      <c r="S465" s="184">
        <v>0</v>
      </c>
      <c r="T465" s="185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6" t="s">
        <v>160</v>
      </c>
      <c r="AT465" s="186" t="s">
        <v>155</v>
      </c>
      <c r="AU465" s="186" t="s">
        <v>88</v>
      </c>
      <c r="AY465" s="19" t="s">
        <v>153</v>
      </c>
      <c r="BE465" s="187">
        <f>IF(N465="základní",J465,0)</f>
        <v>0</v>
      </c>
      <c r="BF465" s="187">
        <f>IF(N465="snížená",J465,0)</f>
        <v>0</v>
      </c>
      <c r="BG465" s="187">
        <f>IF(N465="zákl. přenesená",J465,0)</f>
        <v>0</v>
      </c>
      <c r="BH465" s="187">
        <f>IF(N465="sníž. přenesená",J465,0)</f>
        <v>0</v>
      </c>
      <c r="BI465" s="187">
        <f>IF(N465="nulová",J465,0)</f>
        <v>0</v>
      </c>
      <c r="BJ465" s="19" t="s">
        <v>86</v>
      </c>
      <c r="BK465" s="187">
        <f>ROUND(I465*H465,2)</f>
        <v>0</v>
      </c>
      <c r="BL465" s="19" t="s">
        <v>160</v>
      </c>
      <c r="BM465" s="186" t="s">
        <v>1018</v>
      </c>
    </row>
    <row r="466" spans="1:65" s="2" customFormat="1" ht="11.25">
      <c r="A466" s="36"/>
      <c r="B466" s="37"/>
      <c r="C466" s="38"/>
      <c r="D466" s="188" t="s">
        <v>161</v>
      </c>
      <c r="E466" s="38"/>
      <c r="F466" s="189" t="s">
        <v>1509</v>
      </c>
      <c r="G466" s="38"/>
      <c r="H466" s="38"/>
      <c r="I466" s="190"/>
      <c r="J466" s="38"/>
      <c r="K466" s="38"/>
      <c r="L466" s="41"/>
      <c r="M466" s="191"/>
      <c r="N466" s="192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161</v>
      </c>
      <c r="AU466" s="19" t="s">
        <v>88</v>
      </c>
    </row>
    <row r="467" spans="1:65" s="13" customFormat="1" ht="11.25">
      <c r="B467" s="193"/>
      <c r="C467" s="194"/>
      <c r="D467" s="195" t="s">
        <v>163</v>
      </c>
      <c r="E467" s="196" t="s">
        <v>19</v>
      </c>
      <c r="F467" s="197" t="s">
        <v>1510</v>
      </c>
      <c r="G467" s="194"/>
      <c r="H467" s="198">
        <v>18</v>
      </c>
      <c r="I467" s="199"/>
      <c r="J467" s="194"/>
      <c r="K467" s="194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163</v>
      </c>
      <c r="AU467" s="204" t="s">
        <v>88</v>
      </c>
      <c r="AV467" s="13" t="s">
        <v>88</v>
      </c>
      <c r="AW467" s="13" t="s">
        <v>37</v>
      </c>
      <c r="AX467" s="13" t="s">
        <v>78</v>
      </c>
      <c r="AY467" s="204" t="s">
        <v>153</v>
      </c>
    </row>
    <row r="468" spans="1:65" s="14" customFormat="1" ht="11.25">
      <c r="B468" s="205"/>
      <c r="C468" s="206"/>
      <c r="D468" s="195" t="s">
        <v>163</v>
      </c>
      <c r="E468" s="207" t="s">
        <v>19</v>
      </c>
      <c r="F468" s="208" t="s">
        <v>1511</v>
      </c>
      <c r="G468" s="206"/>
      <c r="H468" s="207" t="s">
        <v>19</v>
      </c>
      <c r="I468" s="209"/>
      <c r="J468" s="206"/>
      <c r="K468" s="206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163</v>
      </c>
      <c r="AU468" s="214" t="s">
        <v>88</v>
      </c>
      <c r="AV468" s="14" t="s">
        <v>86</v>
      </c>
      <c r="AW468" s="14" t="s">
        <v>37</v>
      </c>
      <c r="AX468" s="14" t="s">
        <v>78</v>
      </c>
      <c r="AY468" s="214" t="s">
        <v>153</v>
      </c>
    </row>
    <row r="469" spans="1:65" s="15" customFormat="1" ht="11.25">
      <c r="B469" s="215"/>
      <c r="C469" s="216"/>
      <c r="D469" s="195" t="s">
        <v>163</v>
      </c>
      <c r="E469" s="217" t="s">
        <v>19</v>
      </c>
      <c r="F469" s="218" t="s">
        <v>166</v>
      </c>
      <c r="G469" s="216"/>
      <c r="H469" s="219">
        <v>18</v>
      </c>
      <c r="I469" s="220"/>
      <c r="J469" s="216"/>
      <c r="K469" s="216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163</v>
      </c>
      <c r="AU469" s="225" t="s">
        <v>88</v>
      </c>
      <c r="AV469" s="15" t="s">
        <v>160</v>
      </c>
      <c r="AW469" s="15" t="s">
        <v>37</v>
      </c>
      <c r="AX469" s="15" t="s">
        <v>86</v>
      </c>
      <c r="AY469" s="225" t="s">
        <v>153</v>
      </c>
    </row>
    <row r="470" spans="1:65" s="2" customFormat="1" ht="37.9" customHeight="1">
      <c r="A470" s="36"/>
      <c r="B470" s="37"/>
      <c r="C470" s="175" t="s">
        <v>1024</v>
      </c>
      <c r="D470" s="175" t="s">
        <v>155</v>
      </c>
      <c r="E470" s="176" t="s">
        <v>1512</v>
      </c>
      <c r="F470" s="177" t="s">
        <v>1513</v>
      </c>
      <c r="G470" s="178" t="s">
        <v>275</v>
      </c>
      <c r="H470" s="179">
        <v>429</v>
      </c>
      <c r="I470" s="180"/>
      <c r="J470" s="181">
        <f>ROUND(I470*H470,2)</f>
        <v>0</v>
      </c>
      <c r="K470" s="177" t="s">
        <v>159</v>
      </c>
      <c r="L470" s="41"/>
      <c r="M470" s="182" t="s">
        <v>19</v>
      </c>
      <c r="N470" s="183" t="s">
        <v>49</v>
      </c>
      <c r="O470" s="66"/>
      <c r="P470" s="184">
        <f>O470*H470</f>
        <v>0</v>
      </c>
      <c r="Q470" s="184">
        <v>0</v>
      </c>
      <c r="R470" s="184">
        <f>Q470*H470</f>
        <v>0</v>
      </c>
      <c r="S470" s="184">
        <v>0</v>
      </c>
      <c r="T470" s="185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6" t="s">
        <v>160</v>
      </c>
      <c r="AT470" s="186" t="s">
        <v>155</v>
      </c>
      <c r="AU470" s="186" t="s">
        <v>88</v>
      </c>
      <c r="AY470" s="19" t="s">
        <v>153</v>
      </c>
      <c r="BE470" s="187">
        <f>IF(N470="základní",J470,0)</f>
        <v>0</v>
      </c>
      <c r="BF470" s="187">
        <f>IF(N470="snížená",J470,0)</f>
        <v>0</v>
      </c>
      <c r="BG470" s="187">
        <f>IF(N470="zákl. přenesená",J470,0)</f>
        <v>0</v>
      </c>
      <c r="BH470" s="187">
        <f>IF(N470="sníž. přenesená",J470,0)</f>
        <v>0</v>
      </c>
      <c r="BI470" s="187">
        <f>IF(N470="nulová",J470,0)</f>
        <v>0</v>
      </c>
      <c r="BJ470" s="19" t="s">
        <v>86</v>
      </c>
      <c r="BK470" s="187">
        <f>ROUND(I470*H470,2)</f>
        <v>0</v>
      </c>
      <c r="BL470" s="19" t="s">
        <v>160</v>
      </c>
      <c r="BM470" s="186" t="s">
        <v>1027</v>
      </c>
    </row>
    <row r="471" spans="1:65" s="2" customFormat="1" ht="11.25">
      <c r="A471" s="36"/>
      <c r="B471" s="37"/>
      <c r="C471" s="38"/>
      <c r="D471" s="188" t="s">
        <v>161</v>
      </c>
      <c r="E471" s="38"/>
      <c r="F471" s="189" t="s">
        <v>1514</v>
      </c>
      <c r="G471" s="38"/>
      <c r="H471" s="38"/>
      <c r="I471" s="190"/>
      <c r="J471" s="38"/>
      <c r="K471" s="38"/>
      <c r="L471" s="41"/>
      <c r="M471" s="191"/>
      <c r="N471" s="192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161</v>
      </c>
      <c r="AU471" s="19" t="s">
        <v>88</v>
      </c>
    </row>
    <row r="472" spans="1:65" s="13" customFormat="1" ht="11.25">
      <c r="B472" s="193"/>
      <c r="C472" s="194"/>
      <c r="D472" s="195" t="s">
        <v>163</v>
      </c>
      <c r="E472" s="196" t="s">
        <v>19</v>
      </c>
      <c r="F472" s="197" t="s">
        <v>1515</v>
      </c>
      <c r="G472" s="194"/>
      <c r="H472" s="198">
        <v>429</v>
      </c>
      <c r="I472" s="199"/>
      <c r="J472" s="194"/>
      <c r="K472" s="194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163</v>
      </c>
      <c r="AU472" s="204" t="s">
        <v>88</v>
      </c>
      <c r="AV472" s="13" t="s">
        <v>88</v>
      </c>
      <c r="AW472" s="13" t="s">
        <v>37</v>
      </c>
      <c r="AX472" s="13" t="s">
        <v>78</v>
      </c>
      <c r="AY472" s="204" t="s">
        <v>153</v>
      </c>
    </row>
    <row r="473" spans="1:65" s="14" customFormat="1" ht="11.25">
      <c r="B473" s="205"/>
      <c r="C473" s="206"/>
      <c r="D473" s="195" t="s">
        <v>163</v>
      </c>
      <c r="E473" s="207" t="s">
        <v>19</v>
      </c>
      <c r="F473" s="208" t="s">
        <v>190</v>
      </c>
      <c r="G473" s="206"/>
      <c r="H473" s="207" t="s">
        <v>19</v>
      </c>
      <c r="I473" s="209"/>
      <c r="J473" s="206"/>
      <c r="K473" s="206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163</v>
      </c>
      <c r="AU473" s="214" t="s">
        <v>88</v>
      </c>
      <c r="AV473" s="14" t="s">
        <v>86</v>
      </c>
      <c r="AW473" s="14" t="s">
        <v>37</v>
      </c>
      <c r="AX473" s="14" t="s">
        <v>78</v>
      </c>
      <c r="AY473" s="214" t="s">
        <v>153</v>
      </c>
    </row>
    <row r="474" spans="1:65" s="15" customFormat="1" ht="11.25">
      <c r="B474" s="215"/>
      <c r="C474" s="216"/>
      <c r="D474" s="195" t="s">
        <v>163</v>
      </c>
      <c r="E474" s="217" t="s">
        <v>19</v>
      </c>
      <c r="F474" s="218" t="s">
        <v>166</v>
      </c>
      <c r="G474" s="216"/>
      <c r="H474" s="219">
        <v>429</v>
      </c>
      <c r="I474" s="220"/>
      <c r="J474" s="216"/>
      <c r="K474" s="216"/>
      <c r="L474" s="221"/>
      <c r="M474" s="222"/>
      <c r="N474" s="223"/>
      <c r="O474" s="223"/>
      <c r="P474" s="223"/>
      <c r="Q474" s="223"/>
      <c r="R474" s="223"/>
      <c r="S474" s="223"/>
      <c r="T474" s="224"/>
      <c r="AT474" s="225" t="s">
        <v>163</v>
      </c>
      <c r="AU474" s="225" t="s">
        <v>88</v>
      </c>
      <c r="AV474" s="15" t="s">
        <v>160</v>
      </c>
      <c r="AW474" s="15" t="s">
        <v>37</v>
      </c>
      <c r="AX474" s="15" t="s">
        <v>86</v>
      </c>
      <c r="AY474" s="225" t="s">
        <v>153</v>
      </c>
    </row>
    <row r="475" spans="1:65" s="2" customFormat="1" ht="16.5" customHeight="1">
      <c r="A475" s="36"/>
      <c r="B475" s="37"/>
      <c r="C475" s="226" t="s">
        <v>1033</v>
      </c>
      <c r="D475" s="226" t="s">
        <v>220</v>
      </c>
      <c r="E475" s="227" t="s">
        <v>1516</v>
      </c>
      <c r="F475" s="228" t="s">
        <v>1517</v>
      </c>
      <c r="G475" s="229" t="s">
        <v>158</v>
      </c>
      <c r="H475" s="230">
        <v>42.9</v>
      </c>
      <c r="I475" s="231"/>
      <c r="J475" s="232">
        <f>ROUND(I475*H475,2)</f>
        <v>0</v>
      </c>
      <c r="K475" s="228" t="s">
        <v>159</v>
      </c>
      <c r="L475" s="233"/>
      <c r="M475" s="234" t="s">
        <v>19</v>
      </c>
      <c r="N475" s="235" t="s">
        <v>49</v>
      </c>
      <c r="O475" s="66"/>
      <c r="P475" s="184">
        <f>O475*H475</f>
        <v>0</v>
      </c>
      <c r="Q475" s="184">
        <v>0</v>
      </c>
      <c r="R475" s="184">
        <f>Q475*H475</f>
        <v>0</v>
      </c>
      <c r="S475" s="184">
        <v>0</v>
      </c>
      <c r="T475" s="185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6" t="s">
        <v>182</v>
      </c>
      <c r="AT475" s="186" t="s">
        <v>220</v>
      </c>
      <c r="AU475" s="186" t="s">
        <v>88</v>
      </c>
      <c r="AY475" s="19" t="s">
        <v>153</v>
      </c>
      <c r="BE475" s="187">
        <f>IF(N475="základní",J475,0)</f>
        <v>0</v>
      </c>
      <c r="BF475" s="187">
        <f>IF(N475="snížená",J475,0)</f>
        <v>0</v>
      </c>
      <c r="BG475" s="187">
        <f>IF(N475="zákl. přenesená",J475,0)</f>
        <v>0</v>
      </c>
      <c r="BH475" s="187">
        <f>IF(N475="sníž. přenesená",J475,0)</f>
        <v>0</v>
      </c>
      <c r="BI475" s="187">
        <f>IF(N475="nulová",J475,0)</f>
        <v>0</v>
      </c>
      <c r="BJ475" s="19" t="s">
        <v>86</v>
      </c>
      <c r="BK475" s="187">
        <f>ROUND(I475*H475,2)</f>
        <v>0</v>
      </c>
      <c r="BL475" s="19" t="s">
        <v>160</v>
      </c>
      <c r="BM475" s="186" t="s">
        <v>1036</v>
      </c>
    </row>
    <row r="476" spans="1:65" s="13" customFormat="1" ht="11.25">
      <c r="B476" s="193"/>
      <c r="C476" s="194"/>
      <c r="D476" s="195" t="s">
        <v>163</v>
      </c>
      <c r="E476" s="196" t="s">
        <v>19</v>
      </c>
      <c r="F476" s="197" t="s">
        <v>1518</v>
      </c>
      <c r="G476" s="194"/>
      <c r="H476" s="198">
        <v>42.9</v>
      </c>
      <c r="I476" s="199"/>
      <c r="J476" s="194"/>
      <c r="K476" s="194"/>
      <c r="L476" s="200"/>
      <c r="M476" s="201"/>
      <c r="N476" s="202"/>
      <c r="O476" s="202"/>
      <c r="P476" s="202"/>
      <c r="Q476" s="202"/>
      <c r="R476" s="202"/>
      <c r="S476" s="202"/>
      <c r="T476" s="203"/>
      <c r="AT476" s="204" t="s">
        <v>163</v>
      </c>
      <c r="AU476" s="204" t="s">
        <v>88</v>
      </c>
      <c r="AV476" s="13" t="s">
        <v>88</v>
      </c>
      <c r="AW476" s="13" t="s">
        <v>37</v>
      </c>
      <c r="AX476" s="13" t="s">
        <v>78</v>
      </c>
      <c r="AY476" s="204" t="s">
        <v>153</v>
      </c>
    </row>
    <row r="477" spans="1:65" s="15" customFormat="1" ht="11.25">
      <c r="B477" s="215"/>
      <c r="C477" s="216"/>
      <c r="D477" s="195" t="s">
        <v>163</v>
      </c>
      <c r="E477" s="217" t="s">
        <v>19</v>
      </c>
      <c r="F477" s="218" t="s">
        <v>166</v>
      </c>
      <c r="G477" s="216"/>
      <c r="H477" s="219">
        <v>42.9</v>
      </c>
      <c r="I477" s="220"/>
      <c r="J477" s="216"/>
      <c r="K477" s="216"/>
      <c r="L477" s="221"/>
      <c r="M477" s="222"/>
      <c r="N477" s="223"/>
      <c r="O477" s="223"/>
      <c r="P477" s="223"/>
      <c r="Q477" s="223"/>
      <c r="R477" s="223"/>
      <c r="S477" s="223"/>
      <c r="T477" s="224"/>
      <c r="AT477" s="225" t="s">
        <v>163</v>
      </c>
      <c r="AU477" s="225" t="s">
        <v>88</v>
      </c>
      <c r="AV477" s="15" t="s">
        <v>160</v>
      </c>
      <c r="AW477" s="15" t="s">
        <v>37</v>
      </c>
      <c r="AX477" s="15" t="s">
        <v>86</v>
      </c>
      <c r="AY477" s="225" t="s">
        <v>153</v>
      </c>
    </row>
    <row r="478" spans="1:65" s="2" customFormat="1" ht="24.2" customHeight="1">
      <c r="A478" s="36"/>
      <c r="B478" s="37"/>
      <c r="C478" s="175" t="s">
        <v>440</v>
      </c>
      <c r="D478" s="175" t="s">
        <v>155</v>
      </c>
      <c r="E478" s="176" t="s">
        <v>497</v>
      </c>
      <c r="F478" s="177" t="s">
        <v>498</v>
      </c>
      <c r="G478" s="178" t="s">
        <v>275</v>
      </c>
      <c r="H478" s="179">
        <v>408</v>
      </c>
      <c r="I478" s="180"/>
      <c r="J478" s="181">
        <f>ROUND(I478*H478,2)</f>
        <v>0</v>
      </c>
      <c r="K478" s="177" t="s">
        <v>159</v>
      </c>
      <c r="L478" s="41"/>
      <c r="M478" s="182" t="s">
        <v>19</v>
      </c>
      <c r="N478" s="183" t="s">
        <v>49</v>
      </c>
      <c r="O478" s="66"/>
      <c r="P478" s="184">
        <f>O478*H478</f>
        <v>0</v>
      </c>
      <c r="Q478" s="184">
        <v>0</v>
      </c>
      <c r="R478" s="184">
        <f>Q478*H478</f>
        <v>0</v>
      </c>
      <c r="S478" s="184">
        <v>0</v>
      </c>
      <c r="T478" s="185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6" t="s">
        <v>160</v>
      </c>
      <c r="AT478" s="186" t="s">
        <v>155</v>
      </c>
      <c r="AU478" s="186" t="s">
        <v>88</v>
      </c>
      <c r="AY478" s="19" t="s">
        <v>153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19" t="s">
        <v>86</v>
      </c>
      <c r="BK478" s="187">
        <f>ROUND(I478*H478,2)</f>
        <v>0</v>
      </c>
      <c r="BL478" s="19" t="s">
        <v>160</v>
      </c>
      <c r="BM478" s="186" t="s">
        <v>1045</v>
      </c>
    </row>
    <row r="479" spans="1:65" s="2" customFormat="1" ht="11.25">
      <c r="A479" s="36"/>
      <c r="B479" s="37"/>
      <c r="C479" s="38"/>
      <c r="D479" s="188" t="s">
        <v>161</v>
      </c>
      <c r="E479" s="38"/>
      <c r="F479" s="189" t="s">
        <v>500</v>
      </c>
      <c r="G479" s="38"/>
      <c r="H479" s="38"/>
      <c r="I479" s="190"/>
      <c r="J479" s="38"/>
      <c r="K479" s="38"/>
      <c r="L479" s="41"/>
      <c r="M479" s="191"/>
      <c r="N479" s="192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161</v>
      </c>
      <c r="AU479" s="19" t="s">
        <v>88</v>
      </c>
    </row>
    <row r="480" spans="1:65" s="13" customFormat="1" ht="11.25">
      <c r="B480" s="193"/>
      <c r="C480" s="194"/>
      <c r="D480" s="195" t="s">
        <v>163</v>
      </c>
      <c r="E480" s="196" t="s">
        <v>19</v>
      </c>
      <c r="F480" s="197" t="s">
        <v>1519</v>
      </c>
      <c r="G480" s="194"/>
      <c r="H480" s="198">
        <v>408</v>
      </c>
      <c r="I480" s="199"/>
      <c r="J480" s="194"/>
      <c r="K480" s="194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163</v>
      </c>
      <c r="AU480" s="204" t="s">
        <v>88</v>
      </c>
      <c r="AV480" s="13" t="s">
        <v>88</v>
      </c>
      <c r="AW480" s="13" t="s">
        <v>37</v>
      </c>
      <c r="AX480" s="13" t="s">
        <v>78</v>
      </c>
      <c r="AY480" s="204" t="s">
        <v>153</v>
      </c>
    </row>
    <row r="481" spans="1:65" s="14" customFormat="1" ht="11.25">
      <c r="B481" s="205"/>
      <c r="C481" s="206"/>
      <c r="D481" s="195" t="s">
        <v>163</v>
      </c>
      <c r="E481" s="207" t="s">
        <v>19</v>
      </c>
      <c r="F481" s="208" t="s">
        <v>190</v>
      </c>
      <c r="G481" s="206"/>
      <c r="H481" s="207" t="s">
        <v>19</v>
      </c>
      <c r="I481" s="209"/>
      <c r="J481" s="206"/>
      <c r="K481" s="206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163</v>
      </c>
      <c r="AU481" s="214" t="s">
        <v>88</v>
      </c>
      <c r="AV481" s="14" t="s">
        <v>86</v>
      </c>
      <c r="AW481" s="14" t="s">
        <v>37</v>
      </c>
      <c r="AX481" s="14" t="s">
        <v>78</v>
      </c>
      <c r="AY481" s="214" t="s">
        <v>153</v>
      </c>
    </row>
    <row r="482" spans="1:65" s="15" customFormat="1" ht="11.25">
      <c r="B482" s="215"/>
      <c r="C482" s="216"/>
      <c r="D482" s="195" t="s">
        <v>163</v>
      </c>
      <c r="E482" s="217" t="s">
        <v>19</v>
      </c>
      <c r="F482" s="218" t="s">
        <v>166</v>
      </c>
      <c r="G482" s="216"/>
      <c r="H482" s="219">
        <v>408</v>
      </c>
      <c r="I482" s="220"/>
      <c r="J482" s="216"/>
      <c r="K482" s="216"/>
      <c r="L482" s="221"/>
      <c r="M482" s="222"/>
      <c r="N482" s="223"/>
      <c r="O482" s="223"/>
      <c r="P482" s="223"/>
      <c r="Q482" s="223"/>
      <c r="R482" s="223"/>
      <c r="S482" s="223"/>
      <c r="T482" s="224"/>
      <c r="AT482" s="225" t="s">
        <v>163</v>
      </c>
      <c r="AU482" s="225" t="s">
        <v>88</v>
      </c>
      <c r="AV482" s="15" t="s">
        <v>160</v>
      </c>
      <c r="AW482" s="15" t="s">
        <v>37</v>
      </c>
      <c r="AX482" s="15" t="s">
        <v>86</v>
      </c>
      <c r="AY482" s="225" t="s">
        <v>153</v>
      </c>
    </row>
    <row r="483" spans="1:65" s="2" customFormat="1" ht="16.5" customHeight="1">
      <c r="A483" s="36"/>
      <c r="B483" s="37"/>
      <c r="C483" s="226" t="s">
        <v>1046</v>
      </c>
      <c r="D483" s="226" t="s">
        <v>220</v>
      </c>
      <c r="E483" s="227" t="s">
        <v>502</v>
      </c>
      <c r="F483" s="228" t="s">
        <v>503</v>
      </c>
      <c r="G483" s="229" t="s">
        <v>275</v>
      </c>
      <c r="H483" s="230">
        <v>416.16</v>
      </c>
      <c r="I483" s="231"/>
      <c r="J483" s="232">
        <f>ROUND(I483*H483,2)</f>
        <v>0</v>
      </c>
      <c r="K483" s="228" t="s">
        <v>159</v>
      </c>
      <c r="L483" s="233"/>
      <c r="M483" s="234" t="s">
        <v>19</v>
      </c>
      <c r="N483" s="235" t="s">
        <v>49</v>
      </c>
      <c r="O483" s="66"/>
      <c r="P483" s="184">
        <f>O483*H483</f>
        <v>0</v>
      </c>
      <c r="Q483" s="184">
        <v>0</v>
      </c>
      <c r="R483" s="184">
        <f>Q483*H483</f>
        <v>0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182</v>
      </c>
      <c r="AT483" s="186" t="s">
        <v>220</v>
      </c>
      <c r="AU483" s="186" t="s">
        <v>88</v>
      </c>
      <c r="AY483" s="19" t="s">
        <v>153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9" t="s">
        <v>86</v>
      </c>
      <c r="BK483" s="187">
        <f>ROUND(I483*H483,2)</f>
        <v>0</v>
      </c>
      <c r="BL483" s="19" t="s">
        <v>160</v>
      </c>
      <c r="BM483" s="186" t="s">
        <v>1049</v>
      </c>
    </row>
    <row r="484" spans="1:65" s="13" customFormat="1" ht="11.25">
      <c r="B484" s="193"/>
      <c r="C484" s="194"/>
      <c r="D484" s="195" t="s">
        <v>163</v>
      </c>
      <c r="E484" s="196" t="s">
        <v>19</v>
      </c>
      <c r="F484" s="197" t="s">
        <v>1520</v>
      </c>
      <c r="G484" s="194"/>
      <c r="H484" s="198">
        <v>416.16</v>
      </c>
      <c r="I484" s="199"/>
      <c r="J484" s="194"/>
      <c r="K484" s="194"/>
      <c r="L484" s="200"/>
      <c r="M484" s="201"/>
      <c r="N484" s="202"/>
      <c r="O484" s="202"/>
      <c r="P484" s="202"/>
      <c r="Q484" s="202"/>
      <c r="R484" s="202"/>
      <c r="S484" s="202"/>
      <c r="T484" s="203"/>
      <c r="AT484" s="204" t="s">
        <v>163</v>
      </c>
      <c r="AU484" s="204" t="s">
        <v>88</v>
      </c>
      <c r="AV484" s="13" t="s">
        <v>88</v>
      </c>
      <c r="AW484" s="13" t="s">
        <v>37</v>
      </c>
      <c r="AX484" s="13" t="s">
        <v>78</v>
      </c>
      <c r="AY484" s="204" t="s">
        <v>153</v>
      </c>
    </row>
    <row r="485" spans="1:65" s="15" customFormat="1" ht="11.25">
      <c r="B485" s="215"/>
      <c r="C485" s="216"/>
      <c r="D485" s="195" t="s">
        <v>163</v>
      </c>
      <c r="E485" s="217" t="s">
        <v>19</v>
      </c>
      <c r="F485" s="218" t="s">
        <v>166</v>
      </c>
      <c r="G485" s="216"/>
      <c r="H485" s="219">
        <v>416.16</v>
      </c>
      <c r="I485" s="220"/>
      <c r="J485" s="216"/>
      <c r="K485" s="216"/>
      <c r="L485" s="221"/>
      <c r="M485" s="222"/>
      <c r="N485" s="223"/>
      <c r="O485" s="223"/>
      <c r="P485" s="223"/>
      <c r="Q485" s="223"/>
      <c r="R485" s="223"/>
      <c r="S485" s="223"/>
      <c r="T485" s="224"/>
      <c r="AT485" s="225" t="s">
        <v>163</v>
      </c>
      <c r="AU485" s="225" t="s">
        <v>88</v>
      </c>
      <c r="AV485" s="15" t="s">
        <v>160</v>
      </c>
      <c r="AW485" s="15" t="s">
        <v>37</v>
      </c>
      <c r="AX485" s="15" t="s">
        <v>86</v>
      </c>
      <c r="AY485" s="225" t="s">
        <v>153</v>
      </c>
    </row>
    <row r="486" spans="1:65" s="2" customFormat="1" ht="33" customHeight="1">
      <c r="A486" s="36"/>
      <c r="B486" s="37"/>
      <c r="C486" s="175" t="s">
        <v>444</v>
      </c>
      <c r="D486" s="175" t="s">
        <v>155</v>
      </c>
      <c r="E486" s="176" t="s">
        <v>507</v>
      </c>
      <c r="F486" s="177" t="s">
        <v>508</v>
      </c>
      <c r="G486" s="178" t="s">
        <v>275</v>
      </c>
      <c r="H486" s="179">
        <v>408</v>
      </c>
      <c r="I486" s="180"/>
      <c r="J486" s="181">
        <f>ROUND(I486*H486,2)</f>
        <v>0</v>
      </c>
      <c r="K486" s="177" t="s">
        <v>159</v>
      </c>
      <c r="L486" s="41"/>
      <c r="M486" s="182" t="s">
        <v>19</v>
      </c>
      <c r="N486" s="183" t="s">
        <v>49</v>
      </c>
      <c r="O486" s="66"/>
      <c r="P486" s="184">
        <f>O486*H486</f>
        <v>0</v>
      </c>
      <c r="Q486" s="184">
        <v>0</v>
      </c>
      <c r="R486" s="184">
        <f>Q486*H486</f>
        <v>0</v>
      </c>
      <c r="S486" s="184">
        <v>0</v>
      </c>
      <c r="T486" s="185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6" t="s">
        <v>160</v>
      </c>
      <c r="AT486" s="186" t="s">
        <v>155</v>
      </c>
      <c r="AU486" s="186" t="s">
        <v>88</v>
      </c>
      <c r="AY486" s="19" t="s">
        <v>153</v>
      </c>
      <c r="BE486" s="187">
        <f>IF(N486="základní",J486,0)</f>
        <v>0</v>
      </c>
      <c r="BF486" s="187">
        <f>IF(N486="snížená",J486,0)</f>
        <v>0</v>
      </c>
      <c r="BG486" s="187">
        <f>IF(N486="zákl. přenesená",J486,0)</f>
        <v>0</v>
      </c>
      <c r="BH486" s="187">
        <f>IF(N486="sníž. přenesená",J486,0)</f>
        <v>0</v>
      </c>
      <c r="BI486" s="187">
        <f>IF(N486="nulová",J486,0)</f>
        <v>0</v>
      </c>
      <c r="BJ486" s="19" t="s">
        <v>86</v>
      </c>
      <c r="BK486" s="187">
        <f>ROUND(I486*H486,2)</f>
        <v>0</v>
      </c>
      <c r="BL486" s="19" t="s">
        <v>160</v>
      </c>
      <c r="BM486" s="186" t="s">
        <v>1521</v>
      </c>
    </row>
    <row r="487" spans="1:65" s="2" customFormat="1" ht="11.25">
      <c r="A487" s="36"/>
      <c r="B487" s="37"/>
      <c r="C487" s="38"/>
      <c r="D487" s="188" t="s">
        <v>161</v>
      </c>
      <c r="E487" s="38"/>
      <c r="F487" s="189" t="s">
        <v>510</v>
      </c>
      <c r="G487" s="38"/>
      <c r="H487" s="38"/>
      <c r="I487" s="190"/>
      <c r="J487" s="38"/>
      <c r="K487" s="38"/>
      <c r="L487" s="41"/>
      <c r="M487" s="191"/>
      <c r="N487" s="192"/>
      <c r="O487" s="66"/>
      <c r="P487" s="66"/>
      <c r="Q487" s="66"/>
      <c r="R487" s="66"/>
      <c r="S487" s="66"/>
      <c r="T487" s="67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9" t="s">
        <v>161</v>
      </c>
      <c r="AU487" s="19" t="s">
        <v>88</v>
      </c>
    </row>
    <row r="488" spans="1:65" s="13" customFormat="1" ht="11.25">
      <c r="B488" s="193"/>
      <c r="C488" s="194"/>
      <c r="D488" s="195" t="s">
        <v>163</v>
      </c>
      <c r="E488" s="196" t="s">
        <v>19</v>
      </c>
      <c r="F488" s="197" t="s">
        <v>1519</v>
      </c>
      <c r="G488" s="194"/>
      <c r="H488" s="198">
        <v>408</v>
      </c>
      <c r="I488" s="199"/>
      <c r="J488" s="194"/>
      <c r="K488" s="194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163</v>
      </c>
      <c r="AU488" s="204" t="s">
        <v>88</v>
      </c>
      <c r="AV488" s="13" t="s">
        <v>88</v>
      </c>
      <c r="AW488" s="13" t="s">
        <v>37</v>
      </c>
      <c r="AX488" s="13" t="s">
        <v>78</v>
      </c>
      <c r="AY488" s="204" t="s">
        <v>153</v>
      </c>
    </row>
    <row r="489" spans="1:65" s="14" customFormat="1" ht="11.25">
      <c r="B489" s="205"/>
      <c r="C489" s="206"/>
      <c r="D489" s="195" t="s">
        <v>163</v>
      </c>
      <c r="E489" s="207" t="s">
        <v>19</v>
      </c>
      <c r="F489" s="208" t="s">
        <v>190</v>
      </c>
      <c r="G489" s="206"/>
      <c r="H489" s="207" t="s">
        <v>19</v>
      </c>
      <c r="I489" s="209"/>
      <c r="J489" s="206"/>
      <c r="K489" s="206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163</v>
      </c>
      <c r="AU489" s="214" t="s">
        <v>88</v>
      </c>
      <c r="AV489" s="14" t="s">
        <v>86</v>
      </c>
      <c r="AW489" s="14" t="s">
        <v>37</v>
      </c>
      <c r="AX489" s="14" t="s">
        <v>78</v>
      </c>
      <c r="AY489" s="214" t="s">
        <v>153</v>
      </c>
    </row>
    <row r="490" spans="1:65" s="15" customFormat="1" ht="11.25">
      <c r="B490" s="215"/>
      <c r="C490" s="216"/>
      <c r="D490" s="195" t="s">
        <v>163</v>
      </c>
      <c r="E490" s="217" t="s">
        <v>19</v>
      </c>
      <c r="F490" s="218" t="s">
        <v>166</v>
      </c>
      <c r="G490" s="216"/>
      <c r="H490" s="219">
        <v>408</v>
      </c>
      <c r="I490" s="220"/>
      <c r="J490" s="216"/>
      <c r="K490" s="216"/>
      <c r="L490" s="221"/>
      <c r="M490" s="222"/>
      <c r="N490" s="223"/>
      <c r="O490" s="223"/>
      <c r="P490" s="223"/>
      <c r="Q490" s="223"/>
      <c r="R490" s="223"/>
      <c r="S490" s="223"/>
      <c r="T490" s="224"/>
      <c r="AT490" s="225" t="s">
        <v>163</v>
      </c>
      <c r="AU490" s="225" t="s">
        <v>88</v>
      </c>
      <c r="AV490" s="15" t="s">
        <v>160</v>
      </c>
      <c r="AW490" s="15" t="s">
        <v>37</v>
      </c>
      <c r="AX490" s="15" t="s">
        <v>86</v>
      </c>
      <c r="AY490" s="225" t="s">
        <v>153</v>
      </c>
    </row>
    <row r="491" spans="1:65" s="2" customFormat="1" ht="16.5" customHeight="1">
      <c r="A491" s="36"/>
      <c r="B491" s="37"/>
      <c r="C491" s="226" t="s">
        <v>887</v>
      </c>
      <c r="D491" s="226" t="s">
        <v>220</v>
      </c>
      <c r="E491" s="227" t="s">
        <v>512</v>
      </c>
      <c r="F491" s="228" t="s">
        <v>513</v>
      </c>
      <c r="G491" s="229" t="s">
        <v>275</v>
      </c>
      <c r="H491" s="230">
        <v>416.16</v>
      </c>
      <c r="I491" s="231"/>
      <c r="J491" s="232">
        <f>ROUND(I491*H491,2)</f>
        <v>0</v>
      </c>
      <c r="K491" s="228" t="s">
        <v>159</v>
      </c>
      <c r="L491" s="233"/>
      <c r="M491" s="234" t="s">
        <v>19</v>
      </c>
      <c r="N491" s="235" t="s">
        <v>49</v>
      </c>
      <c r="O491" s="66"/>
      <c r="P491" s="184">
        <f>O491*H491</f>
        <v>0</v>
      </c>
      <c r="Q491" s="184">
        <v>0</v>
      </c>
      <c r="R491" s="184">
        <f>Q491*H491</f>
        <v>0</v>
      </c>
      <c r="S491" s="184">
        <v>0</v>
      </c>
      <c r="T491" s="18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6" t="s">
        <v>182</v>
      </c>
      <c r="AT491" s="186" t="s">
        <v>220</v>
      </c>
      <c r="AU491" s="186" t="s">
        <v>88</v>
      </c>
      <c r="AY491" s="19" t="s">
        <v>153</v>
      </c>
      <c r="BE491" s="187">
        <f>IF(N491="základní",J491,0)</f>
        <v>0</v>
      </c>
      <c r="BF491" s="187">
        <f>IF(N491="snížená",J491,0)</f>
        <v>0</v>
      </c>
      <c r="BG491" s="187">
        <f>IF(N491="zákl. přenesená",J491,0)</f>
        <v>0</v>
      </c>
      <c r="BH491" s="187">
        <f>IF(N491="sníž. přenesená",J491,0)</f>
        <v>0</v>
      </c>
      <c r="BI491" s="187">
        <f>IF(N491="nulová",J491,0)</f>
        <v>0</v>
      </c>
      <c r="BJ491" s="19" t="s">
        <v>86</v>
      </c>
      <c r="BK491" s="187">
        <f>ROUND(I491*H491,2)</f>
        <v>0</v>
      </c>
      <c r="BL491" s="19" t="s">
        <v>160</v>
      </c>
      <c r="BM491" s="186" t="s">
        <v>1522</v>
      </c>
    </row>
    <row r="492" spans="1:65" s="13" customFormat="1" ht="11.25">
      <c r="B492" s="193"/>
      <c r="C492" s="194"/>
      <c r="D492" s="195" t="s">
        <v>163</v>
      </c>
      <c r="E492" s="196" t="s">
        <v>19</v>
      </c>
      <c r="F492" s="197" t="s">
        <v>1520</v>
      </c>
      <c r="G492" s="194"/>
      <c r="H492" s="198">
        <v>416.16</v>
      </c>
      <c r="I492" s="199"/>
      <c r="J492" s="194"/>
      <c r="K492" s="194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163</v>
      </c>
      <c r="AU492" s="204" t="s">
        <v>88</v>
      </c>
      <c r="AV492" s="13" t="s">
        <v>88</v>
      </c>
      <c r="AW492" s="13" t="s">
        <v>37</v>
      </c>
      <c r="AX492" s="13" t="s">
        <v>78</v>
      </c>
      <c r="AY492" s="204" t="s">
        <v>153</v>
      </c>
    </row>
    <row r="493" spans="1:65" s="15" customFormat="1" ht="11.25">
      <c r="B493" s="215"/>
      <c r="C493" s="216"/>
      <c r="D493" s="195" t="s">
        <v>163</v>
      </c>
      <c r="E493" s="217" t="s">
        <v>19</v>
      </c>
      <c r="F493" s="218" t="s">
        <v>166</v>
      </c>
      <c r="G493" s="216"/>
      <c r="H493" s="219">
        <v>416.16</v>
      </c>
      <c r="I493" s="220"/>
      <c r="J493" s="216"/>
      <c r="K493" s="216"/>
      <c r="L493" s="221"/>
      <c r="M493" s="222"/>
      <c r="N493" s="223"/>
      <c r="O493" s="223"/>
      <c r="P493" s="223"/>
      <c r="Q493" s="223"/>
      <c r="R493" s="223"/>
      <c r="S493" s="223"/>
      <c r="T493" s="224"/>
      <c r="AT493" s="225" t="s">
        <v>163</v>
      </c>
      <c r="AU493" s="225" t="s">
        <v>88</v>
      </c>
      <c r="AV493" s="15" t="s">
        <v>160</v>
      </c>
      <c r="AW493" s="15" t="s">
        <v>37</v>
      </c>
      <c r="AX493" s="15" t="s">
        <v>86</v>
      </c>
      <c r="AY493" s="225" t="s">
        <v>153</v>
      </c>
    </row>
    <row r="494" spans="1:65" s="2" customFormat="1" ht="24.2" customHeight="1">
      <c r="A494" s="36"/>
      <c r="B494" s="37"/>
      <c r="C494" s="175" t="s">
        <v>448</v>
      </c>
      <c r="D494" s="175" t="s">
        <v>155</v>
      </c>
      <c r="E494" s="176" t="s">
        <v>1523</v>
      </c>
      <c r="F494" s="177" t="s">
        <v>1524</v>
      </c>
      <c r="G494" s="178" t="s">
        <v>275</v>
      </c>
      <c r="H494" s="179">
        <v>366</v>
      </c>
      <c r="I494" s="180"/>
      <c r="J494" s="181">
        <f>ROUND(I494*H494,2)</f>
        <v>0</v>
      </c>
      <c r="K494" s="177" t="s">
        <v>159</v>
      </c>
      <c r="L494" s="41"/>
      <c r="M494" s="182" t="s">
        <v>19</v>
      </c>
      <c r="N494" s="183" t="s">
        <v>49</v>
      </c>
      <c r="O494" s="66"/>
      <c r="P494" s="184">
        <f>O494*H494</f>
        <v>0</v>
      </c>
      <c r="Q494" s="184">
        <v>0</v>
      </c>
      <c r="R494" s="184">
        <f>Q494*H494</f>
        <v>0</v>
      </c>
      <c r="S494" s="184">
        <v>0</v>
      </c>
      <c r="T494" s="18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6" t="s">
        <v>160</v>
      </c>
      <c r="AT494" s="186" t="s">
        <v>155</v>
      </c>
      <c r="AU494" s="186" t="s">
        <v>88</v>
      </c>
      <c r="AY494" s="19" t="s">
        <v>153</v>
      </c>
      <c r="BE494" s="187">
        <f>IF(N494="základní",J494,0)</f>
        <v>0</v>
      </c>
      <c r="BF494" s="187">
        <f>IF(N494="snížená",J494,0)</f>
        <v>0</v>
      </c>
      <c r="BG494" s="187">
        <f>IF(N494="zákl. přenesená",J494,0)</f>
        <v>0</v>
      </c>
      <c r="BH494" s="187">
        <f>IF(N494="sníž. přenesená",J494,0)</f>
        <v>0</v>
      </c>
      <c r="BI494" s="187">
        <f>IF(N494="nulová",J494,0)</f>
        <v>0</v>
      </c>
      <c r="BJ494" s="19" t="s">
        <v>86</v>
      </c>
      <c r="BK494" s="187">
        <f>ROUND(I494*H494,2)</f>
        <v>0</v>
      </c>
      <c r="BL494" s="19" t="s">
        <v>160</v>
      </c>
      <c r="BM494" s="186" t="s">
        <v>1525</v>
      </c>
    </row>
    <row r="495" spans="1:65" s="2" customFormat="1" ht="11.25">
      <c r="A495" s="36"/>
      <c r="B495" s="37"/>
      <c r="C495" s="38"/>
      <c r="D495" s="188" t="s">
        <v>161</v>
      </c>
      <c r="E495" s="38"/>
      <c r="F495" s="189" t="s">
        <v>1526</v>
      </c>
      <c r="G495" s="38"/>
      <c r="H495" s="38"/>
      <c r="I495" s="190"/>
      <c r="J495" s="38"/>
      <c r="K495" s="38"/>
      <c r="L495" s="41"/>
      <c r="M495" s="191"/>
      <c r="N495" s="192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161</v>
      </c>
      <c r="AU495" s="19" t="s">
        <v>88</v>
      </c>
    </row>
    <row r="496" spans="1:65" s="13" customFormat="1" ht="11.25">
      <c r="B496" s="193"/>
      <c r="C496" s="194"/>
      <c r="D496" s="195" t="s">
        <v>163</v>
      </c>
      <c r="E496" s="196" t="s">
        <v>19</v>
      </c>
      <c r="F496" s="197" t="s">
        <v>1527</v>
      </c>
      <c r="G496" s="194"/>
      <c r="H496" s="198">
        <v>366</v>
      </c>
      <c r="I496" s="199"/>
      <c r="J496" s="194"/>
      <c r="K496" s="194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163</v>
      </c>
      <c r="AU496" s="204" t="s">
        <v>88</v>
      </c>
      <c r="AV496" s="13" t="s">
        <v>88</v>
      </c>
      <c r="AW496" s="13" t="s">
        <v>37</v>
      </c>
      <c r="AX496" s="13" t="s">
        <v>78</v>
      </c>
      <c r="AY496" s="204" t="s">
        <v>153</v>
      </c>
    </row>
    <row r="497" spans="1:65" s="14" customFormat="1" ht="11.25">
      <c r="B497" s="205"/>
      <c r="C497" s="206"/>
      <c r="D497" s="195" t="s">
        <v>163</v>
      </c>
      <c r="E497" s="207" t="s">
        <v>19</v>
      </c>
      <c r="F497" s="208" t="s">
        <v>190</v>
      </c>
      <c r="G497" s="206"/>
      <c r="H497" s="207" t="s">
        <v>19</v>
      </c>
      <c r="I497" s="209"/>
      <c r="J497" s="206"/>
      <c r="K497" s="206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163</v>
      </c>
      <c r="AU497" s="214" t="s">
        <v>88</v>
      </c>
      <c r="AV497" s="14" t="s">
        <v>86</v>
      </c>
      <c r="AW497" s="14" t="s">
        <v>37</v>
      </c>
      <c r="AX497" s="14" t="s">
        <v>78</v>
      </c>
      <c r="AY497" s="214" t="s">
        <v>153</v>
      </c>
    </row>
    <row r="498" spans="1:65" s="15" customFormat="1" ht="11.25">
      <c r="B498" s="215"/>
      <c r="C498" s="216"/>
      <c r="D498" s="195" t="s">
        <v>163</v>
      </c>
      <c r="E498" s="217" t="s">
        <v>19</v>
      </c>
      <c r="F498" s="218" t="s">
        <v>166</v>
      </c>
      <c r="G498" s="216"/>
      <c r="H498" s="219">
        <v>366</v>
      </c>
      <c r="I498" s="220"/>
      <c r="J498" s="216"/>
      <c r="K498" s="216"/>
      <c r="L498" s="221"/>
      <c r="M498" s="222"/>
      <c r="N498" s="223"/>
      <c r="O498" s="223"/>
      <c r="P498" s="223"/>
      <c r="Q498" s="223"/>
      <c r="R498" s="223"/>
      <c r="S498" s="223"/>
      <c r="T498" s="224"/>
      <c r="AT498" s="225" t="s">
        <v>163</v>
      </c>
      <c r="AU498" s="225" t="s">
        <v>88</v>
      </c>
      <c r="AV498" s="15" t="s">
        <v>160</v>
      </c>
      <c r="AW498" s="15" t="s">
        <v>37</v>
      </c>
      <c r="AX498" s="15" t="s">
        <v>86</v>
      </c>
      <c r="AY498" s="225" t="s">
        <v>153</v>
      </c>
    </row>
    <row r="499" spans="1:65" s="2" customFormat="1" ht="16.5" customHeight="1">
      <c r="A499" s="36"/>
      <c r="B499" s="37"/>
      <c r="C499" s="226" t="s">
        <v>984</v>
      </c>
      <c r="D499" s="226" t="s">
        <v>220</v>
      </c>
      <c r="E499" s="227" t="s">
        <v>1528</v>
      </c>
      <c r="F499" s="228" t="s">
        <v>1529</v>
      </c>
      <c r="G499" s="229" t="s">
        <v>275</v>
      </c>
      <c r="H499" s="230">
        <v>373.32</v>
      </c>
      <c r="I499" s="231"/>
      <c r="J499" s="232">
        <f>ROUND(I499*H499,2)</f>
        <v>0</v>
      </c>
      <c r="K499" s="228" t="s">
        <v>159</v>
      </c>
      <c r="L499" s="233"/>
      <c r="M499" s="234" t="s">
        <v>19</v>
      </c>
      <c r="N499" s="235" t="s">
        <v>49</v>
      </c>
      <c r="O499" s="66"/>
      <c r="P499" s="184">
        <f>O499*H499</f>
        <v>0</v>
      </c>
      <c r="Q499" s="184">
        <v>0</v>
      </c>
      <c r="R499" s="184">
        <f>Q499*H499</f>
        <v>0</v>
      </c>
      <c r="S499" s="184">
        <v>0</v>
      </c>
      <c r="T499" s="185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86" t="s">
        <v>182</v>
      </c>
      <c r="AT499" s="186" t="s">
        <v>220</v>
      </c>
      <c r="AU499" s="186" t="s">
        <v>88</v>
      </c>
      <c r="AY499" s="19" t="s">
        <v>153</v>
      </c>
      <c r="BE499" s="187">
        <f>IF(N499="základní",J499,0)</f>
        <v>0</v>
      </c>
      <c r="BF499" s="187">
        <f>IF(N499="snížená",J499,0)</f>
        <v>0</v>
      </c>
      <c r="BG499" s="187">
        <f>IF(N499="zákl. přenesená",J499,0)</f>
        <v>0</v>
      </c>
      <c r="BH499" s="187">
        <f>IF(N499="sníž. přenesená",J499,0)</f>
        <v>0</v>
      </c>
      <c r="BI499" s="187">
        <f>IF(N499="nulová",J499,0)</f>
        <v>0</v>
      </c>
      <c r="BJ499" s="19" t="s">
        <v>86</v>
      </c>
      <c r="BK499" s="187">
        <f>ROUND(I499*H499,2)</f>
        <v>0</v>
      </c>
      <c r="BL499" s="19" t="s">
        <v>160</v>
      </c>
      <c r="BM499" s="186" t="s">
        <v>1530</v>
      </c>
    </row>
    <row r="500" spans="1:65" s="13" customFormat="1" ht="11.25">
      <c r="B500" s="193"/>
      <c r="C500" s="194"/>
      <c r="D500" s="195" t="s">
        <v>163</v>
      </c>
      <c r="E500" s="196" t="s">
        <v>19</v>
      </c>
      <c r="F500" s="197" t="s">
        <v>1531</v>
      </c>
      <c r="G500" s="194"/>
      <c r="H500" s="198">
        <v>373.32</v>
      </c>
      <c r="I500" s="199"/>
      <c r="J500" s="194"/>
      <c r="K500" s="194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163</v>
      </c>
      <c r="AU500" s="204" t="s">
        <v>88</v>
      </c>
      <c r="AV500" s="13" t="s">
        <v>88</v>
      </c>
      <c r="AW500" s="13" t="s">
        <v>37</v>
      </c>
      <c r="AX500" s="13" t="s">
        <v>78</v>
      </c>
      <c r="AY500" s="204" t="s">
        <v>153</v>
      </c>
    </row>
    <row r="501" spans="1:65" s="15" customFormat="1" ht="11.25">
      <c r="B501" s="215"/>
      <c r="C501" s="216"/>
      <c r="D501" s="195" t="s">
        <v>163</v>
      </c>
      <c r="E501" s="217" t="s">
        <v>19</v>
      </c>
      <c r="F501" s="218" t="s">
        <v>166</v>
      </c>
      <c r="G501" s="216"/>
      <c r="H501" s="219">
        <v>373.32</v>
      </c>
      <c r="I501" s="220"/>
      <c r="J501" s="216"/>
      <c r="K501" s="216"/>
      <c r="L501" s="221"/>
      <c r="M501" s="222"/>
      <c r="N501" s="223"/>
      <c r="O501" s="223"/>
      <c r="P501" s="223"/>
      <c r="Q501" s="223"/>
      <c r="R501" s="223"/>
      <c r="S501" s="223"/>
      <c r="T501" s="224"/>
      <c r="AT501" s="225" t="s">
        <v>163</v>
      </c>
      <c r="AU501" s="225" t="s">
        <v>88</v>
      </c>
      <c r="AV501" s="15" t="s">
        <v>160</v>
      </c>
      <c r="AW501" s="15" t="s">
        <v>37</v>
      </c>
      <c r="AX501" s="15" t="s">
        <v>86</v>
      </c>
      <c r="AY501" s="225" t="s">
        <v>153</v>
      </c>
    </row>
    <row r="502" spans="1:65" s="2" customFormat="1" ht="24.2" customHeight="1">
      <c r="A502" s="36"/>
      <c r="B502" s="37"/>
      <c r="C502" s="175" t="s">
        <v>451</v>
      </c>
      <c r="D502" s="175" t="s">
        <v>155</v>
      </c>
      <c r="E502" s="176" t="s">
        <v>1532</v>
      </c>
      <c r="F502" s="177" t="s">
        <v>1533</v>
      </c>
      <c r="G502" s="178" t="s">
        <v>275</v>
      </c>
      <c r="H502" s="179">
        <v>30.5</v>
      </c>
      <c r="I502" s="180"/>
      <c r="J502" s="181">
        <f>ROUND(I502*H502,2)</f>
        <v>0</v>
      </c>
      <c r="K502" s="177" t="s">
        <v>159</v>
      </c>
      <c r="L502" s="41"/>
      <c r="M502" s="182" t="s">
        <v>19</v>
      </c>
      <c r="N502" s="183" t="s">
        <v>49</v>
      </c>
      <c r="O502" s="66"/>
      <c r="P502" s="184">
        <f>O502*H502</f>
        <v>0</v>
      </c>
      <c r="Q502" s="184">
        <v>0</v>
      </c>
      <c r="R502" s="184">
        <f>Q502*H502</f>
        <v>0</v>
      </c>
      <c r="S502" s="184">
        <v>0</v>
      </c>
      <c r="T502" s="185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6" t="s">
        <v>160</v>
      </c>
      <c r="AT502" s="186" t="s">
        <v>155</v>
      </c>
      <c r="AU502" s="186" t="s">
        <v>88</v>
      </c>
      <c r="AY502" s="19" t="s">
        <v>153</v>
      </c>
      <c r="BE502" s="187">
        <f>IF(N502="základní",J502,0)</f>
        <v>0</v>
      </c>
      <c r="BF502" s="187">
        <f>IF(N502="snížená",J502,0)</f>
        <v>0</v>
      </c>
      <c r="BG502" s="187">
        <f>IF(N502="zákl. přenesená",J502,0)</f>
        <v>0</v>
      </c>
      <c r="BH502" s="187">
        <f>IF(N502="sníž. přenesená",J502,0)</f>
        <v>0</v>
      </c>
      <c r="BI502" s="187">
        <f>IF(N502="nulová",J502,0)</f>
        <v>0</v>
      </c>
      <c r="BJ502" s="19" t="s">
        <v>86</v>
      </c>
      <c r="BK502" s="187">
        <f>ROUND(I502*H502,2)</f>
        <v>0</v>
      </c>
      <c r="BL502" s="19" t="s">
        <v>160</v>
      </c>
      <c r="BM502" s="186" t="s">
        <v>1534</v>
      </c>
    </row>
    <row r="503" spans="1:65" s="2" customFormat="1" ht="11.25">
      <c r="A503" s="36"/>
      <c r="B503" s="37"/>
      <c r="C503" s="38"/>
      <c r="D503" s="188" t="s">
        <v>161</v>
      </c>
      <c r="E503" s="38"/>
      <c r="F503" s="189" t="s">
        <v>1535</v>
      </c>
      <c r="G503" s="38"/>
      <c r="H503" s="38"/>
      <c r="I503" s="190"/>
      <c r="J503" s="38"/>
      <c r="K503" s="38"/>
      <c r="L503" s="41"/>
      <c r="M503" s="191"/>
      <c r="N503" s="192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161</v>
      </c>
      <c r="AU503" s="19" t="s">
        <v>88</v>
      </c>
    </row>
    <row r="504" spans="1:65" s="13" customFormat="1" ht="11.25">
      <c r="B504" s="193"/>
      <c r="C504" s="194"/>
      <c r="D504" s="195" t="s">
        <v>163</v>
      </c>
      <c r="E504" s="196" t="s">
        <v>19</v>
      </c>
      <c r="F504" s="197" t="s">
        <v>1536</v>
      </c>
      <c r="G504" s="194"/>
      <c r="H504" s="198">
        <v>30.5</v>
      </c>
      <c r="I504" s="199"/>
      <c r="J504" s="194"/>
      <c r="K504" s="194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163</v>
      </c>
      <c r="AU504" s="204" t="s">
        <v>88</v>
      </c>
      <c r="AV504" s="13" t="s">
        <v>88</v>
      </c>
      <c r="AW504" s="13" t="s">
        <v>37</v>
      </c>
      <c r="AX504" s="13" t="s">
        <v>78</v>
      </c>
      <c r="AY504" s="204" t="s">
        <v>153</v>
      </c>
    </row>
    <row r="505" spans="1:65" s="14" customFormat="1" ht="11.25">
      <c r="B505" s="205"/>
      <c r="C505" s="206"/>
      <c r="D505" s="195" t="s">
        <v>163</v>
      </c>
      <c r="E505" s="207" t="s">
        <v>19</v>
      </c>
      <c r="F505" s="208" t="s">
        <v>190</v>
      </c>
      <c r="G505" s="206"/>
      <c r="H505" s="207" t="s">
        <v>19</v>
      </c>
      <c r="I505" s="209"/>
      <c r="J505" s="206"/>
      <c r="K505" s="206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163</v>
      </c>
      <c r="AU505" s="214" t="s">
        <v>88</v>
      </c>
      <c r="AV505" s="14" t="s">
        <v>86</v>
      </c>
      <c r="AW505" s="14" t="s">
        <v>37</v>
      </c>
      <c r="AX505" s="14" t="s">
        <v>78</v>
      </c>
      <c r="AY505" s="214" t="s">
        <v>153</v>
      </c>
    </row>
    <row r="506" spans="1:65" s="15" customFormat="1" ht="11.25">
      <c r="B506" s="215"/>
      <c r="C506" s="216"/>
      <c r="D506" s="195" t="s">
        <v>163</v>
      </c>
      <c r="E506" s="217" t="s">
        <v>19</v>
      </c>
      <c r="F506" s="218" t="s">
        <v>166</v>
      </c>
      <c r="G506" s="216"/>
      <c r="H506" s="219">
        <v>30.5</v>
      </c>
      <c r="I506" s="220"/>
      <c r="J506" s="216"/>
      <c r="K506" s="216"/>
      <c r="L506" s="221"/>
      <c r="M506" s="222"/>
      <c r="N506" s="223"/>
      <c r="O506" s="223"/>
      <c r="P506" s="223"/>
      <c r="Q506" s="223"/>
      <c r="R506" s="223"/>
      <c r="S506" s="223"/>
      <c r="T506" s="224"/>
      <c r="AT506" s="225" t="s">
        <v>163</v>
      </c>
      <c r="AU506" s="225" t="s">
        <v>88</v>
      </c>
      <c r="AV506" s="15" t="s">
        <v>160</v>
      </c>
      <c r="AW506" s="15" t="s">
        <v>37</v>
      </c>
      <c r="AX506" s="15" t="s">
        <v>86</v>
      </c>
      <c r="AY506" s="225" t="s">
        <v>153</v>
      </c>
    </row>
    <row r="507" spans="1:65" s="2" customFormat="1" ht="16.5" customHeight="1">
      <c r="A507" s="36"/>
      <c r="B507" s="37"/>
      <c r="C507" s="226" t="s">
        <v>1537</v>
      </c>
      <c r="D507" s="226" t="s">
        <v>220</v>
      </c>
      <c r="E507" s="227" t="s">
        <v>1538</v>
      </c>
      <c r="F507" s="228" t="s">
        <v>1539</v>
      </c>
      <c r="G507" s="229" t="s">
        <v>275</v>
      </c>
      <c r="H507" s="230">
        <v>31.11</v>
      </c>
      <c r="I507" s="231"/>
      <c r="J507" s="232">
        <f>ROUND(I507*H507,2)</f>
        <v>0</v>
      </c>
      <c r="K507" s="228" t="s">
        <v>19</v>
      </c>
      <c r="L507" s="233"/>
      <c r="M507" s="234" t="s">
        <v>19</v>
      </c>
      <c r="N507" s="235" t="s">
        <v>49</v>
      </c>
      <c r="O507" s="66"/>
      <c r="P507" s="184">
        <f>O507*H507</f>
        <v>0</v>
      </c>
      <c r="Q507" s="184">
        <v>0</v>
      </c>
      <c r="R507" s="184">
        <f>Q507*H507</f>
        <v>0</v>
      </c>
      <c r="S507" s="184">
        <v>0</v>
      </c>
      <c r="T507" s="185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6" t="s">
        <v>182</v>
      </c>
      <c r="AT507" s="186" t="s">
        <v>220</v>
      </c>
      <c r="AU507" s="186" t="s">
        <v>88</v>
      </c>
      <c r="AY507" s="19" t="s">
        <v>153</v>
      </c>
      <c r="BE507" s="187">
        <f>IF(N507="základní",J507,0)</f>
        <v>0</v>
      </c>
      <c r="BF507" s="187">
        <f>IF(N507="snížená",J507,0)</f>
        <v>0</v>
      </c>
      <c r="BG507" s="187">
        <f>IF(N507="zákl. přenesená",J507,0)</f>
        <v>0</v>
      </c>
      <c r="BH507" s="187">
        <f>IF(N507="sníž. přenesená",J507,0)</f>
        <v>0</v>
      </c>
      <c r="BI507" s="187">
        <f>IF(N507="nulová",J507,0)</f>
        <v>0</v>
      </c>
      <c r="BJ507" s="19" t="s">
        <v>86</v>
      </c>
      <c r="BK507" s="187">
        <f>ROUND(I507*H507,2)</f>
        <v>0</v>
      </c>
      <c r="BL507" s="19" t="s">
        <v>160</v>
      </c>
      <c r="BM507" s="186" t="s">
        <v>1540</v>
      </c>
    </row>
    <row r="508" spans="1:65" s="13" customFormat="1" ht="11.25">
      <c r="B508" s="193"/>
      <c r="C508" s="194"/>
      <c r="D508" s="195" t="s">
        <v>163</v>
      </c>
      <c r="E508" s="196" t="s">
        <v>19</v>
      </c>
      <c r="F508" s="197" t="s">
        <v>1541</v>
      </c>
      <c r="G508" s="194"/>
      <c r="H508" s="198">
        <v>31.11</v>
      </c>
      <c r="I508" s="199"/>
      <c r="J508" s="194"/>
      <c r="K508" s="194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163</v>
      </c>
      <c r="AU508" s="204" t="s">
        <v>88</v>
      </c>
      <c r="AV508" s="13" t="s">
        <v>88</v>
      </c>
      <c r="AW508" s="13" t="s">
        <v>37</v>
      </c>
      <c r="AX508" s="13" t="s">
        <v>78</v>
      </c>
      <c r="AY508" s="204" t="s">
        <v>153</v>
      </c>
    </row>
    <row r="509" spans="1:65" s="15" customFormat="1" ht="11.25">
      <c r="B509" s="215"/>
      <c r="C509" s="216"/>
      <c r="D509" s="195" t="s">
        <v>163</v>
      </c>
      <c r="E509" s="217" t="s">
        <v>19</v>
      </c>
      <c r="F509" s="218" t="s">
        <v>166</v>
      </c>
      <c r="G509" s="216"/>
      <c r="H509" s="219">
        <v>31.11</v>
      </c>
      <c r="I509" s="220"/>
      <c r="J509" s="216"/>
      <c r="K509" s="216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163</v>
      </c>
      <c r="AU509" s="225" t="s">
        <v>88</v>
      </c>
      <c r="AV509" s="15" t="s">
        <v>160</v>
      </c>
      <c r="AW509" s="15" t="s">
        <v>37</v>
      </c>
      <c r="AX509" s="15" t="s">
        <v>86</v>
      </c>
      <c r="AY509" s="225" t="s">
        <v>153</v>
      </c>
    </row>
    <row r="510" spans="1:65" s="2" customFormat="1" ht="16.5" customHeight="1">
      <c r="A510" s="36"/>
      <c r="B510" s="37"/>
      <c r="C510" s="175" t="s">
        <v>455</v>
      </c>
      <c r="D510" s="175" t="s">
        <v>155</v>
      </c>
      <c r="E510" s="176" t="s">
        <v>516</v>
      </c>
      <c r="F510" s="177" t="s">
        <v>517</v>
      </c>
      <c r="G510" s="178" t="s">
        <v>173</v>
      </c>
      <c r="H510" s="179">
        <v>24.135000000000002</v>
      </c>
      <c r="I510" s="180"/>
      <c r="J510" s="181">
        <f>ROUND(I510*H510,2)</f>
        <v>0</v>
      </c>
      <c r="K510" s="177" t="s">
        <v>159</v>
      </c>
      <c r="L510" s="41"/>
      <c r="M510" s="182" t="s">
        <v>19</v>
      </c>
      <c r="N510" s="183" t="s">
        <v>49</v>
      </c>
      <c r="O510" s="66"/>
      <c r="P510" s="184">
        <f>O510*H510</f>
        <v>0</v>
      </c>
      <c r="Q510" s="184">
        <v>0</v>
      </c>
      <c r="R510" s="184">
        <f>Q510*H510</f>
        <v>0</v>
      </c>
      <c r="S510" s="184">
        <v>0</v>
      </c>
      <c r="T510" s="185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6" t="s">
        <v>160</v>
      </c>
      <c r="AT510" s="186" t="s">
        <v>155</v>
      </c>
      <c r="AU510" s="186" t="s">
        <v>88</v>
      </c>
      <c r="AY510" s="19" t="s">
        <v>153</v>
      </c>
      <c r="BE510" s="187">
        <f>IF(N510="základní",J510,0)</f>
        <v>0</v>
      </c>
      <c r="BF510" s="187">
        <f>IF(N510="snížená",J510,0)</f>
        <v>0</v>
      </c>
      <c r="BG510" s="187">
        <f>IF(N510="zákl. přenesená",J510,0)</f>
        <v>0</v>
      </c>
      <c r="BH510" s="187">
        <f>IF(N510="sníž. přenesená",J510,0)</f>
        <v>0</v>
      </c>
      <c r="BI510" s="187">
        <f>IF(N510="nulová",J510,0)</f>
        <v>0</v>
      </c>
      <c r="BJ510" s="19" t="s">
        <v>86</v>
      </c>
      <c r="BK510" s="187">
        <f>ROUND(I510*H510,2)</f>
        <v>0</v>
      </c>
      <c r="BL510" s="19" t="s">
        <v>160</v>
      </c>
      <c r="BM510" s="186" t="s">
        <v>1542</v>
      </c>
    </row>
    <row r="511" spans="1:65" s="2" customFormat="1" ht="11.25">
      <c r="A511" s="36"/>
      <c r="B511" s="37"/>
      <c r="C511" s="38"/>
      <c r="D511" s="188" t="s">
        <v>161</v>
      </c>
      <c r="E511" s="38"/>
      <c r="F511" s="189" t="s">
        <v>519</v>
      </c>
      <c r="G511" s="38"/>
      <c r="H511" s="38"/>
      <c r="I511" s="190"/>
      <c r="J511" s="38"/>
      <c r="K511" s="38"/>
      <c r="L511" s="41"/>
      <c r="M511" s="191"/>
      <c r="N511" s="192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161</v>
      </c>
      <c r="AU511" s="19" t="s">
        <v>88</v>
      </c>
    </row>
    <row r="512" spans="1:65" s="13" customFormat="1" ht="11.25">
      <c r="B512" s="193"/>
      <c r="C512" s="194"/>
      <c r="D512" s="195" t="s">
        <v>163</v>
      </c>
      <c r="E512" s="196" t="s">
        <v>19</v>
      </c>
      <c r="F512" s="197" t="s">
        <v>1543</v>
      </c>
      <c r="G512" s="194"/>
      <c r="H512" s="198">
        <v>24.135000000000002</v>
      </c>
      <c r="I512" s="199"/>
      <c r="J512" s="194"/>
      <c r="K512" s="194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163</v>
      </c>
      <c r="AU512" s="204" t="s">
        <v>88</v>
      </c>
      <c r="AV512" s="13" t="s">
        <v>88</v>
      </c>
      <c r="AW512" s="13" t="s">
        <v>37</v>
      </c>
      <c r="AX512" s="13" t="s">
        <v>78</v>
      </c>
      <c r="AY512" s="204" t="s">
        <v>153</v>
      </c>
    </row>
    <row r="513" spans="1:65" s="15" customFormat="1" ht="11.25">
      <c r="B513" s="215"/>
      <c r="C513" s="216"/>
      <c r="D513" s="195" t="s">
        <v>163</v>
      </c>
      <c r="E513" s="217" t="s">
        <v>19</v>
      </c>
      <c r="F513" s="218" t="s">
        <v>166</v>
      </c>
      <c r="G513" s="216"/>
      <c r="H513" s="219">
        <v>24.135000000000002</v>
      </c>
      <c r="I513" s="220"/>
      <c r="J513" s="216"/>
      <c r="K513" s="216"/>
      <c r="L513" s="221"/>
      <c r="M513" s="222"/>
      <c r="N513" s="223"/>
      <c r="O513" s="223"/>
      <c r="P513" s="223"/>
      <c r="Q513" s="223"/>
      <c r="R513" s="223"/>
      <c r="S513" s="223"/>
      <c r="T513" s="224"/>
      <c r="AT513" s="225" t="s">
        <v>163</v>
      </c>
      <c r="AU513" s="225" t="s">
        <v>88</v>
      </c>
      <c r="AV513" s="15" t="s">
        <v>160</v>
      </c>
      <c r="AW513" s="15" t="s">
        <v>37</v>
      </c>
      <c r="AX513" s="15" t="s">
        <v>86</v>
      </c>
      <c r="AY513" s="225" t="s">
        <v>153</v>
      </c>
    </row>
    <row r="514" spans="1:65" s="2" customFormat="1" ht="33" customHeight="1">
      <c r="A514" s="36"/>
      <c r="B514" s="37"/>
      <c r="C514" s="175" t="s">
        <v>1544</v>
      </c>
      <c r="D514" s="175" t="s">
        <v>155</v>
      </c>
      <c r="E514" s="176" t="s">
        <v>522</v>
      </c>
      <c r="F514" s="177" t="s">
        <v>1545</v>
      </c>
      <c r="G514" s="178" t="s">
        <v>158</v>
      </c>
      <c r="H514" s="179">
        <v>6184.8</v>
      </c>
      <c r="I514" s="180"/>
      <c r="J514" s="181">
        <f>ROUND(I514*H514,2)</f>
        <v>0</v>
      </c>
      <c r="K514" s="177" t="s">
        <v>159</v>
      </c>
      <c r="L514" s="41"/>
      <c r="M514" s="182" t="s">
        <v>19</v>
      </c>
      <c r="N514" s="183" t="s">
        <v>49</v>
      </c>
      <c r="O514" s="66"/>
      <c r="P514" s="184">
        <f>O514*H514</f>
        <v>0</v>
      </c>
      <c r="Q514" s="184">
        <v>0</v>
      </c>
      <c r="R514" s="184">
        <f>Q514*H514</f>
        <v>0</v>
      </c>
      <c r="S514" s="184">
        <v>0</v>
      </c>
      <c r="T514" s="18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6" t="s">
        <v>160</v>
      </c>
      <c r="AT514" s="186" t="s">
        <v>155</v>
      </c>
      <c r="AU514" s="186" t="s">
        <v>88</v>
      </c>
      <c r="AY514" s="19" t="s">
        <v>153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9" t="s">
        <v>86</v>
      </c>
      <c r="BK514" s="187">
        <f>ROUND(I514*H514,2)</f>
        <v>0</v>
      </c>
      <c r="BL514" s="19" t="s">
        <v>160</v>
      </c>
      <c r="BM514" s="186" t="s">
        <v>1546</v>
      </c>
    </row>
    <row r="515" spans="1:65" s="2" customFormat="1" ht="11.25">
      <c r="A515" s="36"/>
      <c r="B515" s="37"/>
      <c r="C515" s="38"/>
      <c r="D515" s="188" t="s">
        <v>161</v>
      </c>
      <c r="E515" s="38"/>
      <c r="F515" s="189" t="s">
        <v>525</v>
      </c>
      <c r="G515" s="38"/>
      <c r="H515" s="38"/>
      <c r="I515" s="190"/>
      <c r="J515" s="38"/>
      <c r="K515" s="38"/>
      <c r="L515" s="41"/>
      <c r="M515" s="191"/>
      <c r="N515" s="192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161</v>
      </c>
      <c r="AU515" s="19" t="s">
        <v>88</v>
      </c>
    </row>
    <row r="516" spans="1:65" s="13" customFormat="1" ht="11.25">
      <c r="B516" s="193"/>
      <c r="C516" s="194"/>
      <c r="D516" s="195" t="s">
        <v>163</v>
      </c>
      <c r="E516" s="196" t="s">
        <v>19</v>
      </c>
      <c r="F516" s="197" t="s">
        <v>1547</v>
      </c>
      <c r="G516" s="194"/>
      <c r="H516" s="198">
        <v>6184.8</v>
      </c>
      <c r="I516" s="199"/>
      <c r="J516" s="194"/>
      <c r="K516" s="194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163</v>
      </c>
      <c r="AU516" s="204" t="s">
        <v>88</v>
      </c>
      <c r="AV516" s="13" t="s">
        <v>88</v>
      </c>
      <c r="AW516" s="13" t="s">
        <v>37</v>
      </c>
      <c r="AX516" s="13" t="s">
        <v>78</v>
      </c>
      <c r="AY516" s="204" t="s">
        <v>153</v>
      </c>
    </row>
    <row r="517" spans="1:65" s="14" customFormat="1" ht="11.25">
      <c r="B517" s="205"/>
      <c r="C517" s="206"/>
      <c r="D517" s="195" t="s">
        <v>163</v>
      </c>
      <c r="E517" s="207" t="s">
        <v>19</v>
      </c>
      <c r="F517" s="208" t="s">
        <v>190</v>
      </c>
      <c r="G517" s="206"/>
      <c r="H517" s="207" t="s">
        <v>19</v>
      </c>
      <c r="I517" s="209"/>
      <c r="J517" s="206"/>
      <c r="K517" s="206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163</v>
      </c>
      <c r="AU517" s="214" t="s">
        <v>88</v>
      </c>
      <c r="AV517" s="14" t="s">
        <v>86</v>
      </c>
      <c r="AW517" s="14" t="s">
        <v>37</v>
      </c>
      <c r="AX517" s="14" t="s">
        <v>78</v>
      </c>
      <c r="AY517" s="214" t="s">
        <v>153</v>
      </c>
    </row>
    <row r="518" spans="1:65" s="15" customFormat="1" ht="11.25">
      <c r="B518" s="215"/>
      <c r="C518" s="216"/>
      <c r="D518" s="195" t="s">
        <v>163</v>
      </c>
      <c r="E518" s="217" t="s">
        <v>19</v>
      </c>
      <c r="F518" s="218" t="s">
        <v>166</v>
      </c>
      <c r="G518" s="216"/>
      <c r="H518" s="219">
        <v>6184.8</v>
      </c>
      <c r="I518" s="220"/>
      <c r="J518" s="216"/>
      <c r="K518" s="216"/>
      <c r="L518" s="221"/>
      <c r="M518" s="222"/>
      <c r="N518" s="223"/>
      <c r="O518" s="223"/>
      <c r="P518" s="223"/>
      <c r="Q518" s="223"/>
      <c r="R518" s="223"/>
      <c r="S518" s="223"/>
      <c r="T518" s="224"/>
      <c r="AT518" s="225" t="s">
        <v>163</v>
      </c>
      <c r="AU518" s="225" t="s">
        <v>88</v>
      </c>
      <c r="AV518" s="15" t="s">
        <v>160</v>
      </c>
      <c r="AW518" s="15" t="s">
        <v>37</v>
      </c>
      <c r="AX518" s="15" t="s">
        <v>86</v>
      </c>
      <c r="AY518" s="225" t="s">
        <v>153</v>
      </c>
    </row>
    <row r="519" spans="1:65" s="2" customFormat="1" ht="33" customHeight="1">
      <c r="A519" s="36"/>
      <c r="B519" s="37"/>
      <c r="C519" s="175" t="s">
        <v>458</v>
      </c>
      <c r="D519" s="175" t="s">
        <v>155</v>
      </c>
      <c r="E519" s="176" t="s">
        <v>528</v>
      </c>
      <c r="F519" s="177" t="s">
        <v>529</v>
      </c>
      <c r="G519" s="178" t="s">
        <v>275</v>
      </c>
      <c r="H519" s="179">
        <v>677</v>
      </c>
      <c r="I519" s="180"/>
      <c r="J519" s="181">
        <f>ROUND(I519*H519,2)</f>
        <v>0</v>
      </c>
      <c r="K519" s="177" t="s">
        <v>159</v>
      </c>
      <c r="L519" s="41"/>
      <c r="M519" s="182" t="s">
        <v>19</v>
      </c>
      <c r="N519" s="183" t="s">
        <v>49</v>
      </c>
      <c r="O519" s="66"/>
      <c r="P519" s="184">
        <f>O519*H519</f>
        <v>0</v>
      </c>
      <c r="Q519" s="184">
        <v>0</v>
      </c>
      <c r="R519" s="184">
        <f>Q519*H519</f>
        <v>0</v>
      </c>
      <c r="S519" s="184">
        <v>0</v>
      </c>
      <c r="T519" s="185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6" t="s">
        <v>160</v>
      </c>
      <c r="AT519" s="186" t="s">
        <v>155</v>
      </c>
      <c r="AU519" s="186" t="s">
        <v>88</v>
      </c>
      <c r="AY519" s="19" t="s">
        <v>153</v>
      </c>
      <c r="BE519" s="187">
        <f>IF(N519="základní",J519,0)</f>
        <v>0</v>
      </c>
      <c r="BF519" s="187">
        <f>IF(N519="snížená",J519,0)</f>
        <v>0</v>
      </c>
      <c r="BG519" s="187">
        <f>IF(N519="zákl. přenesená",J519,0)</f>
        <v>0</v>
      </c>
      <c r="BH519" s="187">
        <f>IF(N519="sníž. přenesená",J519,0)</f>
        <v>0</v>
      </c>
      <c r="BI519" s="187">
        <f>IF(N519="nulová",J519,0)</f>
        <v>0</v>
      </c>
      <c r="BJ519" s="19" t="s">
        <v>86</v>
      </c>
      <c r="BK519" s="187">
        <f>ROUND(I519*H519,2)</f>
        <v>0</v>
      </c>
      <c r="BL519" s="19" t="s">
        <v>160</v>
      </c>
      <c r="BM519" s="186" t="s">
        <v>1548</v>
      </c>
    </row>
    <row r="520" spans="1:65" s="2" customFormat="1" ht="11.25">
      <c r="A520" s="36"/>
      <c r="B520" s="37"/>
      <c r="C520" s="38"/>
      <c r="D520" s="188" t="s">
        <v>161</v>
      </c>
      <c r="E520" s="38"/>
      <c r="F520" s="189" t="s">
        <v>531</v>
      </c>
      <c r="G520" s="38"/>
      <c r="H520" s="38"/>
      <c r="I520" s="190"/>
      <c r="J520" s="38"/>
      <c r="K520" s="38"/>
      <c r="L520" s="41"/>
      <c r="M520" s="191"/>
      <c r="N520" s="192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161</v>
      </c>
      <c r="AU520" s="19" t="s">
        <v>88</v>
      </c>
    </row>
    <row r="521" spans="1:65" s="13" customFormat="1" ht="11.25">
      <c r="B521" s="193"/>
      <c r="C521" s="194"/>
      <c r="D521" s="195" t="s">
        <v>163</v>
      </c>
      <c r="E521" s="196" t="s">
        <v>19</v>
      </c>
      <c r="F521" s="197" t="s">
        <v>1549</v>
      </c>
      <c r="G521" s="194"/>
      <c r="H521" s="198">
        <v>677</v>
      </c>
      <c r="I521" s="199"/>
      <c r="J521" s="194"/>
      <c r="K521" s="194"/>
      <c r="L521" s="200"/>
      <c r="M521" s="201"/>
      <c r="N521" s="202"/>
      <c r="O521" s="202"/>
      <c r="P521" s="202"/>
      <c r="Q521" s="202"/>
      <c r="R521" s="202"/>
      <c r="S521" s="202"/>
      <c r="T521" s="203"/>
      <c r="AT521" s="204" t="s">
        <v>163</v>
      </c>
      <c r="AU521" s="204" t="s">
        <v>88</v>
      </c>
      <c r="AV521" s="13" t="s">
        <v>88</v>
      </c>
      <c r="AW521" s="13" t="s">
        <v>37</v>
      </c>
      <c r="AX521" s="13" t="s">
        <v>78</v>
      </c>
      <c r="AY521" s="204" t="s">
        <v>153</v>
      </c>
    </row>
    <row r="522" spans="1:65" s="15" customFormat="1" ht="11.25">
      <c r="B522" s="215"/>
      <c r="C522" s="216"/>
      <c r="D522" s="195" t="s">
        <v>163</v>
      </c>
      <c r="E522" s="217" t="s">
        <v>19</v>
      </c>
      <c r="F522" s="218" t="s">
        <v>166</v>
      </c>
      <c r="G522" s="216"/>
      <c r="H522" s="219">
        <v>677</v>
      </c>
      <c r="I522" s="220"/>
      <c r="J522" s="216"/>
      <c r="K522" s="216"/>
      <c r="L522" s="221"/>
      <c r="M522" s="222"/>
      <c r="N522" s="223"/>
      <c r="O522" s="223"/>
      <c r="P522" s="223"/>
      <c r="Q522" s="223"/>
      <c r="R522" s="223"/>
      <c r="S522" s="223"/>
      <c r="T522" s="224"/>
      <c r="AT522" s="225" t="s">
        <v>163</v>
      </c>
      <c r="AU522" s="225" t="s">
        <v>88</v>
      </c>
      <c r="AV522" s="15" t="s">
        <v>160</v>
      </c>
      <c r="AW522" s="15" t="s">
        <v>37</v>
      </c>
      <c r="AX522" s="15" t="s">
        <v>86</v>
      </c>
      <c r="AY522" s="225" t="s">
        <v>153</v>
      </c>
    </row>
    <row r="523" spans="1:65" s="2" customFormat="1" ht="16.5" customHeight="1">
      <c r="A523" s="36"/>
      <c r="B523" s="37"/>
      <c r="C523" s="175" t="s">
        <v>1550</v>
      </c>
      <c r="D523" s="175" t="s">
        <v>155</v>
      </c>
      <c r="E523" s="176" t="s">
        <v>532</v>
      </c>
      <c r="F523" s="177" t="s">
        <v>533</v>
      </c>
      <c r="G523" s="178" t="s">
        <v>275</v>
      </c>
      <c r="H523" s="179">
        <v>677</v>
      </c>
      <c r="I523" s="180"/>
      <c r="J523" s="181">
        <f>ROUND(I523*H523,2)</f>
        <v>0</v>
      </c>
      <c r="K523" s="177" t="s">
        <v>159</v>
      </c>
      <c r="L523" s="41"/>
      <c r="M523" s="182" t="s">
        <v>19</v>
      </c>
      <c r="N523" s="183" t="s">
        <v>49</v>
      </c>
      <c r="O523" s="66"/>
      <c r="P523" s="184">
        <f>O523*H523</f>
        <v>0</v>
      </c>
      <c r="Q523" s="184">
        <v>0</v>
      </c>
      <c r="R523" s="184">
        <f>Q523*H523</f>
        <v>0</v>
      </c>
      <c r="S523" s="184">
        <v>0</v>
      </c>
      <c r="T523" s="185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6" t="s">
        <v>160</v>
      </c>
      <c r="AT523" s="186" t="s">
        <v>155</v>
      </c>
      <c r="AU523" s="186" t="s">
        <v>88</v>
      </c>
      <c r="AY523" s="19" t="s">
        <v>153</v>
      </c>
      <c r="BE523" s="187">
        <f>IF(N523="základní",J523,0)</f>
        <v>0</v>
      </c>
      <c r="BF523" s="187">
        <f>IF(N523="snížená",J523,0)</f>
        <v>0</v>
      </c>
      <c r="BG523" s="187">
        <f>IF(N523="zákl. přenesená",J523,0)</f>
        <v>0</v>
      </c>
      <c r="BH523" s="187">
        <f>IF(N523="sníž. přenesená",J523,0)</f>
        <v>0</v>
      </c>
      <c r="BI523" s="187">
        <f>IF(N523="nulová",J523,0)</f>
        <v>0</v>
      </c>
      <c r="BJ523" s="19" t="s">
        <v>86</v>
      </c>
      <c r="BK523" s="187">
        <f>ROUND(I523*H523,2)</f>
        <v>0</v>
      </c>
      <c r="BL523" s="19" t="s">
        <v>160</v>
      </c>
      <c r="BM523" s="186" t="s">
        <v>1551</v>
      </c>
    </row>
    <row r="524" spans="1:65" s="2" customFormat="1" ht="11.25">
      <c r="A524" s="36"/>
      <c r="B524" s="37"/>
      <c r="C524" s="38"/>
      <c r="D524" s="188" t="s">
        <v>161</v>
      </c>
      <c r="E524" s="38"/>
      <c r="F524" s="189" t="s">
        <v>535</v>
      </c>
      <c r="G524" s="38"/>
      <c r="H524" s="38"/>
      <c r="I524" s="190"/>
      <c r="J524" s="38"/>
      <c r="K524" s="38"/>
      <c r="L524" s="41"/>
      <c r="M524" s="191"/>
      <c r="N524" s="192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161</v>
      </c>
      <c r="AU524" s="19" t="s">
        <v>88</v>
      </c>
    </row>
    <row r="525" spans="1:65" s="13" customFormat="1" ht="11.25">
      <c r="B525" s="193"/>
      <c r="C525" s="194"/>
      <c r="D525" s="195" t="s">
        <v>163</v>
      </c>
      <c r="E525" s="196" t="s">
        <v>19</v>
      </c>
      <c r="F525" s="197" t="s">
        <v>1549</v>
      </c>
      <c r="G525" s="194"/>
      <c r="H525" s="198">
        <v>677</v>
      </c>
      <c r="I525" s="199"/>
      <c r="J525" s="194"/>
      <c r="K525" s="194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163</v>
      </c>
      <c r="AU525" s="204" t="s">
        <v>88</v>
      </c>
      <c r="AV525" s="13" t="s">
        <v>88</v>
      </c>
      <c r="AW525" s="13" t="s">
        <v>37</v>
      </c>
      <c r="AX525" s="13" t="s">
        <v>78</v>
      </c>
      <c r="AY525" s="204" t="s">
        <v>153</v>
      </c>
    </row>
    <row r="526" spans="1:65" s="14" customFormat="1" ht="11.25">
      <c r="B526" s="205"/>
      <c r="C526" s="206"/>
      <c r="D526" s="195" t="s">
        <v>163</v>
      </c>
      <c r="E526" s="207" t="s">
        <v>19</v>
      </c>
      <c r="F526" s="208" t="s">
        <v>190</v>
      </c>
      <c r="G526" s="206"/>
      <c r="H526" s="207" t="s">
        <v>19</v>
      </c>
      <c r="I526" s="209"/>
      <c r="J526" s="206"/>
      <c r="K526" s="206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163</v>
      </c>
      <c r="AU526" s="214" t="s">
        <v>88</v>
      </c>
      <c r="AV526" s="14" t="s">
        <v>86</v>
      </c>
      <c r="AW526" s="14" t="s">
        <v>37</v>
      </c>
      <c r="AX526" s="14" t="s">
        <v>78</v>
      </c>
      <c r="AY526" s="214" t="s">
        <v>153</v>
      </c>
    </row>
    <row r="527" spans="1:65" s="15" customFormat="1" ht="11.25">
      <c r="B527" s="215"/>
      <c r="C527" s="216"/>
      <c r="D527" s="195" t="s">
        <v>163</v>
      </c>
      <c r="E527" s="217" t="s">
        <v>19</v>
      </c>
      <c r="F527" s="218" t="s">
        <v>166</v>
      </c>
      <c r="G527" s="216"/>
      <c r="H527" s="219">
        <v>677</v>
      </c>
      <c r="I527" s="220"/>
      <c r="J527" s="216"/>
      <c r="K527" s="216"/>
      <c r="L527" s="221"/>
      <c r="M527" s="222"/>
      <c r="N527" s="223"/>
      <c r="O527" s="223"/>
      <c r="P527" s="223"/>
      <c r="Q527" s="223"/>
      <c r="R527" s="223"/>
      <c r="S527" s="223"/>
      <c r="T527" s="224"/>
      <c r="AT527" s="225" t="s">
        <v>163</v>
      </c>
      <c r="AU527" s="225" t="s">
        <v>88</v>
      </c>
      <c r="AV527" s="15" t="s">
        <v>160</v>
      </c>
      <c r="AW527" s="15" t="s">
        <v>37</v>
      </c>
      <c r="AX527" s="15" t="s">
        <v>86</v>
      </c>
      <c r="AY527" s="225" t="s">
        <v>153</v>
      </c>
    </row>
    <row r="528" spans="1:65" s="2" customFormat="1" ht="33" customHeight="1">
      <c r="A528" s="36"/>
      <c r="B528" s="37"/>
      <c r="C528" s="175" t="s">
        <v>504</v>
      </c>
      <c r="D528" s="175" t="s">
        <v>155</v>
      </c>
      <c r="E528" s="176" t="s">
        <v>1552</v>
      </c>
      <c r="F528" s="177" t="s">
        <v>1553</v>
      </c>
      <c r="G528" s="178" t="s">
        <v>275</v>
      </c>
      <c r="H528" s="179">
        <v>34</v>
      </c>
      <c r="I528" s="180"/>
      <c r="J528" s="181">
        <f>ROUND(I528*H528,2)</f>
        <v>0</v>
      </c>
      <c r="K528" s="177" t="s">
        <v>1405</v>
      </c>
      <c r="L528" s="41"/>
      <c r="M528" s="182" t="s">
        <v>19</v>
      </c>
      <c r="N528" s="183" t="s">
        <v>49</v>
      </c>
      <c r="O528" s="66"/>
      <c r="P528" s="184">
        <f>O528*H528</f>
        <v>0</v>
      </c>
      <c r="Q528" s="184">
        <v>0</v>
      </c>
      <c r="R528" s="184">
        <f>Q528*H528</f>
        <v>0</v>
      </c>
      <c r="S528" s="184">
        <v>0</v>
      </c>
      <c r="T528" s="185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160</v>
      </c>
      <c r="AT528" s="186" t="s">
        <v>155</v>
      </c>
      <c r="AU528" s="186" t="s">
        <v>88</v>
      </c>
      <c r="AY528" s="19" t="s">
        <v>153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86</v>
      </c>
      <c r="BK528" s="187">
        <f>ROUND(I528*H528,2)</f>
        <v>0</v>
      </c>
      <c r="BL528" s="19" t="s">
        <v>160</v>
      </c>
      <c r="BM528" s="186" t="s">
        <v>1554</v>
      </c>
    </row>
    <row r="529" spans="1:65" s="2" customFormat="1" ht="11.25">
      <c r="A529" s="36"/>
      <c r="B529" s="37"/>
      <c r="C529" s="38"/>
      <c r="D529" s="188" t="s">
        <v>161</v>
      </c>
      <c r="E529" s="38"/>
      <c r="F529" s="189" t="s">
        <v>1555</v>
      </c>
      <c r="G529" s="38"/>
      <c r="H529" s="38"/>
      <c r="I529" s="190"/>
      <c r="J529" s="38"/>
      <c r="K529" s="38"/>
      <c r="L529" s="41"/>
      <c r="M529" s="191"/>
      <c r="N529" s="192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161</v>
      </c>
      <c r="AU529" s="19" t="s">
        <v>88</v>
      </c>
    </row>
    <row r="530" spans="1:65" s="2" customFormat="1" ht="16.5" customHeight="1">
      <c r="A530" s="36"/>
      <c r="B530" s="37"/>
      <c r="C530" s="226" t="s">
        <v>1556</v>
      </c>
      <c r="D530" s="226" t="s">
        <v>220</v>
      </c>
      <c r="E530" s="227" t="s">
        <v>1557</v>
      </c>
      <c r="F530" s="228" t="s">
        <v>1558</v>
      </c>
      <c r="G530" s="229" t="s">
        <v>275</v>
      </c>
      <c r="H530" s="230">
        <v>34.68</v>
      </c>
      <c r="I530" s="231"/>
      <c r="J530" s="232">
        <f>ROUND(I530*H530,2)</f>
        <v>0</v>
      </c>
      <c r="K530" s="228" t="s">
        <v>1405</v>
      </c>
      <c r="L530" s="233"/>
      <c r="M530" s="234" t="s">
        <v>19</v>
      </c>
      <c r="N530" s="235" t="s">
        <v>49</v>
      </c>
      <c r="O530" s="66"/>
      <c r="P530" s="184">
        <f>O530*H530</f>
        <v>0</v>
      </c>
      <c r="Q530" s="184">
        <v>0</v>
      </c>
      <c r="R530" s="184">
        <f>Q530*H530</f>
        <v>0</v>
      </c>
      <c r="S530" s="184">
        <v>0</v>
      </c>
      <c r="T530" s="185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6" t="s">
        <v>182</v>
      </c>
      <c r="AT530" s="186" t="s">
        <v>220</v>
      </c>
      <c r="AU530" s="186" t="s">
        <v>88</v>
      </c>
      <c r="AY530" s="19" t="s">
        <v>153</v>
      </c>
      <c r="BE530" s="187">
        <f>IF(N530="základní",J530,0)</f>
        <v>0</v>
      </c>
      <c r="BF530" s="187">
        <f>IF(N530="snížená",J530,0)</f>
        <v>0</v>
      </c>
      <c r="BG530" s="187">
        <f>IF(N530="zákl. přenesená",J530,0)</f>
        <v>0</v>
      </c>
      <c r="BH530" s="187">
        <f>IF(N530="sníž. přenesená",J530,0)</f>
        <v>0</v>
      </c>
      <c r="BI530" s="187">
        <f>IF(N530="nulová",J530,0)</f>
        <v>0</v>
      </c>
      <c r="BJ530" s="19" t="s">
        <v>86</v>
      </c>
      <c r="BK530" s="187">
        <f>ROUND(I530*H530,2)</f>
        <v>0</v>
      </c>
      <c r="BL530" s="19" t="s">
        <v>160</v>
      </c>
      <c r="BM530" s="186" t="s">
        <v>1559</v>
      </c>
    </row>
    <row r="531" spans="1:65" s="13" customFormat="1" ht="11.25">
      <c r="B531" s="193"/>
      <c r="C531" s="194"/>
      <c r="D531" s="195" t="s">
        <v>163</v>
      </c>
      <c r="E531" s="196" t="s">
        <v>19</v>
      </c>
      <c r="F531" s="197" t="s">
        <v>1560</v>
      </c>
      <c r="G531" s="194"/>
      <c r="H531" s="198">
        <v>34.68</v>
      </c>
      <c r="I531" s="199"/>
      <c r="J531" s="194"/>
      <c r="K531" s="194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163</v>
      </c>
      <c r="AU531" s="204" t="s">
        <v>88</v>
      </c>
      <c r="AV531" s="13" t="s">
        <v>88</v>
      </c>
      <c r="AW531" s="13" t="s">
        <v>37</v>
      </c>
      <c r="AX531" s="13" t="s">
        <v>78</v>
      </c>
      <c r="AY531" s="204" t="s">
        <v>153</v>
      </c>
    </row>
    <row r="532" spans="1:65" s="15" customFormat="1" ht="11.25">
      <c r="B532" s="215"/>
      <c r="C532" s="216"/>
      <c r="D532" s="195" t="s">
        <v>163</v>
      </c>
      <c r="E532" s="217" t="s">
        <v>19</v>
      </c>
      <c r="F532" s="218" t="s">
        <v>166</v>
      </c>
      <c r="G532" s="216"/>
      <c r="H532" s="219">
        <v>34.68</v>
      </c>
      <c r="I532" s="220"/>
      <c r="J532" s="216"/>
      <c r="K532" s="216"/>
      <c r="L532" s="221"/>
      <c r="M532" s="222"/>
      <c r="N532" s="223"/>
      <c r="O532" s="223"/>
      <c r="P532" s="223"/>
      <c r="Q532" s="223"/>
      <c r="R532" s="223"/>
      <c r="S532" s="223"/>
      <c r="T532" s="224"/>
      <c r="AT532" s="225" t="s">
        <v>163</v>
      </c>
      <c r="AU532" s="225" t="s">
        <v>88</v>
      </c>
      <c r="AV532" s="15" t="s">
        <v>160</v>
      </c>
      <c r="AW532" s="15" t="s">
        <v>37</v>
      </c>
      <c r="AX532" s="15" t="s">
        <v>86</v>
      </c>
      <c r="AY532" s="225" t="s">
        <v>153</v>
      </c>
    </row>
    <row r="533" spans="1:65" s="2" customFormat="1" ht="37.9" customHeight="1">
      <c r="A533" s="36"/>
      <c r="B533" s="37"/>
      <c r="C533" s="175" t="s">
        <v>462</v>
      </c>
      <c r="D533" s="175" t="s">
        <v>155</v>
      </c>
      <c r="E533" s="176" t="s">
        <v>1561</v>
      </c>
      <c r="F533" s="177" t="s">
        <v>1562</v>
      </c>
      <c r="G533" s="178" t="s">
        <v>158</v>
      </c>
      <c r="H533" s="179">
        <v>57</v>
      </c>
      <c r="I533" s="180"/>
      <c r="J533" s="181">
        <f>ROUND(I533*H533,2)</f>
        <v>0</v>
      </c>
      <c r="K533" s="177" t="s">
        <v>159</v>
      </c>
      <c r="L533" s="41"/>
      <c r="M533" s="182" t="s">
        <v>19</v>
      </c>
      <c r="N533" s="183" t="s">
        <v>49</v>
      </c>
      <c r="O533" s="66"/>
      <c r="P533" s="184">
        <f>O533*H533</f>
        <v>0</v>
      </c>
      <c r="Q533" s="184">
        <v>0</v>
      </c>
      <c r="R533" s="184">
        <f>Q533*H533</f>
        <v>0</v>
      </c>
      <c r="S533" s="184">
        <v>0</v>
      </c>
      <c r="T533" s="18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6" t="s">
        <v>160</v>
      </c>
      <c r="AT533" s="186" t="s">
        <v>155</v>
      </c>
      <c r="AU533" s="186" t="s">
        <v>88</v>
      </c>
      <c r="AY533" s="19" t="s">
        <v>153</v>
      </c>
      <c r="BE533" s="187">
        <f>IF(N533="základní",J533,0)</f>
        <v>0</v>
      </c>
      <c r="BF533" s="187">
        <f>IF(N533="snížená",J533,0)</f>
        <v>0</v>
      </c>
      <c r="BG533" s="187">
        <f>IF(N533="zákl. přenesená",J533,0)</f>
        <v>0</v>
      </c>
      <c r="BH533" s="187">
        <f>IF(N533="sníž. přenesená",J533,0)</f>
        <v>0</v>
      </c>
      <c r="BI533" s="187">
        <f>IF(N533="nulová",J533,0)</f>
        <v>0</v>
      </c>
      <c r="BJ533" s="19" t="s">
        <v>86</v>
      </c>
      <c r="BK533" s="187">
        <f>ROUND(I533*H533,2)</f>
        <v>0</v>
      </c>
      <c r="BL533" s="19" t="s">
        <v>160</v>
      </c>
      <c r="BM533" s="186" t="s">
        <v>1563</v>
      </c>
    </row>
    <row r="534" spans="1:65" s="2" customFormat="1" ht="11.25">
      <c r="A534" s="36"/>
      <c r="B534" s="37"/>
      <c r="C534" s="38"/>
      <c r="D534" s="188" t="s">
        <v>161</v>
      </c>
      <c r="E534" s="38"/>
      <c r="F534" s="189" t="s">
        <v>1564</v>
      </c>
      <c r="G534" s="38"/>
      <c r="H534" s="38"/>
      <c r="I534" s="190"/>
      <c r="J534" s="38"/>
      <c r="K534" s="38"/>
      <c r="L534" s="41"/>
      <c r="M534" s="191"/>
      <c r="N534" s="192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161</v>
      </c>
      <c r="AU534" s="19" t="s">
        <v>88</v>
      </c>
    </row>
    <row r="535" spans="1:65" s="13" customFormat="1" ht="11.25">
      <c r="B535" s="193"/>
      <c r="C535" s="194"/>
      <c r="D535" s="195" t="s">
        <v>163</v>
      </c>
      <c r="E535" s="196" t="s">
        <v>19</v>
      </c>
      <c r="F535" s="197" t="s">
        <v>432</v>
      </c>
      <c r="G535" s="194"/>
      <c r="H535" s="198">
        <v>57</v>
      </c>
      <c r="I535" s="199"/>
      <c r="J535" s="194"/>
      <c r="K535" s="194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163</v>
      </c>
      <c r="AU535" s="204" t="s">
        <v>88</v>
      </c>
      <c r="AV535" s="13" t="s">
        <v>88</v>
      </c>
      <c r="AW535" s="13" t="s">
        <v>37</v>
      </c>
      <c r="AX535" s="13" t="s">
        <v>78</v>
      </c>
      <c r="AY535" s="204" t="s">
        <v>153</v>
      </c>
    </row>
    <row r="536" spans="1:65" s="15" customFormat="1" ht="11.25">
      <c r="B536" s="215"/>
      <c r="C536" s="216"/>
      <c r="D536" s="195" t="s">
        <v>163</v>
      </c>
      <c r="E536" s="217" t="s">
        <v>19</v>
      </c>
      <c r="F536" s="218" t="s">
        <v>166</v>
      </c>
      <c r="G536" s="216"/>
      <c r="H536" s="219">
        <v>57</v>
      </c>
      <c r="I536" s="220"/>
      <c r="J536" s="216"/>
      <c r="K536" s="216"/>
      <c r="L536" s="221"/>
      <c r="M536" s="222"/>
      <c r="N536" s="223"/>
      <c r="O536" s="223"/>
      <c r="P536" s="223"/>
      <c r="Q536" s="223"/>
      <c r="R536" s="223"/>
      <c r="S536" s="223"/>
      <c r="T536" s="224"/>
      <c r="AT536" s="225" t="s">
        <v>163</v>
      </c>
      <c r="AU536" s="225" t="s">
        <v>88</v>
      </c>
      <c r="AV536" s="15" t="s">
        <v>160</v>
      </c>
      <c r="AW536" s="15" t="s">
        <v>37</v>
      </c>
      <c r="AX536" s="15" t="s">
        <v>86</v>
      </c>
      <c r="AY536" s="225" t="s">
        <v>153</v>
      </c>
    </row>
    <row r="537" spans="1:65" s="2" customFormat="1" ht="33" customHeight="1">
      <c r="A537" s="36"/>
      <c r="B537" s="37"/>
      <c r="C537" s="175" t="s">
        <v>1565</v>
      </c>
      <c r="D537" s="175" t="s">
        <v>155</v>
      </c>
      <c r="E537" s="176" t="s">
        <v>538</v>
      </c>
      <c r="F537" s="177" t="s">
        <v>539</v>
      </c>
      <c r="G537" s="178" t="s">
        <v>342</v>
      </c>
      <c r="H537" s="179">
        <v>10</v>
      </c>
      <c r="I537" s="180"/>
      <c r="J537" s="181">
        <f>ROUND(I537*H537,2)</f>
        <v>0</v>
      </c>
      <c r="K537" s="177" t="s">
        <v>159</v>
      </c>
      <c r="L537" s="41"/>
      <c r="M537" s="182" t="s">
        <v>19</v>
      </c>
      <c r="N537" s="183" t="s">
        <v>49</v>
      </c>
      <c r="O537" s="66"/>
      <c r="P537" s="184">
        <f>O537*H537</f>
        <v>0</v>
      </c>
      <c r="Q537" s="184">
        <v>0</v>
      </c>
      <c r="R537" s="184">
        <f>Q537*H537</f>
        <v>0</v>
      </c>
      <c r="S537" s="184">
        <v>0</v>
      </c>
      <c r="T537" s="185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86" t="s">
        <v>160</v>
      </c>
      <c r="AT537" s="186" t="s">
        <v>155</v>
      </c>
      <c r="AU537" s="186" t="s">
        <v>88</v>
      </c>
      <c r="AY537" s="19" t="s">
        <v>153</v>
      </c>
      <c r="BE537" s="187">
        <f>IF(N537="základní",J537,0)</f>
        <v>0</v>
      </c>
      <c r="BF537" s="187">
        <f>IF(N537="snížená",J537,0)</f>
        <v>0</v>
      </c>
      <c r="BG537" s="187">
        <f>IF(N537="zákl. přenesená",J537,0)</f>
        <v>0</v>
      </c>
      <c r="BH537" s="187">
        <f>IF(N537="sníž. přenesená",J537,0)</f>
        <v>0</v>
      </c>
      <c r="BI537" s="187">
        <f>IF(N537="nulová",J537,0)</f>
        <v>0</v>
      </c>
      <c r="BJ537" s="19" t="s">
        <v>86</v>
      </c>
      <c r="BK537" s="187">
        <f>ROUND(I537*H537,2)</f>
        <v>0</v>
      </c>
      <c r="BL537" s="19" t="s">
        <v>160</v>
      </c>
      <c r="BM537" s="186" t="s">
        <v>1566</v>
      </c>
    </row>
    <row r="538" spans="1:65" s="2" customFormat="1" ht="11.25">
      <c r="A538" s="36"/>
      <c r="B538" s="37"/>
      <c r="C538" s="38"/>
      <c r="D538" s="188" t="s">
        <v>161</v>
      </c>
      <c r="E538" s="38"/>
      <c r="F538" s="189" t="s">
        <v>541</v>
      </c>
      <c r="G538" s="38"/>
      <c r="H538" s="38"/>
      <c r="I538" s="190"/>
      <c r="J538" s="38"/>
      <c r="K538" s="38"/>
      <c r="L538" s="41"/>
      <c r="M538" s="191"/>
      <c r="N538" s="192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161</v>
      </c>
      <c r="AU538" s="19" t="s">
        <v>88</v>
      </c>
    </row>
    <row r="539" spans="1:65" s="13" customFormat="1" ht="11.25">
      <c r="B539" s="193"/>
      <c r="C539" s="194"/>
      <c r="D539" s="195" t="s">
        <v>163</v>
      </c>
      <c r="E539" s="196" t="s">
        <v>19</v>
      </c>
      <c r="F539" s="197" t="s">
        <v>194</v>
      </c>
      <c r="G539" s="194"/>
      <c r="H539" s="198">
        <v>10</v>
      </c>
      <c r="I539" s="199"/>
      <c r="J539" s="194"/>
      <c r="K539" s="194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163</v>
      </c>
      <c r="AU539" s="204" t="s">
        <v>88</v>
      </c>
      <c r="AV539" s="13" t="s">
        <v>88</v>
      </c>
      <c r="AW539" s="13" t="s">
        <v>37</v>
      </c>
      <c r="AX539" s="13" t="s">
        <v>78</v>
      </c>
      <c r="AY539" s="204" t="s">
        <v>153</v>
      </c>
    </row>
    <row r="540" spans="1:65" s="14" customFormat="1" ht="11.25">
      <c r="B540" s="205"/>
      <c r="C540" s="206"/>
      <c r="D540" s="195" t="s">
        <v>163</v>
      </c>
      <c r="E540" s="207" t="s">
        <v>19</v>
      </c>
      <c r="F540" s="208" t="s">
        <v>190</v>
      </c>
      <c r="G540" s="206"/>
      <c r="H540" s="207" t="s">
        <v>19</v>
      </c>
      <c r="I540" s="209"/>
      <c r="J540" s="206"/>
      <c r="K540" s="206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163</v>
      </c>
      <c r="AU540" s="214" t="s">
        <v>88</v>
      </c>
      <c r="AV540" s="14" t="s">
        <v>86</v>
      </c>
      <c r="AW540" s="14" t="s">
        <v>37</v>
      </c>
      <c r="AX540" s="14" t="s">
        <v>78</v>
      </c>
      <c r="AY540" s="214" t="s">
        <v>153</v>
      </c>
    </row>
    <row r="541" spans="1:65" s="15" customFormat="1" ht="11.25">
      <c r="B541" s="215"/>
      <c r="C541" s="216"/>
      <c r="D541" s="195" t="s">
        <v>163</v>
      </c>
      <c r="E541" s="217" t="s">
        <v>19</v>
      </c>
      <c r="F541" s="218" t="s">
        <v>166</v>
      </c>
      <c r="G541" s="216"/>
      <c r="H541" s="219">
        <v>10</v>
      </c>
      <c r="I541" s="220"/>
      <c r="J541" s="216"/>
      <c r="K541" s="216"/>
      <c r="L541" s="221"/>
      <c r="M541" s="222"/>
      <c r="N541" s="223"/>
      <c r="O541" s="223"/>
      <c r="P541" s="223"/>
      <c r="Q541" s="223"/>
      <c r="R541" s="223"/>
      <c r="S541" s="223"/>
      <c r="T541" s="224"/>
      <c r="AT541" s="225" t="s">
        <v>163</v>
      </c>
      <c r="AU541" s="225" t="s">
        <v>88</v>
      </c>
      <c r="AV541" s="15" t="s">
        <v>160</v>
      </c>
      <c r="AW541" s="15" t="s">
        <v>37</v>
      </c>
      <c r="AX541" s="15" t="s">
        <v>86</v>
      </c>
      <c r="AY541" s="225" t="s">
        <v>153</v>
      </c>
    </row>
    <row r="542" spans="1:65" s="2" customFormat="1" ht="24.2" customHeight="1">
      <c r="A542" s="36"/>
      <c r="B542" s="37"/>
      <c r="C542" s="175" t="s">
        <v>466</v>
      </c>
      <c r="D542" s="175" t="s">
        <v>155</v>
      </c>
      <c r="E542" s="176" t="s">
        <v>542</v>
      </c>
      <c r="F542" s="177" t="s">
        <v>543</v>
      </c>
      <c r="G542" s="178" t="s">
        <v>342</v>
      </c>
      <c r="H542" s="179">
        <v>16</v>
      </c>
      <c r="I542" s="180"/>
      <c r="J542" s="181">
        <f>ROUND(I542*H542,2)</f>
        <v>0</v>
      </c>
      <c r="K542" s="177" t="s">
        <v>159</v>
      </c>
      <c r="L542" s="41"/>
      <c r="M542" s="182" t="s">
        <v>19</v>
      </c>
      <c r="N542" s="183" t="s">
        <v>49</v>
      </c>
      <c r="O542" s="66"/>
      <c r="P542" s="184">
        <f>O542*H542</f>
        <v>0</v>
      </c>
      <c r="Q542" s="184">
        <v>0</v>
      </c>
      <c r="R542" s="184">
        <f>Q542*H542</f>
        <v>0</v>
      </c>
      <c r="S542" s="184">
        <v>0</v>
      </c>
      <c r="T542" s="185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6" t="s">
        <v>160</v>
      </c>
      <c r="AT542" s="186" t="s">
        <v>155</v>
      </c>
      <c r="AU542" s="186" t="s">
        <v>88</v>
      </c>
      <c r="AY542" s="19" t="s">
        <v>153</v>
      </c>
      <c r="BE542" s="187">
        <f>IF(N542="základní",J542,0)</f>
        <v>0</v>
      </c>
      <c r="BF542" s="187">
        <f>IF(N542="snížená",J542,0)</f>
        <v>0</v>
      </c>
      <c r="BG542" s="187">
        <f>IF(N542="zákl. přenesená",J542,0)</f>
        <v>0</v>
      </c>
      <c r="BH542" s="187">
        <f>IF(N542="sníž. přenesená",J542,0)</f>
        <v>0</v>
      </c>
      <c r="BI542" s="187">
        <f>IF(N542="nulová",J542,0)</f>
        <v>0</v>
      </c>
      <c r="BJ542" s="19" t="s">
        <v>86</v>
      </c>
      <c r="BK542" s="187">
        <f>ROUND(I542*H542,2)</f>
        <v>0</v>
      </c>
      <c r="BL542" s="19" t="s">
        <v>160</v>
      </c>
      <c r="BM542" s="186" t="s">
        <v>1567</v>
      </c>
    </row>
    <row r="543" spans="1:65" s="2" customFormat="1" ht="11.25">
      <c r="A543" s="36"/>
      <c r="B543" s="37"/>
      <c r="C543" s="38"/>
      <c r="D543" s="188" t="s">
        <v>161</v>
      </c>
      <c r="E543" s="38"/>
      <c r="F543" s="189" t="s">
        <v>545</v>
      </c>
      <c r="G543" s="38"/>
      <c r="H543" s="38"/>
      <c r="I543" s="190"/>
      <c r="J543" s="38"/>
      <c r="K543" s="38"/>
      <c r="L543" s="41"/>
      <c r="M543" s="191"/>
      <c r="N543" s="192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161</v>
      </c>
      <c r="AU543" s="19" t="s">
        <v>88</v>
      </c>
    </row>
    <row r="544" spans="1:65" s="13" customFormat="1" ht="11.25">
      <c r="B544" s="193"/>
      <c r="C544" s="194"/>
      <c r="D544" s="195" t="s">
        <v>163</v>
      </c>
      <c r="E544" s="196" t="s">
        <v>19</v>
      </c>
      <c r="F544" s="197" t="s">
        <v>211</v>
      </c>
      <c r="G544" s="194"/>
      <c r="H544" s="198">
        <v>16</v>
      </c>
      <c r="I544" s="199"/>
      <c r="J544" s="194"/>
      <c r="K544" s="194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163</v>
      </c>
      <c r="AU544" s="204" t="s">
        <v>88</v>
      </c>
      <c r="AV544" s="13" t="s">
        <v>88</v>
      </c>
      <c r="AW544" s="13" t="s">
        <v>37</v>
      </c>
      <c r="AX544" s="13" t="s">
        <v>78</v>
      </c>
      <c r="AY544" s="204" t="s">
        <v>153</v>
      </c>
    </row>
    <row r="545" spans="1:65" s="14" customFormat="1" ht="11.25">
      <c r="B545" s="205"/>
      <c r="C545" s="206"/>
      <c r="D545" s="195" t="s">
        <v>163</v>
      </c>
      <c r="E545" s="207" t="s">
        <v>19</v>
      </c>
      <c r="F545" s="208" t="s">
        <v>190</v>
      </c>
      <c r="G545" s="206"/>
      <c r="H545" s="207" t="s">
        <v>19</v>
      </c>
      <c r="I545" s="209"/>
      <c r="J545" s="206"/>
      <c r="K545" s="206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163</v>
      </c>
      <c r="AU545" s="214" t="s">
        <v>88</v>
      </c>
      <c r="AV545" s="14" t="s">
        <v>86</v>
      </c>
      <c r="AW545" s="14" t="s">
        <v>37</v>
      </c>
      <c r="AX545" s="14" t="s">
        <v>78</v>
      </c>
      <c r="AY545" s="214" t="s">
        <v>153</v>
      </c>
    </row>
    <row r="546" spans="1:65" s="15" customFormat="1" ht="11.25">
      <c r="B546" s="215"/>
      <c r="C546" s="216"/>
      <c r="D546" s="195" t="s">
        <v>163</v>
      </c>
      <c r="E546" s="217" t="s">
        <v>19</v>
      </c>
      <c r="F546" s="218" t="s">
        <v>166</v>
      </c>
      <c r="G546" s="216"/>
      <c r="H546" s="219">
        <v>16</v>
      </c>
      <c r="I546" s="220"/>
      <c r="J546" s="216"/>
      <c r="K546" s="216"/>
      <c r="L546" s="221"/>
      <c r="M546" s="222"/>
      <c r="N546" s="223"/>
      <c r="O546" s="223"/>
      <c r="P546" s="223"/>
      <c r="Q546" s="223"/>
      <c r="R546" s="223"/>
      <c r="S546" s="223"/>
      <c r="T546" s="224"/>
      <c r="AT546" s="225" t="s">
        <v>163</v>
      </c>
      <c r="AU546" s="225" t="s">
        <v>88</v>
      </c>
      <c r="AV546" s="15" t="s">
        <v>160</v>
      </c>
      <c r="AW546" s="15" t="s">
        <v>37</v>
      </c>
      <c r="AX546" s="15" t="s">
        <v>86</v>
      </c>
      <c r="AY546" s="225" t="s">
        <v>153</v>
      </c>
    </row>
    <row r="547" spans="1:65" s="2" customFormat="1" ht="24.2" customHeight="1">
      <c r="A547" s="36"/>
      <c r="B547" s="37"/>
      <c r="C547" s="175" t="s">
        <v>1568</v>
      </c>
      <c r="D547" s="175" t="s">
        <v>155</v>
      </c>
      <c r="E547" s="176" t="s">
        <v>547</v>
      </c>
      <c r="F547" s="177" t="s">
        <v>548</v>
      </c>
      <c r="G547" s="178" t="s">
        <v>342</v>
      </c>
      <c r="H547" s="179">
        <v>49</v>
      </c>
      <c r="I547" s="180"/>
      <c r="J547" s="181">
        <f>ROUND(I547*H547,2)</f>
        <v>0</v>
      </c>
      <c r="K547" s="177" t="s">
        <v>159</v>
      </c>
      <c r="L547" s="41"/>
      <c r="M547" s="182" t="s">
        <v>19</v>
      </c>
      <c r="N547" s="183" t="s">
        <v>49</v>
      </c>
      <c r="O547" s="66"/>
      <c r="P547" s="184">
        <f>O547*H547</f>
        <v>0</v>
      </c>
      <c r="Q547" s="184">
        <v>0</v>
      </c>
      <c r="R547" s="184">
        <f>Q547*H547</f>
        <v>0</v>
      </c>
      <c r="S547" s="184">
        <v>0</v>
      </c>
      <c r="T547" s="185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6" t="s">
        <v>160</v>
      </c>
      <c r="AT547" s="186" t="s">
        <v>155</v>
      </c>
      <c r="AU547" s="186" t="s">
        <v>88</v>
      </c>
      <c r="AY547" s="19" t="s">
        <v>153</v>
      </c>
      <c r="BE547" s="187">
        <f>IF(N547="základní",J547,0)</f>
        <v>0</v>
      </c>
      <c r="BF547" s="187">
        <f>IF(N547="snížená",J547,0)</f>
        <v>0</v>
      </c>
      <c r="BG547" s="187">
        <f>IF(N547="zákl. přenesená",J547,0)</f>
        <v>0</v>
      </c>
      <c r="BH547" s="187">
        <f>IF(N547="sníž. přenesená",J547,0)</f>
        <v>0</v>
      </c>
      <c r="BI547" s="187">
        <f>IF(N547="nulová",J547,0)</f>
        <v>0</v>
      </c>
      <c r="BJ547" s="19" t="s">
        <v>86</v>
      </c>
      <c r="BK547" s="187">
        <f>ROUND(I547*H547,2)</f>
        <v>0</v>
      </c>
      <c r="BL547" s="19" t="s">
        <v>160</v>
      </c>
      <c r="BM547" s="186" t="s">
        <v>1569</v>
      </c>
    </row>
    <row r="548" spans="1:65" s="2" customFormat="1" ht="11.25">
      <c r="A548" s="36"/>
      <c r="B548" s="37"/>
      <c r="C548" s="38"/>
      <c r="D548" s="188" t="s">
        <v>161</v>
      </c>
      <c r="E548" s="38"/>
      <c r="F548" s="189" t="s">
        <v>550</v>
      </c>
      <c r="G548" s="38"/>
      <c r="H548" s="38"/>
      <c r="I548" s="190"/>
      <c r="J548" s="38"/>
      <c r="K548" s="38"/>
      <c r="L548" s="41"/>
      <c r="M548" s="191"/>
      <c r="N548" s="192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161</v>
      </c>
      <c r="AU548" s="19" t="s">
        <v>88</v>
      </c>
    </row>
    <row r="549" spans="1:65" s="13" customFormat="1" ht="11.25">
      <c r="B549" s="193"/>
      <c r="C549" s="194"/>
      <c r="D549" s="195" t="s">
        <v>163</v>
      </c>
      <c r="E549" s="196" t="s">
        <v>19</v>
      </c>
      <c r="F549" s="197" t="s">
        <v>401</v>
      </c>
      <c r="G549" s="194"/>
      <c r="H549" s="198">
        <v>49</v>
      </c>
      <c r="I549" s="199"/>
      <c r="J549" s="194"/>
      <c r="K549" s="194"/>
      <c r="L549" s="200"/>
      <c r="M549" s="201"/>
      <c r="N549" s="202"/>
      <c r="O549" s="202"/>
      <c r="P549" s="202"/>
      <c r="Q549" s="202"/>
      <c r="R549" s="202"/>
      <c r="S549" s="202"/>
      <c r="T549" s="203"/>
      <c r="AT549" s="204" t="s">
        <v>163</v>
      </c>
      <c r="AU549" s="204" t="s">
        <v>88</v>
      </c>
      <c r="AV549" s="13" t="s">
        <v>88</v>
      </c>
      <c r="AW549" s="13" t="s">
        <v>37</v>
      </c>
      <c r="AX549" s="13" t="s">
        <v>78</v>
      </c>
      <c r="AY549" s="204" t="s">
        <v>153</v>
      </c>
    </row>
    <row r="550" spans="1:65" s="14" customFormat="1" ht="11.25">
      <c r="B550" s="205"/>
      <c r="C550" s="206"/>
      <c r="D550" s="195" t="s">
        <v>163</v>
      </c>
      <c r="E550" s="207" t="s">
        <v>19</v>
      </c>
      <c r="F550" s="208" t="s">
        <v>190</v>
      </c>
      <c r="G550" s="206"/>
      <c r="H550" s="207" t="s">
        <v>19</v>
      </c>
      <c r="I550" s="209"/>
      <c r="J550" s="206"/>
      <c r="K550" s="206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163</v>
      </c>
      <c r="AU550" s="214" t="s">
        <v>88</v>
      </c>
      <c r="AV550" s="14" t="s">
        <v>86</v>
      </c>
      <c r="AW550" s="14" t="s">
        <v>37</v>
      </c>
      <c r="AX550" s="14" t="s">
        <v>78</v>
      </c>
      <c r="AY550" s="214" t="s">
        <v>153</v>
      </c>
    </row>
    <row r="551" spans="1:65" s="15" customFormat="1" ht="11.25">
      <c r="B551" s="215"/>
      <c r="C551" s="216"/>
      <c r="D551" s="195" t="s">
        <v>163</v>
      </c>
      <c r="E551" s="217" t="s">
        <v>19</v>
      </c>
      <c r="F551" s="218" t="s">
        <v>166</v>
      </c>
      <c r="G551" s="216"/>
      <c r="H551" s="219">
        <v>49</v>
      </c>
      <c r="I551" s="220"/>
      <c r="J551" s="216"/>
      <c r="K551" s="216"/>
      <c r="L551" s="221"/>
      <c r="M551" s="222"/>
      <c r="N551" s="223"/>
      <c r="O551" s="223"/>
      <c r="P551" s="223"/>
      <c r="Q551" s="223"/>
      <c r="R551" s="223"/>
      <c r="S551" s="223"/>
      <c r="T551" s="224"/>
      <c r="AT551" s="225" t="s">
        <v>163</v>
      </c>
      <c r="AU551" s="225" t="s">
        <v>88</v>
      </c>
      <c r="AV551" s="15" t="s">
        <v>160</v>
      </c>
      <c r="AW551" s="15" t="s">
        <v>37</v>
      </c>
      <c r="AX551" s="15" t="s">
        <v>86</v>
      </c>
      <c r="AY551" s="225" t="s">
        <v>153</v>
      </c>
    </row>
    <row r="552" spans="1:65" s="2" customFormat="1" ht="33" customHeight="1">
      <c r="A552" s="36"/>
      <c r="B552" s="37"/>
      <c r="C552" s="175" t="s">
        <v>470</v>
      </c>
      <c r="D552" s="175" t="s">
        <v>155</v>
      </c>
      <c r="E552" s="176" t="s">
        <v>1268</v>
      </c>
      <c r="F552" s="177" t="s">
        <v>1269</v>
      </c>
      <c r="G552" s="178" t="s">
        <v>275</v>
      </c>
      <c r="H552" s="179">
        <v>12.2</v>
      </c>
      <c r="I552" s="180"/>
      <c r="J552" s="181">
        <f>ROUND(I552*H552,2)</f>
        <v>0</v>
      </c>
      <c r="K552" s="177" t="s">
        <v>159</v>
      </c>
      <c r="L552" s="41"/>
      <c r="M552" s="182" t="s">
        <v>19</v>
      </c>
      <c r="N552" s="183" t="s">
        <v>49</v>
      </c>
      <c r="O552" s="66"/>
      <c r="P552" s="184">
        <f>O552*H552</f>
        <v>0</v>
      </c>
      <c r="Q552" s="184">
        <v>0</v>
      </c>
      <c r="R552" s="184">
        <f>Q552*H552</f>
        <v>0</v>
      </c>
      <c r="S552" s="184">
        <v>0</v>
      </c>
      <c r="T552" s="185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160</v>
      </c>
      <c r="AT552" s="186" t="s">
        <v>155</v>
      </c>
      <c r="AU552" s="186" t="s">
        <v>88</v>
      </c>
      <c r="AY552" s="19" t="s">
        <v>153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86</v>
      </c>
      <c r="BK552" s="187">
        <f>ROUND(I552*H552,2)</f>
        <v>0</v>
      </c>
      <c r="BL552" s="19" t="s">
        <v>160</v>
      </c>
      <c r="BM552" s="186" t="s">
        <v>1570</v>
      </c>
    </row>
    <row r="553" spans="1:65" s="2" customFormat="1" ht="11.25">
      <c r="A553" s="36"/>
      <c r="B553" s="37"/>
      <c r="C553" s="38"/>
      <c r="D553" s="188" t="s">
        <v>161</v>
      </c>
      <c r="E553" s="38"/>
      <c r="F553" s="189" t="s">
        <v>1270</v>
      </c>
      <c r="G553" s="38"/>
      <c r="H553" s="38"/>
      <c r="I553" s="190"/>
      <c r="J553" s="38"/>
      <c r="K553" s="38"/>
      <c r="L553" s="41"/>
      <c r="M553" s="191"/>
      <c r="N553" s="192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161</v>
      </c>
      <c r="AU553" s="19" t="s">
        <v>88</v>
      </c>
    </row>
    <row r="554" spans="1:65" s="13" customFormat="1" ht="11.25">
      <c r="B554" s="193"/>
      <c r="C554" s="194"/>
      <c r="D554" s="195" t="s">
        <v>163</v>
      </c>
      <c r="E554" s="196" t="s">
        <v>19</v>
      </c>
      <c r="F554" s="197" t="s">
        <v>1571</v>
      </c>
      <c r="G554" s="194"/>
      <c r="H554" s="198">
        <v>12.2</v>
      </c>
      <c r="I554" s="199"/>
      <c r="J554" s="194"/>
      <c r="K554" s="194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163</v>
      </c>
      <c r="AU554" s="204" t="s">
        <v>88</v>
      </c>
      <c r="AV554" s="13" t="s">
        <v>88</v>
      </c>
      <c r="AW554" s="13" t="s">
        <v>37</v>
      </c>
      <c r="AX554" s="13" t="s">
        <v>78</v>
      </c>
      <c r="AY554" s="204" t="s">
        <v>153</v>
      </c>
    </row>
    <row r="555" spans="1:65" s="14" customFormat="1" ht="11.25">
      <c r="B555" s="205"/>
      <c r="C555" s="206"/>
      <c r="D555" s="195" t="s">
        <v>163</v>
      </c>
      <c r="E555" s="207" t="s">
        <v>19</v>
      </c>
      <c r="F555" s="208" t="s">
        <v>190</v>
      </c>
      <c r="G555" s="206"/>
      <c r="H555" s="207" t="s">
        <v>19</v>
      </c>
      <c r="I555" s="209"/>
      <c r="J555" s="206"/>
      <c r="K555" s="206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163</v>
      </c>
      <c r="AU555" s="214" t="s">
        <v>88</v>
      </c>
      <c r="AV555" s="14" t="s">
        <v>86</v>
      </c>
      <c r="AW555" s="14" t="s">
        <v>37</v>
      </c>
      <c r="AX555" s="14" t="s">
        <v>78</v>
      </c>
      <c r="AY555" s="214" t="s">
        <v>153</v>
      </c>
    </row>
    <row r="556" spans="1:65" s="15" customFormat="1" ht="11.25">
      <c r="B556" s="215"/>
      <c r="C556" s="216"/>
      <c r="D556" s="195" t="s">
        <v>163</v>
      </c>
      <c r="E556" s="217" t="s">
        <v>19</v>
      </c>
      <c r="F556" s="218" t="s">
        <v>166</v>
      </c>
      <c r="G556" s="216"/>
      <c r="H556" s="219">
        <v>12.2</v>
      </c>
      <c r="I556" s="220"/>
      <c r="J556" s="216"/>
      <c r="K556" s="216"/>
      <c r="L556" s="221"/>
      <c r="M556" s="222"/>
      <c r="N556" s="223"/>
      <c r="O556" s="223"/>
      <c r="P556" s="223"/>
      <c r="Q556" s="223"/>
      <c r="R556" s="223"/>
      <c r="S556" s="223"/>
      <c r="T556" s="224"/>
      <c r="AT556" s="225" t="s">
        <v>163</v>
      </c>
      <c r="AU556" s="225" t="s">
        <v>88</v>
      </c>
      <c r="AV556" s="15" t="s">
        <v>160</v>
      </c>
      <c r="AW556" s="15" t="s">
        <v>37</v>
      </c>
      <c r="AX556" s="15" t="s">
        <v>86</v>
      </c>
      <c r="AY556" s="225" t="s">
        <v>153</v>
      </c>
    </row>
    <row r="557" spans="1:65" s="12" customFormat="1" ht="22.9" customHeight="1">
      <c r="B557" s="159"/>
      <c r="C557" s="160"/>
      <c r="D557" s="161" t="s">
        <v>77</v>
      </c>
      <c r="E557" s="173" t="s">
        <v>551</v>
      </c>
      <c r="F557" s="173" t="s">
        <v>552</v>
      </c>
      <c r="G557" s="160"/>
      <c r="H557" s="160"/>
      <c r="I557" s="163"/>
      <c r="J557" s="174">
        <f>BK557</f>
        <v>0</v>
      </c>
      <c r="K557" s="160"/>
      <c r="L557" s="165"/>
      <c r="M557" s="166"/>
      <c r="N557" s="167"/>
      <c r="O557" s="167"/>
      <c r="P557" s="168">
        <f>SUM(P558:P601)</f>
        <v>0</v>
      </c>
      <c r="Q557" s="167"/>
      <c r="R557" s="168">
        <f>SUM(R558:R601)</f>
        <v>0</v>
      </c>
      <c r="S557" s="167"/>
      <c r="T557" s="169">
        <f>SUM(T558:T601)</f>
        <v>0</v>
      </c>
      <c r="AR557" s="170" t="s">
        <v>86</v>
      </c>
      <c r="AT557" s="171" t="s">
        <v>77</v>
      </c>
      <c r="AU557" s="171" t="s">
        <v>86</v>
      </c>
      <c r="AY557" s="170" t="s">
        <v>153</v>
      </c>
      <c r="BK557" s="172">
        <f>SUM(BK558:BK601)</f>
        <v>0</v>
      </c>
    </row>
    <row r="558" spans="1:65" s="2" customFormat="1" ht="24.2" customHeight="1">
      <c r="A558" s="36"/>
      <c r="B558" s="37"/>
      <c r="C558" s="175" t="s">
        <v>1572</v>
      </c>
      <c r="D558" s="175" t="s">
        <v>155</v>
      </c>
      <c r="E558" s="176" t="s">
        <v>554</v>
      </c>
      <c r="F558" s="177" t="s">
        <v>555</v>
      </c>
      <c r="G558" s="178" t="s">
        <v>223</v>
      </c>
      <c r="H558" s="179">
        <v>4270.5919999999996</v>
      </c>
      <c r="I558" s="180"/>
      <c r="J558" s="181">
        <f>ROUND(I558*H558,2)</f>
        <v>0</v>
      </c>
      <c r="K558" s="177" t="s">
        <v>159</v>
      </c>
      <c r="L558" s="41"/>
      <c r="M558" s="182" t="s">
        <v>19</v>
      </c>
      <c r="N558" s="183" t="s">
        <v>49</v>
      </c>
      <c r="O558" s="66"/>
      <c r="P558" s="184">
        <f>O558*H558</f>
        <v>0</v>
      </c>
      <c r="Q558" s="184">
        <v>0</v>
      </c>
      <c r="R558" s="184">
        <f>Q558*H558</f>
        <v>0</v>
      </c>
      <c r="S558" s="184">
        <v>0</v>
      </c>
      <c r="T558" s="185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6" t="s">
        <v>160</v>
      </c>
      <c r="AT558" s="186" t="s">
        <v>155</v>
      </c>
      <c r="AU558" s="186" t="s">
        <v>88</v>
      </c>
      <c r="AY558" s="19" t="s">
        <v>153</v>
      </c>
      <c r="BE558" s="187">
        <f>IF(N558="základní",J558,0)</f>
        <v>0</v>
      </c>
      <c r="BF558" s="187">
        <f>IF(N558="snížená",J558,0)</f>
        <v>0</v>
      </c>
      <c r="BG558" s="187">
        <f>IF(N558="zákl. přenesená",J558,0)</f>
        <v>0</v>
      </c>
      <c r="BH558" s="187">
        <f>IF(N558="sníž. přenesená",J558,0)</f>
        <v>0</v>
      </c>
      <c r="BI558" s="187">
        <f>IF(N558="nulová",J558,0)</f>
        <v>0</v>
      </c>
      <c r="BJ558" s="19" t="s">
        <v>86</v>
      </c>
      <c r="BK558" s="187">
        <f>ROUND(I558*H558,2)</f>
        <v>0</v>
      </c>
      <c r="BL558" s="19" t="s">
        <v>160</v>
      </c>
      <c r="BM558" s="186" t="s">
        <v>1573</v>
      </c>
    </row>
    <row r="559" spans="1:65" s="2" customFormat="1" ht="11.25">
      <c r="A559" s="36"/>
      <c r="B559" s="37"/>
      <c r="C559" s="38"/>
      <c r="D559" s="188" t="s">
        <v>161</v>
      </c>
      <c r="E559" s="38"/>
      <c r="F559" s="189" t="s">
        <v>557</v>
      </c>
      <c r="G559" s="38"/>
      <c r="H559" s="38"/>
      <c r="I559" s="190"/>
      <c r="J559" s="38"/>
      <c r="K559" s="38"/>
      <c r="L559" s="41"/>
      <c r="M559" s="191"/>
      <c r="N559" s="192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161</v>
      </c>
      <c r="AU559" s="19" t="s">
        <v>88</v>
      </c>
    </row>
    <row r="560" spans="1:65" s="13" customFormat="1" ht="11.25">
      <c r="B560" s="193"/>
      <c r="C560" s="194"/>
      <c r="D560" s="195" t="s">
        <v>163</v>
      </c>
      <c r="E560" s="196" t="s">
        <v>19</v>
      </c>
      <c r="F560" s="197" t="s">
        <v>1574</v>
      </c>
      <c r="G560" s="194"/>
      <c r="H560" s="198">
        <v>1703.79</v>
      </c>
      <c r="I560" s="199"/>
      <c r="J560" s="194"/>
      <c r="K560" s="194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163</v>
      </c>
      <c r="AU560" s="204" t="s">
        <v>88</v>
      </c>
      <c r="AV560" s="13" t="s">
        <v>88</v>
      </c>
      <c r="AW560" s="13" t="s">
        <v>37</v>
      </c>
      <c r="AX560" s="13" t="s">
        <v>78</v>
      </c>
      <c r="AY560" s="204" t="s">
        <v>153</v>
      </c>
    </row>
    <row r="561" spans="1:65" s="14" customFormat="1" ht="11.25">
      <c r="B561" s="205"/>
      <c r="C561" s="206"/>
      <c r="D561" s="195" t="s">
        <v>163</v>
      </c>
      <c r="E561" s="207" t="s">
        <v>19</v>
      </c>
      <c r="F561" s="208" t="s">
        <v>1575</v>
      </c>
      <c r="G561" s="206"/>
      <c r="H561" s="207" t="s">
        <v>19</v>
      </c>
      <c r="I561" s="209"/>
      <c r="J561" s="206"/>
      <c r="K561" s="206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163</v>
      </c>
      <c r="AU561" s="214" t="s">
        <v>88</v>
      </c>
      <c r="AV561" s="14" t="s">
        <v>86</v>
      </c>
      <c r="AW561" s="14" t="s">
        <v>37</v>
      </c>
      <c r="AX561" s="14" t="s">
        <v>78</v>
      </c>
      <c r="AY561" s="214" t="s">
        <v>153</v>
      </c>
    </row>
    <row r="562" spans="1:65" s="13" customFormat="1" ht="11.25">
      <c r="B562" s="193"/>
      <c r="C562" s="194"/>
      <c r="D562" s="195" t="s">
        <v>163</v>
      </c>
      <c r="E562" s="196" t="s">
        <v>19</v>
      </c>
      <c r="F562" s="197" t="s">
        <v>1576</v>
      </c>
      <c r="G562" s="194"/>
      <c r="H562" s="198">
        <v>1223.6310000000001</v>
      </c>
      <c r="I562" s="199"/>
      <c r="J562" s="194"/>
      <c r="K562" s="194"/>
      <c r="L562" s="200"/>
      <c r="M562" s="201"/>
      <c r="N562" s="202"/>
      <c r="O562" s="202"/>
      <c r="P562" s="202"/>
      <c r="Q562" s="202"/>
      <c r="R562" s="202"/>
      <c r="S562" s="202"/>
      <c r="T562" s="203"/>
      <c r="AT562" s="204" t="s">
        <v>163</v>
      </c>
      <c r="AU562" s="204" t="s">
        <v>88</v>
      </c>
      <c r="AV562" s="13" t="s">
        <v>88</v>
      </c>
      <c r="AW562" s="13" t="s">
        <v>37</v>
      </c>
      <c r="AX562" s="13" t="s">
        <v>78</v>
      </c>
      <c r="AY562" s="204" t="s">
        <v>153</v>
      </c>
    </row>
    <row r="563" spans="1:65" s="14" customFormat="1" ht="11.25">
      <c r="B563" s="205"/>
      <c r="C563" s="206"/>
      <c r="D563" s="195" t="s">
        <v>163</v>
      </c>
      <c r="E563" s="207" t="s">
        <v>19</v>
      </c>
      <c r="F563" s="208" t="s">
        <v>1577</v>
      </c>
      <c r="G563" s="206"/>
      <c r="H563" s="207" t="s">
        <v>19</v>
      </c>
      <c r="I563" s="209"/>
      <c r="J563" s="206"/>
      <c r="K563" s="206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163</v>
      </c>
      <c r="AU563" s="214" t="s">
        <v>88</v>
      </c>
      <c r="AV563" s="14" t="s">
        <v>86</v>
      </c>
      <c r="AW563" s="14" t="s">
        <v>37</v>
      </c>
      <c r="AX563" s="14" t="s">
        <v>78</v>
      </c>
      <c r="AY563" s="214" t="s">
        <v>153</v>
      </c>
    </row>
    <row r="564" spans="1:65" s="13" customFormat="1" ht="11.25">
      <c r="B564" s="193"/>
      <c r="C564" s="194"/>
      <c r="D564" s="195" t="s">
        <v>163</v>
      </c>
      <c r="E564" s="196" t="s">
        <v>19</v>
      </c>
      <c r="F564" s="197" t="s">
        <v>1578</v>
      </c>
      <c r="G564" s="194"/>
      <c r="H564" s="198">
        <v>1343.171</v>
      </c>
      <c r="I564" s="199"/>
      <c r="J564" s="194"/>
      <c r="K564" s="194"/>
      <c r="L564" s="200"/>
      <c r="M564" s="201"/>
      <c r="N564" s="202"/>
      <c r="O564" s="202"/>
      <c r="P564" s="202"/>
      <c r="Q564" s="202"/>
      <c r="R564" s="202"/>
      <c r="S564" s="202"/>
      <c r="T564" s="203"/>
      <c r="AT564" s="204" t="s">
        <v>163</v>
      </c>
      <c r="AU564" s="204" t="s">
        <v>88</v>
      </c>
      <c r="AV564" s="13" t="s">
        <v>88</v>
      </c>
      <c r="AW564" s="13" t="s">
        <v>37</v>
      </c>
      <c r="AX564" s="13" t="s">
        <v>78</v>
      </c>
      <c r="AY564" s="204" t="s">
        <v>153</v>
      </c>
    </row>
    <row r="565" spans="1:65" s="14" customFormat="1" ht="11.25">
      <c r="B565" s="205"/>
      <c r="C565" s="206"/>
      <c r="D565" s="195" t="s">
        <v>163</v>
      </c>
      <c r="E565" s="207" t="s">
        <v>19</v>
      </c>
      <c r="F565" s="208" t="s">
        <v>1579</v>
      </c>
      <c r="G565" s="206"/>
      <c r="H565" s="207" t="s">
        <v>19</v>
      </c>
      <c r="I565" s="209"/>
      <c r="J565" s="206"/>
      <c r="K565" s="206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163</v>
      </c>
      <c r="AU565" s="214" t="s">
        <v>88</v>
      </c>
      <c r="AV565" s="14" t="s">
        <v>86</v>
      </c>
      <c r="AW565" s="14" t="s">
        <v>37</v>
      </c>
      <c r="AX565" s="14" t="s">
        <v>78</v>
      </c>
      <c r="AY565" s="214" t="s">
        <v>153</v>
      </c>
    </row>
    <row r="566" spans="1:65" s="15" customFormat="1" ht="11.25">
      <c r="B566" s="215"/>
      <c r="C566" s="216"/>
      <c r="D566" s="195" t="s">
        <v>163</v>
      </c>
      <c r="E566" s="217" t="s">
        <v>19</v>
      </c>
      <c r="F566" s="218" t="s">
        <v>166</v>
      </c>
      <c r="G566" s="216"/>
      <c r="H566" s="219">
        <v>4270.5920000000006</v>
      </c>
      <c r="I566" s="220"/>
      <c r="J566" s="216"/>
      <c r="K566" s="216"/>
      <c r="L566" s="221"/>
      <c r="M566" s="222"/>
      <c r="N566" s="223"/>
      <c r="O566" s="223"/>
      <c r="P566" s="223"/>
      <c r="Q566" s="223"/>
      <c r="R566" s="223"/>
      <c r="S566" s="223"/>
      <c r="T566" s="224"/>
      <c r="AT566" s="225" t="s">
        <v>163</v>
      </c>
      <c r="AU566" s="225" t="s">
        <v>88</v>
      </c>
      <c r="AV566" s="15" t="s">
        <v>160</v>
      </c>
      <c r="AW566" s="15" t="s">
        <v>37</v>
      </c>
      <c r="AX566" s="15" t="s">
        <v>86</v>
      </c>
      <c r="AY566" s="225" t="s">
        <v>153</v>
      </c>
    </row>
    <row r="567" spans="1:65" s="2" customFormat="1" ht="24.2" customHeight="1">
      <c r="A567" s="36"/>
      <c r="B567" s="37"/>
      <c r="C567" s="175" t="s">
        <v>473</v>
      </c>
      <c r="D567" s="175" t="s">
        <v>155</v>
      </c>
      <c r="E567" s="176" t="s">
        <v>558</v>
      </c>
      <c r="F567" s="177" t="s">
        <v>559</v>
      </c>
      <c r="G567" s="178" t="s">
        <v>223</v>
      </c>
      <c r="H567" s="179">
        <v>59788.288</v>
      </c>
      <c r="I567" s="180"/>
      <c r="J567" s="181">
        <f>ROUND(I567*H567,2)</f>
        <v>0</v>
      </c>
      <c r="K567" s="177" t="s">
        <v>159</v>
      </c>
      <c r="L567" s="41"/>
      <c r="M567" s="182" t="s">
        <v>19</v>
      </c>
      <c r="N567" s="183" t="s">
        <v>49</v>
      </c>
      <c r="O567" s="66"/>
      <c r="P567" s="184">
        <f>O567*H567</f>
        <v>0</v>
      </c>
      <c r="Q567" s="184">
        <v>0</v>
      </c>
      <c r="R567" s="184">
        <f>Q567*H567</f>
        <v>0</v>
      </c>
      <c r="S567" s="184">
        <v>0</v>
      </c>
      <c r="T567" s="185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6" t="s">
        <v>160</v>
      </c>
      <c r="AT567" s="186" t="s">
        <v>155</v>
      </c>
      <c r="AU567" s="186" t="s">
        <v>88</v>
      </c>
      <c r="AY567" s="19" t="s">
        <v>153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19" t="s">
        <v>86</v>
      </c>
      <c r="BK567" s="187">
        <f>ROUND(I567*H567,2)</f>
        <v>0</v>
      </c>
      <c r="BL567" s="19" t="s">
        <v>160</v>
      </c>
      <c r="BM567" s="186" t="s">
        <v>1580</v>
      </c>
    </row>
    <row r="568" spans="1:65" s="2" customFormat="1" ht="11.25">
      <c r="A568" s="36"/>
      <c r="B568" s="37"/>
      <c r="C568" s="38"/>
      <c r="D568" s="188" t="s">
        <v>161</v>
      </c>
      <c r="E568" s="38"/>
      <c r="F568" s="189" t="s">
        <v>561</v>
      </c>
      <c r="G568" s="38"/>
      <c r="H568" s="38"/>
      <c r="I568" s="190"/>
      <c r="J568" s="38"/>
      <c r="K568" s="38"/>
      <c r="L568" s="41"/>
      <c r="M568" s="191"/>
      <c r="N568" s="192"/>
      <c r="O568" s="66"/>
      <c r="P568" s="66"/>
      <c r="Q568" s="66"/>
      <c r="R568" s="66"/>
      <c r="S568" s="66"/>
      <c r="T568" s="67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161</v>
      </c>
      <c r="AU568" s="19" t="s">
        <v>88</v>
      </c>
    </row>
    <row r="569" spans="1:65" s="13" customFormat="1" ht="11.25">
      <c r="B569" s="193"/>
      <c r="C569" s="194"/>
      <c r="D569" s="195" t="s">
        <v>163</v>
      </c>
      <c r="E569" s="196" t="s">
        <v>19</v>
      </c>
      <c r="F569" s="197" t="s">
        <v>1581</v>
      </c>
      <c r="G569" s="194"/>
      <c r="H569" s="198">
        <v>59788.288</v>
      </c>
      <c r="I569" s="199"/>
      <c r="J569" s="194"/>
      <c r="K569" s="194"/>
      <c r="L569" s="200"/>
      <c r="M569" s="201"/>
      <c r="N569" s="202"/>
      <c r="O569" s="202"/>
      <c r="P569" s="202"/>
      <c r="Q569" s="202"/>
      <c r="R569" s="202"/>
      <c r="S569" s="202"/>
      <c r="T569" s="203"/>
      <c r="AT569" s="204" t="s">
        <v>163</v>
      </c>
      <c r="AU569" s="204" t="s">
        <v>88</v>
      </c>
      <c r="AV569" s="13" t="s">
        <v>88</v>
      </c>
      <c r="AW569" s="13" t="s">
        <v>37</v>
      </c>
      <c r="AX569" s="13" t="s">
        <v>78</v>
      </c>
      <c r="AY569" s="204" t="s">
        <v>153</v>
      </c>
    </row>
    <row r="570" spans="1:65" s="15" customFormat="1" ht="11.25">
      <c r="B570" s="215"/>
      <c r="C570" s="216"/>
      <c r="D570" s="195" t="s">
        <v>163</v>
      </c>
      <c r="E570" s="217" t="s">
        <v>19</v>
      </c>
      <c r="F570" s="218" t="s">
        <v>166</v>
      </c>
      <c r="G570" s="216"/>
      <c r="H570" s="219">
        <v>59788.288</v>
      </c>
      <c r="I570" s="220"/>
      <c r="J570" s="216"/>
      <c r="K570" s="216"/>
      <c r="L570" s="221"/>
      <c r="M570" s="222"/>
      <c r="N570" s="223"/>
      <c r="O570" s="223"/>
      <c r="P570" s="223"/>
      <c r="Q570" s="223"/>
      <c r="R570" s="223"/>
      <c r="S570" s="223"/>
      <c r="T570" s="224"/>
      <c r="AT570" s="225" t="s">
        <v>163</v>
      </c>
      <c r="AU570" s="225" t="s">
        <v>88</v>
      </c>
      <c r="AV570" s="15" t="s">
        <v>160</v>
      </c>
      <c r="AW570" s="15" t="s">
        <v>37</v>
      </c>
      <c r="AX570" s="15" t="s">
        <v>86</v>
      </c>
      <c r="AY570" s="225" t="s">
        <v>153</v>
      </c>
    </row>
    <row r="571" spans="1:65" s="2" customFormat="1" ht="24.2" customHeight="1">
      <c r="A571" s="36"/>
      <c r="B571" s="37"/>
      <c r="C571" s="175" t="s">
        <v>1582</v>
      </c>
      <c r="D571" s="175" t="s">
        <v>155</v>
      </c>
      <c r="E571" s="176" t="s">
        <v>1283</v>
      </c>
      <c r="F571" s="177" t="s">
        <v>1284</v>
      </c>
      <c r="G571" s="178" t="s">
        <v>223</v>
      </c>
      <c r="H571" s="179">
        <v>22.763999999999999</v>
      </c>
      <c r="I571" s="180"/>
      <c r="J571" s="181">
        <f>ROUND(I571*H571,2)</f>
        <v>0</v>
      </c>
      <c r="K571" s="177" t="s">
        <v>159</v>
      </c>
      <c r="L571" s="41"/>
      <c r="M571" s="182" t="s">
        <v>19</v>
      </c>
      <c r="N571" s="183" t="s">
        <v>49</v>
      </c>
      <c r="O571" s="66"/>
      <c r="P571" s="184">
        <f>O571*H571</f>
        <v>0</v>
      </c>
      <c r="Q571" s="184">
        <v>0</v>
      </c>
      <c r="R571" s="184">
        <f>Q571*H571</f>
        <v>0</v>
      </c>
      <c r="S571" s="184">
        <v>0</v>
      </c>
      <c r="T571" s="185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6" t="s">
        <v>160</v>
      </c>
      <c r="AT571" s="186" t="s">
        <v>155</v>
      </c>
      <c r="AU571" s="186" t="s">
        <v>88</v>
      </c>
      <c r="AY571" s="19" t="s">
        <v>153</v>
      </c>
      <c r="BE571" s="187">
        <f>IF(N571="základní",J571,0)</f>
        <v>0</v>
      </c>
      <c r="BF571" s="187">
        <f>IF(N571="snížená",J571,0)</f>
        <v>0</v>
      </c>
      <c r="BG571" s="187">
        <f>IF(N571="zákl. přenesená",J571,0)</f>
        <v>0</v>
      </c>
      <c r="BH571" s="187">
        <f>IF(N571="sníž. přenesená",J571,0)</f>
        <v>0</v>
      </c>
      <c r="BI571" s="187">
        <f>IF(N571="nulová",J571,0)</f>
        <v>0</v>
      </c>
      <c r="BJ571" s="19" t="s">
        <v>86</v>
      </c>
      <c r="BK571" s="187">
        <f>ROUND(I571*H571,2)</f>
        <v>0</v>
      </c>
      <c r="BL571" s="19" t="s">
        <v>160</v>
      </c>
      <c r="BM571" s="186" t="s">
        <v>1583</v>
      </c>
    </row>
    <row r="572" spans="1:65" s="2" customFormat="1" ht="11.25">
      <c r="A572" s="36"/>
      <c r="B572" s="37"/>
      <c r="C572" s="38"/>
      <c r="D572" s="188" t="s">
        <v>161</v>
      </c>
      <c r="E572" s="38"/>
      <c r="F572" s="189" t="s">
        <v>1285</v>
      </c>
      <c r="G572" s="38"/>
      <c r="H572" s="38"/>
      <c r="I572" s="190"/>
      <c r="J572" s="38"/>
      <c r="K572" s="38"/>
      <c r="L572" s="41"/>
      <c r="M572" s="191"/>
      <c r="N572" s="192"/>
      <c r="O572" s="66"/>
      <c r="P572" s="66"/>
      <c r="Q572" s="66"/>
      <c r="R572" s="66"/>
      <c r="S572" s="66"/>
      <c r="T572" s="67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T572" s="19" t="s">
        <v>161</v>
      </c>
      <c r="AU572" s="19" t="s">
        <v>88</v>
      </c>
    </row>
    <row r="573" spans="1:65" s="13" customFormat="1" ht="11.25">
      <c r="B573" s="193"/>
      <c r="C573" s="194"/>
      <c r="D573" s="195" t="s">
        <v>163</v>
      </c>
      <c r="E573" s="196" t="s">
        <v>19</v>
      </c>
      <c r="F573" s="197" t="s">
        <v>1584</v>
      </c>
      <c r="G573" s="194"/>
      <c r="H573" s="198">
        <v>4293.3559999999998</v>
      </c>
      <c r="I573" s="199"/>
      <c r="J573" s="194"/>
      <c r="K573" s="194"/>
      <c r="L573" s="200"/>
      <c r="M573" s="201"/>
      <c r="N573" s="202"/>
      <c r="O573" s="202"/>
      <c r="P573" s="202"/>
      <c r="Q573" s="202"/>
      <c r="R573" s="202"/>
      <c r="S573" s="202"/>
      <c r="T573" s="203"/>
      <c r="AT573" s="204" t="s">
        <v>163</v>
      </c>
      <c r="AU573" s="204" t="s">
        <v>88</v>
      </c>
      <c r="AV573" s="13" t="s">
        <v>88</v>
      </c>
      <c r="AW573" s="13" t="s">
        <v>37</v>
      </c>
      <c r="AX573" s="13" t="s">
        <v>78</v>
      </c>
      <c r="AY573" s="204" t="s">
        <v>153</v>
      </c>
    </row>
    <row r="574" spans="1:65" s="13" customFormat="1" ht="11.25">
      <c r="B574" s="193"/>
      <c r="C574" s="194"/>
      <c r="D574" s="195" t="s">
        <v>163</v>
      </c>
      <c r="E574" s="196" t="s">
        <v>19</v>
      </c>
      <c r="F574" s="197" t="s">
        <v>1585</v>
      </c>
      <c r="G574" s="194"/>
      <c r="H574" s="198">
        <v>-4270.5919999999996</v>
      </c>
      <c r="I574" s="199"/>
      <c r="J574" s="194"/>
      <c r="K574" s="194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163</v>
      </c>
      <c r="AU574" s="204" t="s">
        <v>88</v>
      </c>
      <c r="AV574" s="13" t="s">
        <v>88</v>
      </c>
      <c r="AW574" s="13" t="s">
        <v>37</v>
      </c>
      <c r="AX574" s="13" t="s">
        <v>78</v>
      </c>
      <c r="AY574" s="204" t="s">
        <v>153</v>
      </c>
    </row>
    <row r="575" spans="1:65" s="15" customFormat="1" ht="11.25">
      <c r="B575" s="215"/>
      <c r="C575" s="216"/>
      <c r="D575" s="195" t="s">
        <v>163</v>
      </c>
      <c r="E575" s="217" t="s">
        <v>19</v>
      </c>
      <c r="F575" s="218" t="s">
        <v>166</v>
      </c>
      <c r="G575" s="216"/>
      <c r="H575" s="219">
        <v>22.764000000000124</v>
      </c>
      <c r="I575" s="220"/>
      <c r="J575" s="216"/>
      <c r="K575" s="216"/>
      <c r="L575" s="221"/>
      <c r="M575" s="222"/>
      <c r="N575" s="223"/>
      <c r="O575" s="223"/>
      <c r="P575" s="223"/>
      <c r="Q575" s="223"/>
      <c r="R575" s="223"/>
      <c r="S575" s="223"/>
      <c r="T575" s="224"/>
      <c r="AT575" s="225" t="s">
        <v>163</v>
      </c>
      <c r="AU575" s="225" t="s">
        <v>88</v>
      </c>
      <c r="AV575" s="15" t="s">
        <v>160</v>
      </c>
      <c r="AW575" s="15" t="s">
        <v>37</v>
      </c>
      <c r="AX575" s="15" t="s">
        <v>86</v>
      </c>
      <c r="AY575" s="225" t="s">
        <v>153</v>
      </c>
    </row>
    <row r="576" spans="1:65" s="2" customFormat="1" ht="24.2" customHeight="1">
      <c r="A576" s="36"/>
      <c r="B576" s="37"/>
      <c r="C576" s="175" t="s">
        <v>477</v>
      </c>
      <c r="D576" s="175" t="s">
        <v>155</v>
      </c>
      <c r="E576" s="176" t="s">
        <v>1288</v>
      </c>
      <c r="F576" s="177" t="s">
        <v>559</v>
      </c>
      <c r="G576" s="178" t="s">
        <v>223</v>
      </c>
      <c r="H576" s="179">
        <v>318.69600000000003</v>
      </c>
      <c r="I576" s="180"/>
      <c r="J576" s="181">
        <f>ROUND(I576*H576,2)</f>
        <v>0</v>
      </c>
      <c r="K576" s="177" t="s">
        <v>159</v>
      </c>
      <c r="L576" s="41"/>
      <c r="M576" s="182" t="s">
        <v>19</v>
      </c>
      <c r="N576" s="183" t="s">
        <v>49</v>
      </c>
      <c r="O576" s="66"/>
      <c r="P576" s="184">
        <f>O576*H576</f>
        <v>0</v>
      </c>
      <c r="Q576" s="184">
        <v>0</v>
      </c>
      <c r="R576" s="184">
        <f>Q576*H576</f>
        <v>0</v>
      </c>
      <c r="S576" s="184">
        <v>0</v>
      </c>
      <c r="T576" s="185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6" t="s">
        <v>160</v>
      </c>
      <c r="AT576" s="186" t="s">
        <v>155</v>
      </c>
      <c r="AU576" s="186" t="s">
        <v>88</v>
      </c>
      <c r="AY576" s="19" t="s">
        <v>153</v>
      </c>
      <c r="BE576" s="187">
        <f>IF(N576="základní",J576,0)</f>
        <v>0</v>
      </c>
      <c r="BF576" s="187">
        <f>IF(N576="snížená",J576,0)</f>
        <v>0</v>
      </c>
      <c r="BG576" s="187">
        <f>IF(N576="zákl. přenesená",J576,0)</f>
        <v>0</v>
      </c>
      <c r="BH576" s="187">
        <f>IF(N576="sníž. přenesená",J576,0)</f>
        <v>0</v>
      </c>
      <c r="BI576" s="187">
        <f>IF(N576="nulová",J576,0)</f>
        <v>0</v>
      </c>
      <c r="BJ576" s="19" t="s">
        <v>86</v>
      </c>
      <c r="BK576" s="187">
        <f>ROUND(I576*H576,2)</f>
        <v>0</v>
      </c>
      <c r="BL576" s="19" t="s">
        <v>160</v>
      </c>
      <c r="BM576" s="186" t="s">
        <v>1586</v>
      </c>
    </row>
    <row r="577" spans="1:65" s="2" customFormat="1" ht="11.25">
      <c r="A577" s="36"/>
      <c r="B577" s="37"/>
      <c r="C577" s="38"/>
      <c r="D577" s="188" t="s">
        <v>161</v>
      </c>
      <c r="E577" s="38"/>
      <c r="F577" s="189" t="s">
        <v>1289</v>
      </c>
      <c r="G577" s="38"/>
      <c r="H577" s="38"/>
      <c r="I577" s="190"/>
      <c r="J577" s="38"/>
      <c r="K577" s="38"/>
      <c r="L577" s="41"/>
      <c r="M577" s="191"/>
      <c r="N577" s="192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161</v>
      </c>
      <c r="AU577" s="19" t="s">
        <v>88</v>
      </c>
    </row>
    <row r="578" spans="1:65" s="13" customFormat="1" ht="11.25">
      <c r="B578" s="193"/>
      <c r="C578" s="194"/>
      <c r="D578" s="195" t="s">
        <v>163</v>
      </c>
      <c r="E578" s="196" t="s">
        <v>19</v>
      </c>
      <c r="F578" s="197" t="s">
        <v>1587</v>
      </c>
      <c r="G578" s="194"/>
      <c r="H578" s="198">
        <v>318.69600000000003</v>
      </c>
      <c r="I578" s="199"/>
      <c r="J578" s="194"/>
      <c r="K578" s="194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163</v>
      </c>
      <c r="AU578" s="204" t="s">
        <v>88</v>
      </c>
      <c r="AV578" s="13" t="s">
        <v>88</v>
      </c>
      <c r="AW578" s="13" t="s">
        <v>37</v>
      </c>
      <c r="AX578" s="13" t="s">
        <v>78</v>
      </c>
      <c r="AY578" s="204" t="s">
        <v>153</v>
      </c>
    </row>
    <row r="579" spans="1:65" s="15" customFormat="1" ht="11.25">
      <c r="B579" s="215"/>
      <c r="C579" s="216"/>
      <c r="D579" s="195" t="s">
        <v>163</v>
      </c>
      <c r="E579" s="217" t="s">
        <v>19</v>
      </c>
      <c r="F579" s="218" t="s">
        <v>166</v>
      </c>
      <c r="G579" s="216"/>
      <c r="H579" s="219">
        <v>318.69600000000003</v>
      </c>
      <c r="I579" s="220"/>
      <c r="J579" s="216"/>
      <c r="K579" s="216"/>
      <c r="L579" s="221"/>
      <c r="M579" s="222"/>
      <c r="N579" s="223"/>
      <c r="O579" s="223"/>
      <c r="P579" s="223"/>
      <c r="Q579" s="223"/>
      <c r="R579" s="223"/>
      <c r="S579" s="223"/>
      <c r="T579" s="224"/>
      <c r="AT579" s="225" t="s">
        <v>163</v>
      </c>
      <c r="AU579" s="225" t="s">
        <v>88</v>
      </c>
      <c r="AV579" s="15" t="s">
        <v>160</v>
      </c>
      <c r="AW579" s="15" t="s">
        <v>37</v>
      </c>
      <c r="AX579" s="15" t="s">
        <v>86</v>
      </c>
      <c r="AY579" s="225" t="s">
        <v>153</v>
      </c>
    </row>
    <row r="580" spans="1:65" s="2" customFormat="1" ht="16.5" customHeight="1">
      <c r="A580" s="36"/>
      <c r="B580" s="37"/>
      <c r="C580" s="175" t="s">
        <v>1588</v>
      </c>
      <c r="D580" s="175" t="s">
        <v>155</v>
      </c>
      <c r="E580" s="176" t="s">
        <v>564</v>
      </c>
      <c r="F580" s="177" t="s">
        <v>565</v>
      </c>
      <c r="G580" s="178" t="s">
        <v>223</v>
      </c>
      <c r="H580" s="179">
        <v>4270.5919999999996</v>
      </c>
      <c r="I580" s="180"/>
      <c r="J580" s="181">
        <f>ROUND(I580*H580,2)</f>
        <v>0</v>
      </c>
      <c r="K580" s="177" t="s">
        <v>159</v>
      </c>
      <c r="L580" s="41"/>
      <c r="M580" s="182" t="s">
        <v>19</v>
      </c>
      <c r="N580" s="183" t="s">
        <v>49</v>
      </c>
      <c r="O580" s="66"/>
      <c r="P580" s="184">
        <f>O580*H580</f>
        <v>0</v>
      </c>
      <c r="Q580" s="184">
        <v>0</v>
      </c>
      <c r="R580" s="184">
        <f>Q580*H580</f>
        <v>0</v>
      </c>
      <c r="S580" s="184">
        <v>0</v>
      </c>
      <c r="T580" s="185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6" t="s">
        <v>160</v>
      </c>
      <c r="AT580" s="186" t="s">
        <v>155</v>
      </c>
      <c r="AU580" s="186" t="s">
        <v>88</v>
      </c>
      <c r="AY580" s="19" t="s">
        <v>153</v>
      </c>
      <c r="BE580" s="187">
        <f>IF(N580="základní",J580,0)</f>
        <v>0</v>
      </c>
      <c r="BF580" s="187">
        <f>IF(N580="snížená",J580,0)</f>
        <v>0</v>
      </c>
      <c r="BG580" s="187">
        <f>IF(N580="zákl. přenesená",J580,0)</f>
        <v>0</v>
      </c>
      <c r="BH580" s="187">
        <f>IF(N580="sníž. přenesená",J580,0)</f>
        <v>0</v>
      </c>
      <c r="BI580" s="187">
        <f>IF(N580="nulová",J580,0)</f>
        <v>0</v>
      </c>
      <c r="BJ580" s="19" t="s">
        <v>86</v>
      </c>
      <c r="BK580" s="187">
        <f>ROUND(I580*H580,2)</f>
        <v>0</v>
      </c>
      <c r="BL580" s="19" t="s">
        <v>160</v>
      </c>
      <c r="BM580" s="186" t="s">
        <v>1589</v>
      </c>
    </row>
    <row r="581" spans="1:65" s="2" customFormat="1" ht="11.25">
      <c r="A581" s="36"/>
      <c r="B581" s="37"/>
      <c r="C581" s="38"/>
      <c r="D581" s="188" t="s">
        <v>161</v>
      </c>
      <c r="E581" s="38"/>
      <c r="F581" s="189" t="s">
        <v>567</v>
      </c>
      <c r="G581" s="38"/>
      <c r="H581" s="38"/>
      <c r="I581" s="190"/>
      <c r="J581" s="38"/>
      <c r="K581" s="38"/>
      <c r="L581" s="41"/>
      <c r="M581" s="191"/>
      <c r="N581" s="192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161</v>
      </c>
      <c r="AU581" s="19" t="s">
        <v>88</v>
      </c>
    </row>
    <row r="582" spans="1:65" s="13" customFormat="1" ht="11.25">
      <c r="B582" s="193"/>
      <c r="C582" s="194"/>
      <c r="D582" s="195" t="s">
        <v>163</v>
      </c>
      <c r="E582" s="196" t="s">
        <v>19</v>
      </c>
      <c r="F582" s="197" t="s">
        <v>1590</v>
      </c>
      <c r="G582" s="194"/>
      <c r="H582" s="198">
        <v>4270.5919999999996</v>
      </c>
      <c r="I582" s="199"/>
      <c r="J582" s="194"/>
      <c r="K582" s="194"/>
      <c r="L582" s="200"/>
      <c r="M582" s="201"/>
      <c r="N582" s="202"/>
      <c r="O582" s="202"/>
      <c r="P582" s="202"/>
      <c r="Q582" s="202"/>
      <c r="R582" s="202"/>
      <c r="S582" s="202"/>
      <c r="T582" s="203"/>
      <c r="AT582" s="204" t="s">
        <v>163</v>
      </c>
      <c r="AU582" s="204" t="s">
        <v>88</v>
      </c>
      <c r="AV582" s="13" t="s">
        <v>88</v>
      </c>
      <c r="AW582" s="13" t="s">
        <v>37</v>
      </c>
      <c r="AX582" s="13" t="s">
        <v>78</v>
      </c>
      <c r="AY582" s="204" t="s">
        <v>153</v>
      </c>
    </row>
    <row r="583" spans="1:65" s="15" customFormat="1" ht="11.25">
      <c r="B583" s="215"/>
      <c r="C583" s="216"/>
      <c r="D583" s="195" t="s">
        <v>163</v>
      </c>
      <c r="E583" s="217" t="s">
        <v>19</v>
      </c>
      <c r="F583" s="218" t="s">
        <v>166</v>
      </c>
      <c r="G583" s="216"/>
      <c r="H583" s="219">
        <v>4270.5919999999996</v>
      </c>
      <c r="I583" s="220"/>
      <c r="J583" s="216"/>
      <c r="K583" s="216"/>
      <c r="L583" s="221"/>
      <c r="M583" s="222"/>
      <c r="N583" s="223"/>
      <c r="O583" s="223"/>
      <c r="P583" s="223"/>
      <c r="Q583" s="223"/>
      <c r="R583" s="223"/>
      <c r="S583" s="223"/>
      <c r="T583" s="224"/>
      <c r="AT583" s="225" t="s">
        <v>163</v>
      </c>
      <c r="AU583" s="225" t="s">
        <v>88</v>
      </c>
      <c r="AV583" s="15" t="s">
        <v>160</v>
      </c>
      <c r="AW583" s="15" t="s">
        <v>37</v>
      </c>
      <c r="AX583" s="15" t="s">
        <v>86</v>
      </c>
      <c r="AY583" s="225" t="s">
        <v>153</v>
      </c>
    </row>
    <row r="584" spans="1:65" s="2" customFormat="1" ht="16.5" customHeight="1">
      <c r="A584" s="36"/>
      <c r="B584" s="37"/>
      <c r="C584" s="175" t="s">
        <v>480</v>
      </c>
      <c r="D584" s="175" t="s">
        <v>155</v>
      </c>
      <c r="E584" s="176" t="s">
        <v>1292</v>
      </c>
      <c r="F584" s="177" t="s">
        <v>1293</v>
      </c>
      <c r="G584" s="178" t="s">
        <v>223</v>
      </c>
      <c r="H584" s="179">
        <v>22.763999999999999</v>
      </c>
      <c r="I584" s="180"/>
      <c r="J584" s="181">
        <f>ROUND(I584*H584,2)</f>
        <v>0</v>
      </c>
      <c r="K584" s="177" t="s">
        <v>159</v>
      </c>
      <c r="L584" s="41"/>
      <c r="M584" s="182" t="s">
        <v>19</v>
      </c>
      <c r="N584" s="183" t="s">
        <v>49</v>
      </c>
      <c r="O584" s="66"/>
      <c r="P584" s="184">
        <f>O584*H584</f>
        <v>0</v>
      </c>
      <c r="Q584" s="184">
        <v>0</v>
      </c>
      <c r="R584" s="184">
        <f>Q584*H584</f>
        <v>0</v>
      </c>
      <c r="S584" s="184">
        <v>0</v>
      </c>
      <c r="T584" s="185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6" t="s">
        <v>160</v>
      </c>
      <c r="AT584" s="186" t="s">
        <v>155</v>
      </c>
      <c r="AU584" s="186" t="s">
        <v>88</v>
      </c>
      <c r="AY584" s="19" t="s">
        <v>153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9" t="s">
        <v>86</v>
      </c>
      <c r="BK584" s="187">
        <f>ROUND(I584*H584,2)</f>
        <v>0</v>
      </c>
      <c r="BL584" s="19" t="s">
        <v>160</v>
      </c>
      <c r="BM584" s="186" t="s">
        <v>1591</v>
      </c>
    </row>
    <row r="585" spans="1:65" s="2" customFormat="1" ht="11.25">
      <c r="A585" s="36"/>
      <c r="B585" s="37"/>
      <c r="C585" s="38"/>
      <c r="D585" s="188" t="s">
        <v>161</v>
      </c>
      <c r="E585" s="38"/>
      <c r="F585" s="189" t="s">
        <v>1294</v>
      </c>
      <c r="G585" s="38"/>
      <c r="H585" s="38"/>
      <c r="I585" s="190"/>
      <c r="J585" s="38"/>
      <c r="K585" s="38"/>
      <c r="L585" s="41"/>
      <c r="M585" s="191"/>
      <c r="N585" s="192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161</v>
      </c>
      <c r="AU585" s="19" t="s">
        <v>88</v>
      </c>
    </row>
    <row r="586" spans="1:65" s="13" customFormat="1" ht="11.25">
      <c r="B586" s="193"/>
      <c r="C586" s="194"/>
      <c r="D586" s="195" t="s">
        <v>163</v>
      </c>
      <c r="E586" s="196" t="s">
        <v>19</v>
      </c>
      <c r="F586" s="197" t="s">
        <v>1592</v>
      </c>
      <c r="G586" s="194"/>
      <c r="H586" s="198">
        <v>22.763999999999999</v>
      </c>
      <c r="I586" s="199"/>
      <c r="J586" s="194"/>
      <c r="K586" s="194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163</v>
      </c>
      <c r="AU586" s="204" t="s">
        <v>88</v>
      </c>
      <c r="AV586" s="13" t="s">
        <v>88</v>
      </c>
      <c r="AW586" s="13" t="s">
        <v>37</v>
      </c>
      <c r="AX586" s="13" t="s">
        <v>78</v>
      </c>
      <c r="AY586" s="204" t="s">
        <v>153</v>
      </c>
    </row>
    <row r="587" spans="1:65" s="15" customFormat="1" ht="11.25">
      <c r="B587" s="215"/>
      <c r="C587" s="216"/>
      <c r="D587" s="195" t="s">
        <v>163</v>
      </c>
      <c r="E587" s="217" t="s">
        <v>19</v>
      </c>
      <c r="F587" s="218" t="s">
        <v>166</v>
      </c>
      <c r="G587" s="216"/>
      <c r="H587" s="219">
        <v>22.763999999999999</v>
      </c>
      <c r="I587" s="220"/>
      <c r="J587" s="216"/>
      <c r="K587" s="216"/>
      <c r="L587" s="221"/>
      <c r="M587" s="222"/>
      <c r="N587" s="223"/>
      <c r="O587" s="223"/>
      <c r="P587" s="223"/>
      <c r="Q587" s="223"/>
      <c r="R587" s="223"/>
      <c r="S587" s="223"/>
      <c r="T587" s="224"/>
      <c r="AT587" s="225" t="s">
        <v>163</v>
      </c>
      <c r="AU587" s="225" t="s">
        <v>88</v>
      </c>
      <c r="AV587" s="15" t="s">
        <v>160</v>
      </c>
      <c r="AW587" s="15" t="s">
        <v>37</v>
      </c>
      <c r="AX587" s="15" t="s">
        <v>86</v>
      </c>
      <c r="AY587" s="225" t="s">
        <v>153</v>
      </c>
    </row>
    <row r="588" spans="1:65" s="2" customFormat="1" ht="24.2" customHeight="1">
      <c r="A588" s="36"/>
      <c r="B588" s="37"/>
      <c r="C588" s="175" t="s">
        <v>1593</v>
      </c>
      <c r="D588" s="175" t="s">
        <v>155</v>
      </c>
      <c r="E588" s="176" t="s">
        <v>1296</v>
      </c>
      <c r="F588" s="177" t="s">
        <v>1297</v>
      </c>
      <c r="G588" s="178" t="s">
        <v>223</v>
      </c>
      <c r="H588" s="179">
        <v>22.763999999999999</v>
      </c>
      <c r="I588" s="180"/>
      <c r="J588" s="181">
        <f>ROUND(I588*H588,2)</f>
        <v>0</v>
      </c>
      <c r="K588" s="177" t="s">
        <v>159</v>
      </c>
      <c r="L588" s="41"/>
      <c r="M588" s="182" t="s">
        <v>19</v>
      </c>
      <c r="N588" s="183" t="s">
        <v>49</v>
      </c>
      <c r="O588" s="66"/>
      <c r="P588" s="184">
        <f>O588*H588</f>
        <v>0</v>
      </c>
      <c r="Q588" s="184">
        <v>0</v>
      </c>
      <c r="R588" s="184">
        <f>Q588*H588</f>
        <v>0</v>
      </c>
      <c r="S588" s="184">
        <v>0</v>
      </c>
      <c r="T588" s="185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86" t="s">
        <v>160</v>
      </c>
      <c r="AT588" s="186" t="s">
        <v>155</v>
      </c>
      <c r="AU588" s="186" t="s">
        <v>88</v>
      </c>
      <c r="AY588" s="19" t="s">
        <v>153</v>
      </c>
      <c r="BE588" s="187">
        <f>IF(N588="základní",J588,0)</f>
        <v>0</v>
      </c>
      <c r="BF588" s="187">
        <f>IF(N588="snížená",J588,0)</f>
        <v>0</v>
      </c>
      <c r="BG588" s="187">
        <f>IF(N588="zákl. přenesená",J588,0)</f>
        <v>0</v>
      </c>
      <c r="BH588" s="187">
        <f>IF(N588="sníž. přenesená",J588,0)</f>
        <v>0</v>
      </c>
      <c r="BI588" s="187">
        <f>IF(N588="nulová",J588,0)</f>
        <v>0</v>
      </c>
      <c r="BJ588" s="19" t="s">
        <v>86</v>
      </c>
      <c r="BK588" s="187">
        <f>ROUND(I588*H588,2)</f>
        <v>0</v>
      </c>
      <c r="BL588" s="19" t="s">
        <v>160</v>
      </c>
      <c r="BM588" s="186" t="s">
        <v>1594</v>
      </c>
    </row>
    <row r="589" spans="1:65" s="2" customFormat="1" ht="11.25">
      <c r="A589" s="36"/>
      <c r="B589" s="37"/>
      <c r="C589" s="38"/>
      <c r="D589" s="188" t="s">
        <v>161</v>
      </c>
      <c r="E589" s="38"/>
      <c r="F589" s="189" t="s">
        <v>1298</v>
      </c>
      <c r="G589" s="38"/>
      <c r="H589" s="38"/>
      <c r="I589" s="190"/>
      <c r="J589" s="38"/>
      <c r="K589" s="38"/>
      <c r="L589" s="41"/>
      <c r="M589" s="191"/>
      <c r="N589" s="192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161</v>
      </c>
      <c r="AU589" s="19" t="s">
        <v>88</v>
      </c>
    </row>
    <row r="590" spans="1:65" s="13" customFormat="1" ht="11.25">
      <c r="B590" s="193"/>
      <c r="C590" s="194"/>
      <c r="D590" s="195" t="s">
        <v>163</v>
      </c>
      <c r="E590" s="196" t="s">
        <v>19</v>
      </c>
      <c r="F590" s="197" t="s">
        <v>1592</v>
      </c>
      <c r="G590" s="194"/>
      <c r="H590" s="198">
        <v>22.763999999999999</v>
      </c>
      <c r="I590" s="199"/>
      <c r="J590" s="194"/>
      <c r="K590" s="194"/>
      <c r="L590" s="200"/>
      <c r="M590" s="201"/>
      <c r="N590" s="202"/>
      <c r="O590" s="202"/>
      <c r="P590" s="202"/>
      <c r="Q590" s="202"/>
      <c r="R590" s="202"/>
      <c r="S590" s="202"/>
      <c r="T590" s="203"/>
      <c r="AT590" s="204" t="s">
        <v>163</v>
      </c>
      <c r="AU590" s="204" t="s">
        <v>88</v>
      </c>
      <c r="AV590" s="13" t="s">
        <v>88</v>
      </c>
      <c r="AW590" s="13" t="s">
        <v>37</v>
      </c>
      <c r="AX590" s="13" t="s">
        <v>78</v>
      </c>
      <c r="AY590" s="204" t="s">
        <v>153</v>
      </c>
    </row>
    <row r="591" spans="1:65" s="15" customFormat="1" ht="11.25">
      <c r="B591" s="215"/>
      <c r="C591" s="216"/>
      <c r="D591" s="195" t="s">
        <v>163</v>
      </c>
      <c r="E591" s="217" t="s">
        <v>19</v>
      </c>
      <c r="F591" s="218" t="s">
        <v>166</v>
      </c>
      <c r="G591" s="216"/>
      <c r="H591" s="219">
        <v>22.763999999999999</v>
      </c>
      <c r="I591" s="220"/>
      <c r="J591" s="216"/>
      <c r="K591" s="216"/>
      <c r="L591" s="221"/>
      <c r="M591" s="222"/>
      <c r="N591" s="223"/>
      <c r="O591" s="223"/>
      <c r="P591" s="223"/>
      <c r="Q591" s="223"/>
      <c r="R591" s="223"/>
      <c r="S591" s="223"/>
      <c r="T591" s="224"/>
      <c r="AT591" s="225" t="s">
        <v>163</v>
      </c>
      <c r="AU591" s="225" t="s">
        <v>88</v>
      </c>
      <c r="AV591" s="15" t="s">
        <v>160</v>
      </c>
      <c r="AW591" s="15" t="s">
        <v>37</v>
      </c>
      <c r="AX591" s="15" t="s">
        <v>86</v>
      </c>
      <c r="AY591" s="225" t="s">
        <v>153</v>
      </c>
    </row>
    <row r="592" spans="1:65" s="2" customFormat="1" ht="24.2" customHeight="1">
      <c r="A592" s="36"/>
      <c r="B592" s="37"/>
      <c r="C592" s="175" t="s">
        <v>487</v>
      </c>
      <c r="D592" s="175" t="s">
        <v>155</v>
      </c>
      <c r="E592" s="176" t="s">
        <v>1299</v>
      </c>
      <c r="F592" s="177" t="s">
        <v>689</v>
      </c>
      <c r="G592" s="178" t="s">
        <v>223</v>
      </c>
      <c r="H592" s="179">
        <v>1703.79</v>
      </c>
      <c r="I592" s="180"/>
      <c r="J592" s="181">
        <f>ROUND(I592*H592,2)</f>
        <v>0</v>
      </c>
      <c r="K592" s="177" t="s">
        <v>159</v>
      </c>
      <c r="L592" s="41"/>
      <c r="M592" s="182" t="s">
        <v>19</v>
      </c>
      <c r="N592" s="183" t="s">
        <v>49</v>
      </c>
      <c r="O592" s="66"/>
      <c r="P592" s="184">
        <f>O592*H592</f>
        <v>0</v>
      </c>
      <c r="Q592" s="184">
        <v>0</v>
      </c>
      <c r="R592" s="184">
        <f>Q592*H592</f>
        <v>0</v>
      </c>
      <c r="S592" s="184">
        <v>0</v>
      </c>
      <c r="T592" s="185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86" t="s">
        <v>160</v>
      </c>
      <c r="AT592" s="186" t="s">
        <v>155</v>
      </c>
      <c r="AU592" s="186" t="s">
        <v>88</v>
      </c>
      <c r="AY592" s="19" t="s">
        <v>153</v>
      </c>
      <c r="BE592" s="187">
        <f>IF(N592="základní",J592,0)</f>
        <v>0</v>
      </c>
      <c r="BF592" s="187">
        <f>IF(N592="snížená",J592,0)</f>
        <v>0</v>
      </c>
      <c r="BG592" s="187">
        <f>IF(N592="zákl. přenesená",J592,0)</f>
        <v>0</v>
      </c>
      <c r="BH592" s="187">
        <f>IF(N592="sníž. přenesená",J592,0)</f>
        <v>0</v>
      </c>
      <c r="BI592" s="187">
        <f>IF(N592="nulová",J592,0)</f>
        <v>0</v>
      </c>
      <c r="BJ592" s="19" t="s">
        <v>86</v>
      </c>
      <c r="BK592" s="187">
        <f>ROUND(I592*H592,2)</f>
        <v>0</v>
      </c>
      <c r="BL592" s="19" t="s">
        <v>160</v>
      </c>
      <c r="BM592" s="186" t="s">
        <v>1595</v>
      </c>
    </row>
    <row r="593" spans="1:65" s="2" customFormat="1" ht="11.25">
      <c r="A593" s="36"/>
      <c r="B593" s="37"/>
      <c r="C593" s="38"/>
      <c r="D593" s="188" t="s">
        <v>161</v>
      </c>
      <c r="E593" s="38"/>
      <c r="F593" s="189" t="s">
        <v>1300</v>
      </c>
      <c r="G593" s="38"/>
      <c r="H593" s="38"/>
      <c r="I593" s="190"/>
      <c r="J593" s="38"/>
      <c r="K593" s="38"/>
      <c r="L593" s="41"/>
      <c r="M593" s="191"/>
      <c r="N593" s="192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161</v>
      </c>
      <c r="AU593" s="19" t="s">
        <v>88</v>
      </c>
    </row>
    <row r="594" spans="1:65" s="13" customFormat="1" ht="11.25">
      <c r="B594" s="193"/>
      <c r="C594" s="194"/>
      <c r="D594" s="195" t="s">
        <v>163</v>
      </c>
      <c r="E594" s="196" t="s">
        <v>19</v>
      </c>
      <c r="F594" s="197" t="s">
        <v>1574</v>
      </c>
      <c r="G594" s="194"/>
      <c r="H594" s="198">
        <v>1703.79</v>
      </c>
      <c r="I594" s="199"/>
      <c r="J594" s="194"/>
      <c r="K594" s="194"/>
      <c r="L594" s="200"/>
      <c r="M594" s="201"/>
      <c r="N594" s="202"/>
      <c r="O594" s="202"/>
      <c r="P594" s="202"/>
      <c r="Q594" s="202"/>
      <c r="R594" s="202"/>
      <c r="S594" s="202"/>
      <c r="T594" s="203"/>
      <c r="AT594" s="204" t="s">
        <v>163</v>
      </c>
      <c r="AU594" s="204" t="s">
        <v>88</v>
      </c>
      <c r="AV594" s="13" t="s">
        <v>88</v>
      </c>
      <c r="AW594" s="13" t="s">
        <v>37</v>
      </c>
      <c r="AX594" s="13" t="s">
        <v>78</v>
      </c>
      <c r="AY594" s="204" t="s">
        <v>153</v>
      </c>
    </row>
    <row r="595" spans="1:65" s="15" customFormat="1" ht="11.25">
      <c r="B595" s="215"/>
      <c r="C595" s="216"/>
      <c r="D595" s="195" t="s">
        <v>163</v>
      </c>
      <c r="E595" s="217" t="s">
        <v>19</v>
      </c>
      <c r="F595" s="218" t="s">
        <v>166</v>
      </c>
      <c r="G595" s="216"/>
      <c r="H595" s="219">
        <v>1703.79</v>
      </c>
      <c r="I595" s="220"/>
      <c r="J595" s="216"/>
      <c r="K595" s="216"/>
      <c r="L595" s="221"/>
      <c r="M595" s="222"/>
      <c r="N595" s="223"/>
      <c r="O595" s="223"/>
      <c r="P595" s="223"/>
      <c r="Q595" s="223"/>
      <c r="R595" s="223"/>
      <c r="S595" s="223"/>
      <c r="T595" s="224"/>
      <c r="AT595" s="225" t="s">
        <v>163</v>
      </c>
      <c r="AU595" s="225" t="s">
        <v>88</v>
      </c>
      <c r="AV595" s="15" t="s">
        <v>160</v>
      </c>
      <c r="AW595" s="15" t="s">
        <v>37</v>
      </c>
      <c r="AX595" s="15" t="s">
        <v>86</v>
      </c>
      <c r="AY595" s="225" t="s">
        <v>153</v>
      </c>
    </row>
    <row r="596" spans="1:65" s="2" customFormat="1" ht="24.2" customHeight="1">
      <c r="A596" s="36"/>
      <c r="B596" s="37"/>
      <c r="C596" s="175" t="s">
        <v>1596</v>
      </c>
      <c r="D596" s="175" t="s">
        <v>155</v>
      </c>
      <c r="E596" s="176" t="s">
        <v>569</v>
      </c>
      <c r="F596" s="177" t="s">
        <v>570</v>
      </c>
      <c r="G596" s="178" t="s">
        <v>223</v>
      </c>
      <c r="H596" s="179">
        <v>1223.6310000000001</v>
      </c>
      <c r="I596" s="180"/>
      <c r="J596" s="181">
        <f>ROUND(I596*H596,2)</f>
        <v>0</v>
      </c>
      <c r="K596" s="177" t="s">
        <v>159</v>
      </c>
      <c r="L596" s="41"/>
      <c r="M596" s="182" t="s">
        <v>19</v>
      </c>
      <c r="N596" s="183" t="s">
        <v>49</v>
      </c>
      <c r="O596" s="66"/>
      <c r="P596" s="184">
        <f>O596*H596</f>
        <v>0</v>
      </c>
      <c r="Q596" s="184">
        <v>0</v>
      </c>
      <c r="R596" s="184">
        <f>Q596*H596</f>
        <v>0</v>
      </c>
      <c r="S596" s="184">
        <v>0</v>
      </c>
      <c r="T596" s="185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6" t="s">
        <v>160</v>
      </c>
      <c r="AT596" s="186" t="s">
        <v>155</v>
      </c>
      <c r="AU596" s="186" t="s">
        <v>88</v>
      </c>
      <c r="AY596" s="19" t="s">
        <v>153</v>
      </c>
      <c r="BE596" s="187">
        <f>IF(N596="základní",J596,0)</f>
        <v>0</v>
      </c>
      <c r="BF596" s="187">
        <f>IF(N596="snížená",J596,0)</f>
        <v>0</v>
      </c>
      <c r="BG596" s="187">
        <f>IF(N596="zákl. přenesená",J596,0)</f>
        <v>0</v>
      </c>
      <c r="BH596" s="187">
        <f>IF(N596="sníž. přenesená",J596,0)</f>
        <v>0</v>
      </c>
      <c r="BI596" s="187">
        <f>IF(N596="nulová",J596,0)</f>
        <v>0</v>
      </c>
      <c r="BJ596" s="19" t="s">
        <v>86</v>
      </c>
      <c r="BK596" s="187">
        <f>ROUND(I596*H596,2)</f>
        <v>0</v>
      </c>
      <c r="BL596" s="19" t="s">
        <v>160</v>
      </c>
      <c r="BM596" s="186" t="s">
        <v>1597</v>
      </c>
    </row>
    <row r="597" spans="1:65" s="2" customFormat="1" ht="11.25">
      <c r="A597" s="36"/>
      <c r="B597" s="37"/>
      <c r="C597" s="38"/>
      <c r="D597" s="188" t="s">
        <v>161</v>
      </c>
      <c r="E597" s="38"/>
      <c r="F597" s="189" t="s">
        <v>572</v>
      </c>
      <c r="G597" s="38"/>
      <c r="H597" s="38"/>
      <c r="I597" s="190"/>
      <c r="J597" s="38"/>
      <c r="K597" s="38"/>
      <c r="L597" s="41"/>
      <c r="M597" s="191"/>
      <c r="N597" s="192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161</v>
      </c>
      <c r="AU597" s="19" t="s">
        <v>88</v>
      </c>
    </row>
    <row r="598" spans="1:65" s="13" customFormat="1" ht="11.25">
      <c r="B598" s="193"/>
      <c r="C598" s="194"/>
      <c r="D598" s="195" t="s">
        <v>163</v>
      </c>
      <c r="E598" s="196" t="s">
        <v>19</v>
      </c>
      <c r="F598" s="197" t="s">
        <v>1576</v>
      </c>
      <c r="G598" s="194"/>
      <c r="H598" s="198">
        <v>1223.6310000000001</v>
      </c>
      <c r="I598" s="199"/>
      <c r="J598" s="194"/>
      <c r="K598" s="194"/>
      <c r="L598" s="200"/>
      <c r="M598" s="201"/>
      <c r="N598" s="202"/>
      <c r="O598" s="202"/>
      <c r="P598" s="202"/>
      <c r="Q598" s="202"/>
      <c r="R598" s="202"/>
      <c r="S598" s="202"/>
      <c r="T598" s="203"/>
      <c r="AT598" s="204" t="s">
        <v>163</v>
      </c>
      <c r="AU598" s="204" t="s">
        <v>88</v>
      </c>
      <c r="AV598" s="13" t="s">
        <v>88</v>
      </c>
      <c r="AW598" s="13" t="s">
        <v>37</v>
      </c>
      <c r="AX598" s="13" t="s">
        <v>78</v>
      </c>
      <c r="AY598" s="204" t="s">
        <v>153</v>
      </c>
    </row>
    <row r="599" spans="1:65" s="14" customFormat="1" ht="11.25">
      <c r="B599" s="205"/>
      <c r="C599" s="206"/>
      <c r="D599" s="195" t="s">
        <v>163</v>
      </c>
      <c r="E599" s="207" t="s">
        <v>19</v>
      </c>
      <c r="F599" s="208" t="s">
        <v>1598</v>
      </c>
      <c r="G599" s="206"/>
      <c r="H599" s="207" t="s">
        <v>19</v>
      </c>
      <c r="I599" s="209"/>
      <c r="J599" s="206"/>
      <c r="K599" s="206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163</v>
      </c>
      <c r="AU599" s="214" t="s">
        <v>88</v>
      </c>
      <c r="AV599" s="14" t="s">
        <v>86</v>
      </c>
      <c r="AW599" s="14" t="s">
        <v>37</v>
      </c>
      <c r="AX599" s="14" t="s">
        <v>78</v>
      </c>
      <c r="AY599" s="214" t="s">
        <v>153</v>
      </c>
    </row>
    <row r="600" spans="1:65" s="14" customFormat="1" ht="11.25">
      <c r="B600" s="205"/>
      <c r="C600" s="206"/>
      <c r="D600" s="195" t="s">
        <v>163</v>
      </c>
      <c r="E600" s="207" t="s">
        <v>19</v>
      </c>
      <c r="F600" s="208" t="s">
        <v>1599</v>
      </c>
      <c r="G600" s="206"/>
      <c r="H600" s="207" t="s">
        <v>19</v>
      </c>
      <c r="I600" s="209"/>
      <c r="J600" s="206"/>
      <c r="K600" s="206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163</v>
      </c>
      <c r="AU600" s="214" t="s">
        <v>88</v>
      </c>
      <c r="AV600" s="14" t="s">
        <v>86</v>
      </c>
      <c r="AW600" s="14" t="s">
        <v>37</v>
      </c>
      <c r="AX600" s="14" t="s">
        <v>78</v>
      </c>
      <c r="AY600" s="214" t="s">
        <v>153</v>
      </c>
    </row>
    <row r="601" spans="1:65" s="15" customFormat="1" ht="11.25">
      <c r="B601" s="215"/>
      <c r="C601" s="216"/>
      <c r="D601" s="195" t="s">
        <v>163</v>
      </c>
      <c r="E601" s="217" t="s">
        <v>19</v>
      </c>
      <c r="F601" s="218" t="s">
        <v>166</v>
      </c>
      <c r="G601" s="216"/>
      <c r="H601" s="219">
        <v>1223.6310000000001</v>
      </c>
      <c r="I601" s="220"/>
      <c r="J601" s="216"/>
      <c r="K601" s="216"/>
      <c r="L601" s="221"/>
      <c r="M601" s="222"/>
      <c r="N601" s="223"/>
      <c r="O601" s="223"/>
      <c r="P601" s="223"/>
      <c r="Q601" s="223"/>
      <c r="R601" s="223"/>
      <c r="S601" s="223"/>
      <c r="T601" s="224"/>
      <c r="AT601" s="225" t="s">
        <v>163</v>
      </c>
      <c r="AU601" s="225" t="s">
        <v>88</v>
      </c>
      <c r="AV601" s="15" t="s">
        <v>160</v>
      </c>
      <c r="AW601" s="15" t="s">
        <v>37</v>
      </c>
      <c r="AX601" s="15" t="s">
        <v>86</v>
      </c>
      <c r="AY601" s="225" t="s">
        <v>153</v>
      </c>
    </row>
    <row r="602" spans="1:65" s="12" customFormat="1" ht="22.9" customHeight="1">
      <c r="B602" s="159"/>
      <c r="C602" s="160"/>
      <c r="D602" s="161" t="s">
        <v>77</v>
      </c>
      <c r="E602" s="173" t="s">
        <v>576</v>
      </c>
      <c r="F602" s="173" t="s">
        <v>577</v>
      </c>
      <c r="G602" s="160"/>
      <c r="H602" s="160"/>
      <c r="I602" s="163"/>
      <c r="J602" s="174">
        <f>BK602</f>
        <v>0</v>
      </c>
      <c r="K602" s="160"/>
      <c r="L602" s="165"/>
      <c r="M602" s="166"/>
      <c r="N602" s="167"/>
      <c r="O602" s="167"/>
      <c r="P602" s="168">
        <f>SUM(P603:P604)</f>
        <v>0</v>
      </c>
      <c r="Q602" s="167"/>
      <c r="R602" s="168">
        <f>SUM(R603:R604)</f>
        <v>0</v>
      </c>
      <c r="S602" s="167"/>
      <c r="T602" s="169">
        <f>SUM(T603:T604)</f>
        <v>0</v>
      </c>
      <c r="AR602" s="170" t="s">
        <v>86</v>
      </c>
      <c r="AT602" s="171" t="s">
        <v>77</v>
      </c>
      <c r="AU602" s="171" t="s">
        <v>86</v>
      </c>
      <c r="AY602" s="170" t="s">
        <v>153</v>
      </c>
      <c r="BK602" s="172">
        <f>SUM(BK603:BK604)</f>
        <v>0</v>
      </c>
    </row>
    <row r="603" spans="1:65" s="2" customFormat="1" ht="24.2" customHeight="1">
      <c r="A603" s="36"/>
      <c r="B603" s="37"/>
      <c r="C603" s="175" t="s">
        <v>493</v>
      </c>
      <c r="D603" s="175" t="s">
        <v>155</v>
      </c>
      <c r="E603" s="176" t="s">
        <v>578</v>
      </c>
      <c r="F603" s="177" t="s">
        <v>579</v>
      </c>
      <c r="G603" s="178" t="s">
        <v>223</v>
      </c>
      <c r="H603" s="179">
        <v>1252.5429999999999</v>
      </c>
      <c r="I603" s="180"/>
      <c r="J603" s="181">
        <f>ROUND(I603*H603,2)</f>
        <v>0</v>
      </c>
      <c r="K603" s="177" t="s">
        <v>159</v>
      </c>
      <c r="L603" s="41"/>
      <c r="M603" s="182" t="s">
        <v>19</v>
      </c>
      <c r="N603" s="183" t="s">
        <v>49</v>
      </c>
      <c r="O603" s="66"/>
      <c r="P603" s="184">
        <f>O603*H603</f>
        <v>0</v>
      </c>
      <c r="Q603" s="184">
        <v>0</v>
      </c>
      <c r="R603" s="184">
        <f>Q603*H603</f>
        <v>0</v>
      </c>
      <c r="S603" s="184">
        <v>0</v>
      </c>
      <c r="T603" s="185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6" t="s">
        <v>160</v>
      </c>
      <c r="AT603" s="186" t="s">
        <v>155</v>
      </c>
      <c r="AU603" s="186" t="s">
        <v>88</v>
      </c>
      <c r="AY603" s="19" t="s">
        <v>153</v>
      </c>
      <c r="BE603" s="187">
        <f>IF(N603="základní",J603,0)</f>
        <v>0</v>
      </c>
      <c r="BF603" s="187">
        <f>IF(N603="snížená",J603,0)</f>
        <v>0</v>
      </c>
      <c r="BG603" s="187">
        <f>IF(N603="zákl. přenesená",J603,0)</f>
        <v>0</v>
      </c>
      <c r="BH603" s="187">
        <f>IF(N603="sníž. přenesená",J603,0)</f>
        <v>0</v>
      </c>
      <c r="BI603" s="187">
        <f>IF(N603="nulová",J603,0)</f>
        <v>0</v>
      </c>
      <c r="BJ603" s="19" t="s">
        <v>86</v>
      </c>
      <c r="BK603" s="187">
        <f>ROUND(I603*H603,2)</f>
        <v>0</v>
      </c>
      <c r="BL603" s="19" t="s">
        <v>160</v>
      </c>
      <c r="BM603" s="186" t="s">
        <v>1600</v>
      </c>
    </row>
    <row r="604" spans="1:65" s="2" customFormat="1" ht="11.25">
      <c r="A604" s="36"/>
      <c r="B604" s="37"/>
      <c r="C604" s="38"/>
      <c r="D604" s="188" t="s">
        <v>161</v>
      </c>
      <c r="E604" s="38"/>
      <c r="F604" s="189" t="s">
        <v>581</v>
      </c>
      <c r="G604" s="38"/>
      <c r="H604" s="38"/>
      <c r="I604" s="190"/>
      <c r="J604" s="38"/>
      <c r="K604" s="38"/>
      <c r="L604" s="41"/>
      <c r="M604" s="191"/>
      <c r="N604" s="192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161</v>
      </c>
      <c r="AU604" s="19" t="s">
        <v>88</v>
      </c>
    </row>
    <row r="605" spans="1:65" s="12" customFormat="1" ht="25.9" customHeight="1">
      <c r="B605" s="159"/>
      <c r="C605" s="160"/>
      <c r="D605" s="161" t="s">
        <v>77</v>
      </c>
      <c r="E605" s="162" t="s">
        <v>1020</v>
      </c>
      <c r="F605" s="162" t="s">
        <v>1021</v>
      </c>
      <c r="G605" s="160"/>
      <c r="H605" s="160"/>
      <c r="I605" s="163"/>
      <c r="J605" s="164">
        <f>BK605</f>
        <v>0</v>
      </c>
      <c r="K605" s="160"/>
      <c r="L605" s="165"/>
      <c r="M605" s="166"/>
      <c r="N605" s="167"/>
      <c r="O605" s="167"/>
      <c r="P605" s="168">
        <f>P606</f>
        <v>0</v>
      </c>
      <c r="Q605" s="167"/>
      <c r="R605" s="168">
        <f>R606</f>
        <v>0</v>
      </c>
      <c r="S605" s="167"/>
      <c r="T605" s="169">
        <f>T606</f>
        <v>0</v>
      </c>
      <c r="AR605" s="170" t="s">
        <v>88</v>
      </c>
      <c r="AT605" s="171" t="s">
        <v>77</v>
      </c>
      <c r="AU605" s="171" t="s">
        <v>78</v>
      </c>
      <c r="AY605" s="170" t="s">
        <v>153</v>
      </c>
      <c r="BK605" s="172">
        <f>BK606</f>
        <v>0</v>
      </c>
    </row>
    <row r="606" spans="1:65" s="12" customFormat="1" ht="22.9" customHeight="1">
      <c r="B606" s="159"/>
      <c r="C606" s="160"/>
      <c r="D606" s="161" t="s">
        <v>77</v>
      </c>
      <c r="E606" s="173" t="s">
        <v>1601</v>
      </c>
      <c r="F606" s="173" t="s">
        <v>1602</v>
      </c>
      <c r="G606" s="160"/>
      <c r="H606" s="160"/>
      <c r="I606" s="163"/>
      <c r="J606" s="174">
        <f>BK606</f>
        <v>0</v>
      </c>
      <c r="K606" s="160"/>
      <c r="L606" s="165"/>
      <c r="M606" s="166"/>
      <c r="N606" s="167"/>
      <c r="O606" s="167"/>
      <c r="P606" s="168">
        <f>SUM(P607:P616)</f>
        <v>0</v>
      </c>
      <c r="Q606" s="167"/>
      <c r="R606" s="168">
        <f>SUM(R607:R616)</f>
        <v>0</v>
      </c>
      <c r="S606" s="167"/>
      <c r="T606" s="169">
        <f>SUM(T607:T616)</f>
        <v>0</v>
      </c>
      <c r="AR606" s="170" t="s">
        <v>88</v>
      </c>
      <c r="AT606" s="171" t="s">
        <v>77</v>
      </c>
      <c r="AU606" s="171" t="s">
        <v>86</v>
      </c>
      <c r="AY606" s="170" t="s">
        <v>153</v>
      </c>
      <c r="BK606" s="172">
        <f>SUM(BK607:BK616)</f>
        <v>0</v>
      </c>
    </row>
    <row r="607" spans="1:65" s="2" customFormat="1" ht="24.2" customHeight="1">
      <c r="A607" s="36"/>
      <c r="B607" s="37"/>
      <c r="C607" s="175" t="s">
        <v>1603</v>
      </c>
      <c r="D607" s="175" t="s">
        <v>155</v>
      </c>
      <c r="E607" s="176" t="s">
        <v>1604</v>
      </c>
      <c r="F607" s="177" t="s">
        <v>1605</v>
      </c>
      <c r="G607" s="178" t="s">
        <v>158</v>
      </c>
      <c r="H607" s="179">
        <v>104.4</v>
      </c>
      <c r="I607" s="180"/>
      <c r="J607" s="181">
        <f>ROUND(I607*H607,2)</f>
        <v>0</v>
      </c>
      <c r="K607" s="177" t="s">
        <v>159</v>
      </c>
      <c r="L607" s="41"/>
      <c r="M607" s="182" t="s">
        <v>19</v>
      </c>
      <c r="N607" s="183" t="s">
        <v>49</v>
      </c>
      <c r="O607" s="66"/>
      <c r="P607" s="184">
        <f>O607*H607</f>
        <v>0</v>
      </c>
      <c r="Q607" s="184">
        <v>0</v>
      </c>
      <c r="R607" s="184">
        <f>Q607*H607</f>
        <v>0</v>
      </c>
      <c r="S607" s="184">
        <v>0</v>
      </c>
      <c r="T607" s="185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86" t="s">
        <v>211</v>
      </c>
      <c r="AT607" s="186" t="s">
        <v>155</v>
      </c>
      <c r="AU607" s="186" t="s">
        <v>88</v>
      </c>
      <c r="AY607" s="19" t="s">
        <v>153</v>
      </c>
      <c r="BE607" s="187">
        <f>IF(N607="základní",J607,0)</f>
        <v>0</v>
      </c>
      <c r="BF607" s="187">
        <f>IF(N607="snížená",J607,0)</f>
        <v>0</v>
      </c>
      <c r="BG607" s="187">
        <f>IF(N607="zákl. přenesená",J607,0)</f>
        <v>0</v>
      </c>
      <c r="BH607" s="187">
        <f>IF(N607="sníž. přenesená",J607,0)</f>
        <v>0</v>
      </c>
      <c r="BI607" s="187">
        <f>IF(N607="nulová",J607,0)</f>
        <v>0</v>
      </c>
      <c r="BJ607" s="19" t="s">
        <v>86</v>
      </c>
      <c r="BK607" s="187">
        <f>ROUND(I607*H607,2)</f>
        <v>0</v>
      </c>
      <c r="BL607" s="19" t="s">
        <v>211</v>
      </c>
      <c r="BM607" s="186" t="s">
        <v>1606</v>
      </c>
    </row>
    <row r="608" spans="1:65" s="2" customFormat="1" ht="11.25">
      <c r="A608" s="36"/>
      <c r="B608" s="37"/>
      <c r="C608" s="38"/>
      <c r="D608" s="188" t="s">
        <v>161</v>
      </c>
      <c r="E608" s="38"/>
      <c r="F608" s="189" t="s">
        <v>1607</v>
      </c>
      <c r="G608" s="38"/>
      <c r="H608" s="38"/>
      <c r="I608" s="190"/>
      <c r="J608" s="38"/>
      <c r="K608" s="38"/>
      <c r="L608" s="41"/>
      <c r="M608" s="191"/>
      <c r="N608" s="192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161</v>
      </c>
      <c r="AU608" s="19" t="s">
        <v>88</v>
      </c>
    </row>
    <row r="609" spans="1:65" s="13" customFormat="1" ht="11.25">
      <c r="B609" s="193"/>
      <c r="C609" s="194"/>
      <c r="D609" s="195" t="s">
        <v>163</v>
      </c>
      <c r="E609" s="196" t="s">
        <v>19</v>
      </c>
      <c r="F609" s="197" t="s">
        <v>1608</v>
      </c>
      <c r="G609" s="194"/>
      <c r="H609" s="198">
        <v>104.4</v>
      </c>
      <c r="I609" s="199"/>
      <c r="J609" s="194"/>
      <c r="K609" s="194"/>
      <c r="L609" s="200"/>
      <c r="M609" s="201"/>
      <c r="N609" s="202"/>
      <c r="O609" s="202"/>
      <c r="P609" s="202"/>
      <c r="Q609" s="202"/>
      <c r="R609" s="202"/>
      <c r="S609" s="202"/>
      <c r="T609" s="203"/>
      <c r="AT609" s="204" t="s">
        <v>163</v>
      </c>
      <c r="AU609" s="204" t="s">
        <v>88</v>
      </c>
      <c r="AV609" s="13" t="s">
        <v>88</v>
      </c>
      <c r="AW609" s="13" t="s">
        <v>37</v>
      </c>
      <c r="AX609" s="13" t="s">
        <v>78</v>
      </c>
      <c r="AY609" s="204" t="s">
        <v>153</v>
      </c>
    </row>
    <row r="610" spans="1:65" s="14" customFormat="1" ht="11.25">
      <c r="B610" s="205"/>
      <c r="C610" s="206"/>
      <c r="D610" s="195" t="s">
        <v>163</v>
      </c>
      <c r="E610" s="207" t="s">
        <v>19</v>
      </c>
      <c r="F610" s="208" t="s">
        <v>1609</v>
      </c>
      <c r="G610" s="206"/>
      <c r="H610" s="207" t="s">
        <v>19</v>
      </c>
      <c r="I610" s="209"/>
      <c r="J610" s="206"/>
      <c r="K610" s="206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163</v>
      </c>
      <c r="AU610" s="214" t="s">
        <v>88</v>
      </c>
      <c r="AV610" s="14" t="s">
        <v>86</v>
      </c>
      <c r="AW610" s="14" t="s">
        <v>37</v>
      </c>
      <c r="AX610" s="14" t="s">
        <v>78</v>
      </c>
      <c r="AY610" s="214" t="s">
        <v>153</v>
      </c>
    </row>
    <row r="611" spans="1:65" s="15" customFormat="1" ht="11.25">
      <c r="B611" s="215"/>
      <c r="C611" s="216"/>
      <c r="D611" s="195" t="s">
        <v>163</v>
      </c>
      <c r="E611" s="217" t="s">
        <v>19</v>
      </c>
      <c r="F611" s="218" t="s">
        <v>166</v>
      </c>
      <c r="G611" s="216"/>
      <c r="H611" s="219">
        <v>104.4</v>
      </c>
      <c r="I611" s="220"/>
      <c r="J611" s="216"/>
      <c r="K611" s="216"/>
      <c r="L611" s="221"/>
      <c r="M611" s="222"/>
      <c r="N611" s="223"/>
      <c r="O611" s="223"/>
      <c r="P611" s="223"/>
      <c r="Q611" s="223"/>
      <c r="R611" s="223"/>
      <c r="S611" s="223"/>
      <c r="T611" s="224"/>
      <c r="AT611" s="225" t="s">
        <v>163</v>
      </c>
      <c r="AU611" s="225" t="s">
        <v>88</v>
      </c>
      <c r="AV611" s="15" t="s">
        <v>160</v>
      </c>
      <c r="AW611" s="15" t="s">
        <v>37</v>
      </c>
      <c r="AX611" s="15" t="s">
        <v>86</v>
      </c>
      <c r="AY611" s="225" t="s">
        <v>153</v>
      </c>
    </row>
    <row r="612" spans="1:65" s="2" customFormat="1" ht="16.5" customHeight="1">
      <c r="A612" s="36"/>
      <c r="B612" s="37"/>
      <c r="C612" s="175" t="s">
        <v>499</v>
      </c>
      <c r="D612" s="175" t="s">
        <v>155</v>
      </c>
      <c r="E612" s="176" t="s">
        <v>1610</v>
      </c>
      <c r="F612" s="177" t="s">
        <v>1611</v>
      </c>
      <c r="G612" s="178" t="s">
        <v>158</v>
      </c>
      <c r="H612" s="179">
        <v>104.4</v>
      </c>
      <c r="I612" s="180"/>
      <c r="J612" s="181">
        <f>ROUND(I612*H612,2)</f>
        <v>0</v>
      </c>
      <c r="K612" s="177" t="s">
        <v>159</v>
      </c>
      <c r="L612" s="41"/>
      <c r="M612" s="182" t="s">
        <v>19</v>
      </c>
      <c r="N612" s="183" t="s">
        <v>49</v>
      </c>
      <c r="O612" s="66"/>
      <c r="P612" s="184">
        <f>O612*H612</f>
        <v>0</v>
      </c>
      <c r="Q612" s="184">
        <v>0</v>
      </c>
      <c r="R612" s="184">
        <f>Q612*H612</f>
        <v>0</v>
      </c>
      <c r="S612" s="184">
        <v>0</v>
      </c>
      <c r="T612" s="185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6" t="s">
        <v>211</v>
      </c>
      <c r="AT612" s="186" t="s">
        <v>155</v>
      </c>
      <c r="AU612" s="186" t="s">
        <v>88</v>
      </c>
      <c r="AY612" s="19" t="s">
        <v>153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19" t="s">
        <v>86</v>
      </c>
      <c r="BK612" s="187">
        <f>ROUND(I612*H612,2)</f>
        <v>0</v>
      </c>
      <c r="BL612" s="19" t="s">
        <v>211</v>
      </c>
      <c r="BM612" s="186" t="s">
        <v>1612</v>
      </c>
    </row>
    <row r="613" spans="1:65" s="2" customFormat="1" ht="11.25">
      <c r="A613" s="36"/>
      <c r="B613" s="37"/>
      <c r="C613" s="38"/>
      <c r="D613" s="188" t="s">
        <v>161</v>
      </c>
      <c r="E613" s="38"/>
      <c r="F613" s="189" t="s">
        <v>1613</v>
      </c>
      <c r="G613" s="38"/>
      <c r="H613" s="38"/>
      <c r="I613" s="190"/>
      <c r="J613" s="38"/>
      <c r="K613" s="38"/>
      <c r="L613" s="41"/>
      <c r="M613" s="191"/>
      <c r="N613" s="192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161</v>
      </c>
      <c r="AU613" s="19" t="s">
        <v>88</v>
      </c>
    </row>
    <row r="614" spans="1:65" s="13" customFormat="1" ht="11.25">
      <c r="B614" s="193"/>
      <c r="C614" s="194"/>
      <c r="D614" s="195" t="s">
        <v>163</v>
      </c>
      <c r="E614" s="196" t="s">
        <v>19</v>
      </c>
      <c r="F614" s="197" t="s">
        <v>1614</v>
      </c>
      <c r="G614" s="194"/>
      <c r="H614" s="198">
        <v>104.4</v>
      </c>
      <c r="I614" s="199"/>
      <c r="J614" s="194"/>
      <c r="K614" s="194"/>
      <c r="L614" s="200"/>
      <c r="M614" s="201"/>
      <c r="N614" s="202"/>
      <c r="O614" s="202"/>
      <c r="P614" s="202"/>
      <c r="Q614" s="202"/>
      <c r="R614" s="202"/>
      <c r="S614" s="202"/>
      <c r="T614" s="203"/>
      <c r="AT614" s="204" t="s">
        <v>163</v>
      </c>
      <c r="AU614" s="204" t="s">
        <v>88</v>
      </c>
      <c r="AV614" s="13" t="s">
        <v>88</v>
      </c>
      <c r="AW614" s="13" t="s">
        <v>37</v>
      </c>
      <c r="AX614" s="13" t="s">
        <v>78</v>
      </c>
      <c r="AY614" s="204" t="s">
        <v>153</v>
      </c>
    </row>
    <row r="615" spans="1:65" s="14" customFormat="1" ht="11.25">
      <c r="B615" s="205"/>
      <c r="C615" s="206"/>
      <c r="D615" s="195" t="s">
        <v>163</v>
      </c>
      <c r="E615" s="207" t="s">
        <v>19</v>
      </c>
      <c r="F615" s="208" t="s">
        <v>1609</v>
      </c>
      <c r="G615" s="206"/>
      <c r="H615" s="207" t="s">
        <v>19</v>
      </c>
      <c r="I615" s="209"/>
      <c r="J615" s="206"/>
      <c r="K615" s="206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163</v>
      </c>
      <c r="AU615" s="214" t="s">
        <v>88</v>
      </c>
      <c r="AV615" s="14" t="s">
        <v>86</v>
      </c>
      <c r="AW615" s="14" t="s">
        <v>37</v>
      </c>
      <c r="AX615" s="14" t="s">
        <v>78</v>
      </c>
      <c r="AY615" s="214" t="s">
        <v>153</v>
      </c>
    </row>
    <row r="616" spans="1:65" s="15" customFormat="1" ht="11.25">
      <c r="B616" s="215"/>
      <c r="C616" s="216"/>
      <c r="D616" s="195" t="s">
        <v>163</v>
      </c>
      <c r="E616" s="217" t="s">
        <v>19</v>
      </c>
      <c r="F616" s="218" t="s">
        <v>166</v>
      </c>
      <c r="G616" s="216"/>
      <c r="H616" s="219">
        <v>104.4</v>
      </c>
      <c r="I616" s="220"/>
      <c r="J616" s="216"/>
      <c r="K616" s="216"/>
      <c r="L616" s="221"/>
      <c r="M616" s="244"/>
      <c r="N616" s="245"/>
      <c r="O616" s="245"/>
      <c r="P616" s="245"/>
      <c r="Q616" s="245"/>
      <c r="R616" s="245"/>
      <c r="S616" s="245"/>
      <c r="T616" s="246"/>
      <c r="AT616" s="225" t="s">
        <v>163</v>
      </c>
      <c r="AU616" s="225" t="s">
        <v>88</v>
      </c>
      <c r="AV616" s="15" t="s">
        <v>160</v>
      </c>
      <c r="AW616" s="15" t="s">
        <v>37</v>
      </c>
      <c r="AX616" s="15" t="s">
        <v>86</v>
      </c>
      <c r="AY616" s="225" t="s">
        <v>153</v>
      </c>
    </row>
    <row r="617" spans="1:65" s="2" customFormat="1" ht="6.95" customHeight="1">
      <c r="A617" s="36"/>
      <c r="B617" s="49"/>
      <c r="C617" s="50"/>
      <c r="D617" s="50"/>
      <c r="E617" s="50"/>
      <c r="F617" s="50"/>
      <c r="G617" s="50"/>
      <c r="H617" s="50"/>
      <c r="I617" s="50"/>
      <c r="J617" s="50"/>
      <c r="K617" s="50"/>
      <c r="L617" s="41"/>
      <c r="M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</row>
  </sheetData>
  <sheetProtection algorithmName="SHA-512" hashValue="wCb66DB3woAaPTBimtxUQ9P4O5cmHCOkRW0UC64r/pmiV5JcCoH4QCpE0KAH+fO+0PwzaRenoxs+q6d0lr15+g==" saltValue="q2s7Wo5gpVEWfXg6NILMXjGz3BlufG8Hxwd+xzodnvSble3zmr3A97TyntpMxm/ddIfZx8dvcRp24tbldxW+jg==" spinCount="100000" sheet="1" objects="1" scenarios="1" formatColumns="0" formatRows="0" autoFilter="0"/>
  <autoFilter ref="C90:K616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/>
    <hyperlink ref="F100" r:id="rId2"/>
    <hyperlink ref="F105" r:id="rId3"/>
    <hyperlink ref="F110" r:id="rId4"/>
    <hyperlink ref="F115" r:id="rId5"/>
    <hyperlink ref="F120" r:id="rId6"/>
    <hyperlink ref="F128" r:id="rId7"/>
    <hyperlink ref="F133" r:id="rId8"/>
    <hyperlink ref="F143" r:id="rId9"/>
    <hyperlink ref="F148" r:id="rId10"/>
    <hyperlink ref="F154" r:id="rId11"/>
    <hyperlink ref="F158" r:id="rId12"/>
    <hyperlink ref="F163" r:id="rId13"/>
    <hyperlink ref="F172" r:id="rId14"/>
    <hyperlink ref="F176" r:id="rId15"/>
    <hyperlink ref="F181" r:id="rId16"/>
    <hyperlink ref="F186" r:id="rId17"/>
    <hyperlink ref="F193" r:id="rId18"/>
    <hyperlink ref="F201" r:id="rId19"/>
    <hyperlink ref="F206" r:id="rId20"/>
    <hyperlink ref="F219" r:id="rId21"/>
    <hyperlink ref="F223" r:id="rId22"/>
    <hyperlink ref="F228" r:id="rId23"/>
    <hyperlink ref="F233" r:id="rId24"/>
    <hyperlink ref="F236" r:id="rId25"/>
    <hyperlink ref="F242" r:id="rId26"/>
    <hyperlink ref="F249" r:id="rId27"/>
    <hyperlink ref="F254" r:id="rId28"/>
    <hyperlink ref="F259" r:id="rId29"/>
    <hyperlink ref="F264" r:id="rId30"/>
    <hyperlink ref="F266" r:id="rId31"/>
    <hyperlink ref="F272" r:id="rId32"/>
    <hyperlink ref="F289" r:id="rId33"/>
    <hyperlink ref="F306" r:id="rId34"/>
    <hyperlink ref="F311" r:id="rId35"/>
    <hyperlink ref="F316" r:id="rId36"/>
    <hyperlink ref="F350" r:id="rId37"/>
    <hyperlink ref="F355" r:id="rId38"/>
    <hyperlink ref="F369" r:id="rId39"/>
    <hyperlink ref="F375" r:id="rId40"/>
    <hyperlink ref="F378" r:id="rId41"/>
    <hyperlink ref="F383" r:id="rId42"/>
    <hyperlink ref="F392" r:id="rId43"/>
    <hyperlink ref="F400" r:id="rId44"/>
    <hyperlink ref="F408" r:id="rId45"/>
    <hyperlink ref="F420" r:id="rId46"/>
    <hyperlink ref="F429" r:id="rId47"/>
    <hyperlink ref="F437" r:id="rId48"/>
    <hyperlink ref="F446" r:id="rId49"/>
    <hyperlink ref="F451" r:id="rId50"/>
    <hyperlink ref="F456" r:id="rId51"/>
    <hyperlink ref="F461" r:id="rId52"/>
    <hyperlink ref="F466" r:id="rId53"/>
    <hyperlink ref="F471" r:id="rId54"/>
    <hyperlink ref="F479" r:id="rId55"/>
    <hyperlink ref="F487" r:id="rId56"/>
    <hyperlink ref="F495" r:id="rId57"/>
    <hyperlink ref="F503" r:id="rId58"/>
    <hyperlink ref="F511" r:id="rId59"/>
    <hyperlink ref="F515" r:id="rId60"/>
    <hyperlink ref="F520" r:id="rId61"/>
    <hyperlink ref="F524" r:id="rId62"/>
    <hyperlink ref="F529" r:id="rId63"/>
    <hyperlink ref="F534" r:id="rId64"/>
    <hyperlink ref="F538" r:id="rId65"/>
    <hyperlink ref="F543" r:id="rId66"/>
    <hyperlink ref="F548" r:id="rId67"/>
    <hyperlink ref="F553" r:id="rId68"/>
    <hyperlink ref="F559" r:id="rId69"/>
    <hyperlink ref="F568" r:id="rId70"/>
    <hyperlink ref="F572" r:id="rId71"/>
    <hyperlink ref="F577" r:id="rId72"/>
    <hyperlink ref="F581" r:id="rId73"/>
    <hyperlink ref="F585" r:id="rId74"/>
    <hyperlink ref="F589" r:id="rId75"/>
    <hyperlink ref="F593" r:id="rId76"/>
    <hyperlink ref="F597" r:id="rId77"/>
    <hyperlink ref="F604" r:id="rId78"/>
    <hyperlink ref="F608" r:id="rId79"/>
    <hyperlink ref="F613" r:id="rId8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106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88</v>
      </c>
    </row>
    <row r="4" spans="1:46" s="1" customFormat="1" ht="24.95" customHeight="1">
      <c r="B4" s="22"/>
      <c r="D4" s="105" t="s">
        <v>122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II-117 Lipnice - Spálené Poříčí , ( úsek IV , úsek V )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123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1615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13. 5. 2024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40</v>
      </c>
      <c r="F24" s="36"/>
      <c r="G24" s="36"/>
      <c r="H24" s="36"/>
      <c r="I24" s="107" t="s">
        <v>29</v>
      </c>
      <c r="J24" s="109" t="s">
        <v>41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44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46</v>
      </c>
      <c r="G32" s="36"/>
      <c r="H32" s="36"/>
      <c r="I32" s="117" t="s">
        <v>45</v>
      </c>
      <c r="J32" s="117" t="s">
        <v>47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48</v>
      </c>
      <c r="E33" s="107" t="s">
        <v>49</v>
      </c>
      <c r="F33" s="119">
        <f>ROUND((SUM(BE84:BE106)),  2)</f>
        <v>0</v>
      </c>
      <c r="G33" s="36"/>
      <c r="H33" s="36"/>
      <c r="I33" s="120">
        <v>0.21</v>
      </c>
      <c r="J33" s="119">
        <f>ROUND(((SUM(BE84:BE106))*I33),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50</v>
      </c>
      <c r="F34" s="119">
        <f>ROUND((SUM(BF84:BF106)),  2)</f>
        <v>0</v>
      </c>
      <c r="G34" s="36"/>
      <c r="H34" s="36"/>
      <c r="I34" s="120">
        <v>0.12</v>
      </c>
      <c r="J34" s="119">
        <f>ROUND(((SUM(BF84:BF106))*I34),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51</v>
      </c>
      <c r="F35" s="119">
        <f>ROUND((SUM(BG84:BG106)),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52</v>
      </c>
      <c r="F36" s="119">
        <f>ROUND((SUM(BH84:BH106)),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53</v>
      </c>
      <c r="F37" s="119">
        <f>ROUND((SUM(BI84:BI106)),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II-117 Lipnice - Spálené Poříčí , ( úsek IV , úsek V )</v>
      </c>
      <c r="F48" s="382"/>
      <c r="G48" s="382"/>
      <c r="H48" s="382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8" t="str">
        <f>E9</f>
        <v>SKA7207 - Vedlejší a ostatní náklady SO 104</v>
      </c>
      <c r="F50" s="383"/>
      <c r="G50" s="383"/>
      <c r="H50" s="38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13. 5. 2024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SÚS PK, příspěvková organizace</v>
      </c>
      <c r="G54" s="38"/>
      <c r="H54" s="38"/>
      <c r="I54" s="31" t="s">
        <v>33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126</v>
      </c>
      <c r="D57" s="133"/>
      <c r="E57" s="133"/>
      <c r="F57" s="133"/>
      <c r="G57" s="133"/>
      <c r="H57" s="133"/>
      <c r="I57" s="133"/>
      <c r="J57" s="134" t="s">
        <v>127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76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128</v>
      </c>
    </row>
    <row r="60" spans="1:47" s="9" customFormat="1" ht="24.95" customHeight="1">
      <c r="B60" s="136"/>
      <c r="C60" s="137"/>
      <c r="D60" s="138" t="s">
        <v>586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1051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1052</v>
      </c>
      <c r="E62" s="145"/>
      <c r="F62" s="145"/>
      <c r="G62" s="145"/>
      <c r="H62" s="145"/>
      <c r="I62" s="145"/>
      <c r="J62" s="146">
        <f>J98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587</v>
      </c>
      <c r="E63" s="145"/>
      <c r="F63" s="145"/>
      <c r="G63" s="145"/>
      <c r="H63" s="145"/>
      <c r="I63" s="145"/>
      <c r="J63" s="146">
        <f>J101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1053</v>
      </c>
      <c r="E64" s="145"/>
      <c r="F64" s="145"/>
      <c r="G64" s="145"/>
      <c r="H64" s="145"/>
      <c r="I64" s="145"/>
      <c r="J64" s="146">
        <f>J104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138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1" t="str">
        <f>E7</f>
        <v>II-117 Lipnice - Spálené Poříčí , ( úsek IV , úsek V )</v>
      </c>
      <c r="F74" s="382"/>
      <c r="G74" s="382"/>
      <c r="H74" s="382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123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8" t="str">
        <f>E9</f>
        <v>SKA7207 - Vedlejší a ostatní náklady SO 104</v>
      </c>
      <c r="F76" s="383"/>
      <c r="G76" s="383"/>
      <c r="H76" s="383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 xml:space="preserve"> </v>
      </c>
      <c r="G78" s="38"/>
      <c r="H78" s="38"/>
      <c r="I78" s="31" t="s">
        <v>23</v>
      </c>
      <c r="J78" s="61" t="str">
        <f>IF(J12="","",J12)</f>
        <v>13. 5. 2024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SÚS PK, příspěvková organizace</v>
      </c>
      <c r="G80" s="38"/>
      <c r="H80" s="38"/>
      <c r="I80" s="31" t="s">
        <v>33</v>
      </c>
      <c r="J80" s="34" t="str">
        <f>E21</f>
        <v>Projekční kancelář Ing.Škubalová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38</v>
      </c>
      <c r="J81" s="34" t="str">
        <f>E24</f>
        <v>Straka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139</v>
      </c>
      <c r="D83" s="151" t="s">
        <v>63</v>
      </c>
      <c r="E83" s="151" t="s">
        <v>59</v>
      </c>
      <c r="F83" s="151" t="s">
        <v>60</v>
      </c>
      <c r="G83" s="151" t="s">
        <v>140</v>
      </c>
      <c r="H83" s="151" t="s">
        <v>141</v>
      </c>
      <c r="I83" s="151" t="s">
        <v>142</v>
      </c>
      <c r="J83" s="151" t="s">
        <v>127</v>
      </c>
      <c r="K83" s="152" t="s">
        <v>143</v>
      </c>
      <c r="L83" s="153"/>
      <c r="M83" s="70" t="s">
        <v>19</v>
      </c>
      <c r="N83" s="71" t="s">
        <v>48</v>
      </c>
      <c r="O83" s="71" t="s">
        <v>144</v>
      </c>
      <c r="P83" s="71" t="s">
        <v>145</v>
      </c>
      <c r="Q83" s="71" t="s">
        <v>146</v>
      </c>
      <c r="R83" s="71" t="s">
        <v>147</v>
      </c>
      <c r="S83" s="71" t="s">
        <v>148</v>
      </c>
      <c r="T83" s="72" t="s">
        <v>149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150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77</v>
      </c>
      <c r="AU84" s="19" t="s">
        <v>128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77</v>
      </c>
      <c r="E85" s="162" t="s">
        <v>1038</v>
      </c>
      <c r="F85" s="162" t="s">
        <v>1039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P86+P98+P101+P104</f>
        <v>0</v>
      </c>
      <c r="Q85" s="167"/>
      <c r="R85" s="168">
        <f>R86+R98+R101+R104</f>
        <v>0</v>
      </c>
      <c r="S85" s="167"/>
      <c r="T85" s="169">
        <f>T86+T98+T101+T104</f>
        <v>0</v>
      </c>
      <c r="AR85" s="170" t="s">
        <v>191</v>
      </c>
      <c r="AT85" s="171" t="s">
        <v>77</v>
      </c>
      <c r="AU85" s="171" t="s">
        <v>78</v>
      </c>
      <c r="AY85" s="170" t="s">
        <v>153</v>
      </c>
      <c r="BK85" s="172">
        <f>BK86+BK98+BK101+BK104</f>
        <v>0</v>
      </c>
    </row>
    <row r="86" spans="1:65" s="12" customFormat="1" ht="22.9" customHeight="1">
      <c r="B86" s="159"/>
      <c r="C86" s="160"/>
      <c r="D86" s="161" t="s">
        <v>77</v>
      </c>
      <c r="E86" s="173" t="s">
        <v>1054</v>
      </c>
      <c r="F86" s="173" t="s">
        <v>1055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SUM(P87:P97)</f>
        <v>0</v>
      </c>
      <c r="Q86" s="167"/>
      <c r="R86" s="168">
        <f>SUM(R87:R97)</f>
        <v>0</v>
      </c>
      <c r="S86" s="167"/>
      <c r="T86" s="169">
        <f>SUM(T87:T97)</f>
        <v>0</v>
      </c>
      <c r="AR86" s="170" t="s">
        <v>191</v>
      </c>
      <c r="AT86" s="171" t="s">
        <v>77</v>
      </c>
      <c r="AU86" s="171" t="s">
        <v>86</v>
      </c>
      <c r="AY86" s="170" t="s">
        <v>153</v>
      </c>
      <c r="BK86" s="172">
        <f>SUM(BK87:BK97)</f>
        <v>0</v>
      </c>
    </row>
    <row r="87" spans="1:65" s="2" customFormat="1" ht="16.5" customHeight="1">
      <c r="A87" s="36"/>
      <c r="B87" s="37"/>
      <c r="C87" s="175" t="s">
        <v>86</v>
      </c>
      <c r="D87" s="175" t="s">
        <v>155</v>
      </c>
      <c r="E87" s="176" t="s">
        <v>1056</v>
      </c>
      <c r="F87" s="177" t="s">
        <v>1057</v>
      </c>
      <c r="G87" s="178" t="s">
        <v>1044</v>
      </c>
      <c r="H87" s="179">
        <v>1</v>
      </c>
      <c r="I87" s="180"/>
      <c r="J87" s="181">
        <f>ROUND(I87*H87,2)</f>
        <v>0</v>
      </c>
      <c r="K87" s="177" t="s">
        <v>159</v>
      </c>
      <c r="L87" s="41"/>
      <c r="M87" s="182" t="s">
        <v>19</v>
      </c>
      <c r="N87" s="183" t="s">
        <v>49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160</v>
      </c>
      <c r="AT87" s="186" t="s">
        <v>155</v>
      </c>
      <c r="AU87" s="186" t="s">
        <v>88</v>
      </c>
      <c r="AY87" s="19" t="s">
        <v>153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86</v>
      </c>
      <c r="BK87" s="187">
        <f>ROUND(I87*H87,2)</f>
        <v>0</v>
      </c>
      <c r="BL87" s="19" t="s">
        <v>160</v>
      </c>
      <c r="BM87" s="186" t="s">
        <v>88</v>
      </c>
    </row>
    <row r="88" spans="1:65" s="2" customFormat="1" ht="11.25">
      <c r="A88" s="36"/>
      <c r="B88" s="37"/>
      <c r="C88" s="38"/>
      <c r="D88" s="188" t="s">
        <v>161</v>
      </c>
      <c r="E88" s="38"/>
      <c r="F88" s="189" t="s">
        <v>1058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161</v>
      </c>
      <c r="AU88" s="19" t="s">
        <v>88</v>
      </c>
    </row>
    <row r="89" spans="1:65" s="2" customFormat="1" ht="16.5" customHeight="1">
      <c r="A89" s="36"/>
      <c r="B89" s="37"/>
      <c r="C89" s="175" t="s">
        <v>88</v>
      </c>
      <c r="D89" s="175" t="s">
        <v>155</v>
      </c>
      <c r="E89" s="176" t="s">
        <v>1059</v>
      </c>
      <c r="F89" s="177" t="s">
        <v>1060</v>
      </c>
      <c r="G89" s="178" t="s">
        <v>1044</v>
      </c>
      <c r="H89" s="179">
        <v>1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49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160</v>
      </c>
      <c r="AT89" s="186" t="s">
        <v>155</v>
      </c>
      <c r="AU89" s="186" t="s">
        <v>88</v>
      </c>
      <c r="AY89" s="19" t="s">
        <v>153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86</v>
      </c>
      <c r="BK89" s="187">
        <f>ROUND(I89*H89,2)</f>
        <v>0</v>
      </c>
      <c r="BL89" s="19" t="s">
        <v>160</v>
      </c>
      <c r="BM89" s="186" t="s">
        <v>160</v>
      </c>
    </row>
    <row r="90" spans="1:65" s="2" customFormat="1" ht="16.5" customHeight="1">
      <c r="A90" s="36"/>
      <c r="B90" s="37"/>
      <c r="C90" s="175" t="s">
        <v>170</v>
      </c>
      <c r="D90" s="175" t="s">
        <v>155</v>
      </c>
      <c r="E90" s="176" t="s">
        <v>1061</v>
      </c>
      <c r="F90" s="177" t="s">
        <v>1062</v>
      </c>
      <c r="G90" s="178" t="s">
        <v>1044</v>
      </c>
      <c r="H90" s="179">
        <v>1</v>
      </c>
      <c r="I90" s="180"/>
      <c r="J90" s="181">
        <f>ROUND(I90*H90,2)</f>
        <v>0</v>
      </c>
      <c r="K90" s="177" t="s">
        <v>159</v>
      </c>
      <c r="L90" s="41"/>
      <c r="M90" s="182" t="s">
        <v>19</v>
      </c>
      <c r="N90" s="183" t="s">
        <v>49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160</v>
      </c>
      <c r="AT90" s="186" t="s">
        <v>155</v>
      </c>
      <c r="AU90" s="186" t="s">
        <v>88</v>
      </c>
      <c r="AY90" s="19" t="s">
        <v>153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86</v>
      </c>
      <c r="BK90" s="187">
        <f>ROUND(I90*H90,2)</f>
        <v>0</v>
      </c>
      <c r="BL90" s="19" t="s">
        <v>160</v>
      </c>
      <c r="BM90" s="186" t="s">
        <v>174</v>
      </c>
    </row>
    <row r="91" spans="1:65" s="2" customFormat="1" ht="11.25">
      <c r="A91" s="36"/>
      <c r="B91" s="37"/>
      <c r="C91" s="38"/>
      <c r="D91" s="188" t="s">
        <v>161</v>
      </c>
      <c r="E91" s="38"/>
      <c r="F91" s="189" t="s">
        <v>1063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161</v>
      </c>
      <c r="AU91" s="19" t="s">
        <v>88</v>
      </c>
    </row>
    <row r="92" spans="1:65" s="2" customFormat="1" ht="16.5" customHeight="1">
      <c r="A92" s="36"/>
      <c r="B92" s="37"/>
      <c r="C92" s="175" t="s">
        <v>160</v>
      </c>
      <c r="D92" s="175" t="s">
        <v>155</v>
      </c>
      <c r="E92" s="176" t="s">
        <v>1064</v>
      </c>
      <c r="F92" s="177" t="s">
        <v>1065</v>
      </c>
      <c r="G92" s="178" t="s">
        <v>1044</v>
      </c>
      <c r="H92" s="179">
        <v>1</v>
      </c>
      <c r="I92" s="180"/>
      <c r="J92" s="181">
        <f>ROUND(I92*H92,2)</f>
        <v>0</v>
      </c>
      <c r="K92" s="177" t="s">
        <v>159</v>
      </c>
      <c r="L92" s="41"/>
      <c r="M92" s="182" t="s">
        <v>19</v>
      </c>
      <c r="N92" s="183" t="s">
        <v>49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160</v>
      </c>
      <c r="AT92" s="186" t="s">
        <v>155</v>
      </c>
      <c r="AU92" s="186" t="s">
        <v>88</v>
      </c>
      <c r="AY92" s="19" t="s">
        <v>153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86</v>
      </c>
      <c r="BK92" s="187">
        <f>ROUND(I92*H92,2)</f>
        <v>0</v>
      </c>
      <c r="BL92" s="19" t="s">
        <v>160</v>
      </c>
      <c r="BM92" s="186" t="s">
        <v>182</v>
      </c>
    </row>
    <row r="93" spans="1:65" s="2" customFormat="1" ht="11.25">
      <c r="A93" s="36"/>
      <c r="B93" s="37"/>
      <c r="C93" s="38"/>
      <c r="D93" s="188" t="s">
        <v>161</v>
      </c>
      <c r="E93" s="38"/>
      <c r="F93" s="189" t="s">
        <v>1066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161</v>
      </c>
      <c r="AU93" s="19" t="s">
        <v>88</v>
      </c>
    </row>
    <row r="94" spans="1:65" s="2" customFormat="1" ht="16.5" customHeight="1">
      <c r="A94" s="36"/>
      <c r="B94" s="37"/>
      <c r="C94" s="175" t="s">
        <v>191</v>
      </c>
      <c r="D94" s="175" t="s">
        <v>155</v>
      </c>
      <c r="E94" s="176" t="s">
        <v>1067</v>
      </c>
      <c r="F94" s="177" t="s">
        <v>1068</v>
      </c>
      <c r="G94" s="178" t="s">
        <v>1044</v>
      </c>
      <c r="H94" s="179">
        <v>1</v>
      </c>
      <c r="I94" s="180"/>
      <c r="J94" s="181">
        <f>ROUND(I94*H94,2)</f>
        <v>0</v>
      </c>
      <c r="K94" s="177" t="s">
        <v>159</v>
      </c>
      <c r="L94" s="41"/>
      <c r="M94" s="182" t="s">
        <v>19</v>
      </c>
      <c r="N94" s="183" t="s">
        <v>49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160</v>
      </c>
      <c r="AT94" s="186" t="s">
        <v>155</v>
      </c>
      <c r="AU94" s="186" t="s">
        <v>88</v>
      </c>
      <c r="AY94" s="19" t="s">
        <v>153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86</v>
      </c>
      <c r="BK94" s="187">
        <f>ROUND(I94*H94,2)</f>
        <v>0</v>
      </c>
      <c r="BL94" s="19" t="s">
        <v>160</v>
      </c>
      <c r="BM94" s="186" t="s">
        <v>194</v>
      </c>
    </row>
    <row r="95" spans="1:65" s="2" customFormat="1" ht="11.25">
      <c r="A95" s="36"/>
      <c r="B95" s="37"/>
      <c r="C95" s="38"/>
      <c r="D95" s="188" t="s">
        <v>161</v>
      </c>
      <c r="E95" s="38"/>
      <c r="F95" s="189" t="s">
        <v>1069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161</v>
      </c>
      <c r="AU95" s="19" t="s">
        <v>88</v>
      </c>
    </row>
    <row r="96" spans="1:65" s="2" customFormat="1" ht="16.5" customHeight="1">
      <c r="A96" s="36"/>
      <c r="B96" s="37"/>
      <c r="C96" s="175" t="s">
        <v>174</v>
      </c>
      <c r="D96" s="175" t="s">
        <v>155</v>
      </c>
      <c r="E96" s="176" t="s">
        <v>1070</v>
      </c>
      <c r="F96" s="177" t="s">
        <v>1616</v>
      </c>
      <c r="G96" s="178" t="s">
        <v>1044</v>
      </c>
      <c r="H96" s="179">
        <v>1</v>
      </c>
      <c r="I96" s="180"/>
      <c r="J96" s="181">
        <f>ROUND(I96*H96,2)</f>
        <v>0</v>
      </c>
      <c r="K96" s="177" t="s">
        <v>159</v>
      </c>
      <c r="L96" s="41"/>
      <c r="M96" s="182" t="s">
        <v>19</v>
      </c>
      <c r="N96" s="183" t="s">
        <v>49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160</v>
      </c>
      <c r="AT96" s="186" t="s">
        <v>155</v>
      </c>
      <c r="AU96" s="186" t="s">
        <v>88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86</v>
      </c>
      <c r="BK96" s="187">
        <f>ROUND(I96*H96,2)</f>
        <v>0</v>
      </c>
      <c r="BL96" s="19" t="s">
        <v>160</v>
      </c>
      <c r="BM96" s="186" t="s">
        <v>8</v>
      </c>
    </row>
    <row r="97" spans="1:65" s="2" customFormat="1" ht="11.25">
      <c r="A97" s="36"/>
      <c r="B97" s="37"/>
      <c r="C97" s="38"/>
      <c r="D97" s="188" t="s">
        <v>161</v>
      </c>
      <c r="E97" s="38"/>
      <c r="F97" s="189" t="s">
        <v>1072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161</v>
      </c>
      <c r="AU97" s="19" t="s">
        <v>88</v>
      </c>
    </row>
    <row r="98" spans="1:65" s="12" customFormat="1" ht="22.9" customHeight="1">
      <c r="B98" s="159"/>
      <c r="C98" s="160"/>
      <c r="D98" s="161" t="s">
        <v>77</v>
      </c>
      <c r="E98" s="173" t="s">
        <v>1073</v>
      </c>
      <c r="F98" s="173" t="s">
        <v>1074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SUM(P99:P100)</f>
        <v>0</v>
      </c>
      <c r="Q98" s="167"/>
      <c r="R98" s="168">
        <f>SUM(R99:R100)</f>
        <v>0</v>
      </c>
      <c r="S98" s="167"/>
      <c r="T98" s="169">
        <f>SUM(T99:T100)</f>
        <v>0</v>
      </c>
      <c r="AR98" s="170" t="s">
        <v>191</v>
      </c>
      <c r="AT98" s="171" t="s">
        <v>77</v>
      </c>
      <c r="AU98" s="171" t="s">
        <v>86</v>
      </c>
      <c r="AY98" s="170" t="s">
        <v>153</v>
      </c>
      <c r="BK98" s="172">
        <f>SUM(BK99:BK100)</f>
        <v>0</v>
      </c>
    </row>
    <row r="99" spans="1:65" s="2" customFormat="1" ht="24.2" customHeight="1">
      <c r="A99" s="36"/>
      <c r="B99" s="37"/>
      <c r="C99" s="175" t="s">
        <v>203</v>
      </c>
      <c r="D99" s="175" t="s">
        <v>155</v>
      </c>
      <c r="E99" s="176" t="s">
        <v>1075</v>
      </c>
      <c r="F99" s="177" t="s">
        <v>1076</v>
      </c>
      <c r="G99" s="178" t="s">
        <v>1044</v>
      </c>
      <c r="H99" s="179">
        <v>1</v>
      </c>
      <c r="I99" s="180"/>
      <c r="J99" s="181">
        <f>ROUND(I99*H99,2)</f>
        <v>0</v>
      </c>
      <c r="K99" s="177" t="s">
        <v>159</v>
      </c>
      <c r="L99" s="41"/>
      <c r="M99" s="182" t="s">
        <v>19</v>
      </c>
      <c r="N99" s="183" t="s">
        <v>49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160</v>
      </c>
      <c r="AT99" s="186" t="s">
        <v>155</v>
      </c>
      <c r="AU99" s="186" t="s">
        <v>88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86</v>
      </c>
      <c r="BK99" s="187">
        <f>ROUND(I99*H99,2)</f>
        <v>0</v>
      </c>
      <c r="BL99" s="19" t="s">
        <v>160</v>
      </c>
      <c r="BM99" s="186" t="s">
        <v>206</v>
      </c>
    </row>
    <row r="100" spans="1:65" s="2" customFormat="1" ht="11.25">
      <c r="A100" s="36"/>
      <c r="B100" s="37"/>
      <c r="C100" s="38"/>
      <c r="D100" s="188" t="s">
        <v>161</v>
      </c>
      <c r="E100" s="38"/>
      <c r="F100" s="189" t="s">
        <v>1077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161</v>
      </c>
      <c r="AU100" s="19" t="s">
        <v>88</v>
      </c>
    </row>
    <row r="101" spans="1:65" s="12" customFormat="1" ht="22.9" customHeight="1">
      <c r="B101" s="159"/>
      <c r="C101" s="160"/>
      <c r="D101" s="161" t="s">
        <v>77</v>
      </c>
      <c r="E101" s="173" t="s">
        <v>1040</v>
      </c>
      <c r="F101" s="173" t="s">
        <v>1041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SUM(P102:P103)</f>
        <v>0</v>
      </c>
      <c r="Q101" s="167"/>
      <c r="R101" s="168">
        <f>SUM(R102:R103)</f>
        <v>0</v>
      </c>
      <c r="S101" s="167"/>
      <c r="T101" s="169">
        <f>SUM(T102:T103)</f>
        <v>0</v>
      </c>
      <c r="AR101" s="170" t="s">
        <v>191</v>
      </c>
      <c r="AT101" s="171" t="s">
        <v>77</v>
      </c>
      <c r="AU101" s="171" t="s">
        <v>86</v>
      </c>
      <c r="AY101" s="170" t="s">
        <v>153</v>
      </c>
      <c r="BK101" s="172">
        <f>SUM(BK102:BK103)</f>
        <v>0</v>
      </c>
    </row>
    <row r="102" spans="1:65" s="2" customFormat="1" ht="16.5" customHeight="1">
      <c r="A102" s="36"/>
      <c r="B102" s="37"/>
      <c r="C102" s="175" t="s">
        <v>182</v>
      </c>
      <c r="D102" s="175" t="s">
        <v>155</v>
      </c>
      <c r="E102" s="176" t="s">
        <v>1078</v>
      </c>
      <c r="F102" s="177" t="s">
        <v>1079</v>
      </c>
      <c r="G102" s="178" t="s">
        <v>1044</v>
      </c>
      <c r="H102" s="179">
        <v>1</v>
      </c>
      <c r="I102" s="180"/>
      <c r="J102" s="181">
        <f>ROUND(I102*H102,2)</f>
        <v>0</v>
      </c>
      <c r="K102" s="177" t="s">
        <v>159</v>
      </c>
      <c r="L102" s="41"/>
      <c r="M102" s="182" t="s">
        <v>19</v>
      </c>
      <c r="N102" s="183" t="s">
        <v>49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160</v>
      </c>
      <c r="AT102" s="186" t="s">
        <v>155</v>
      </c>
      <c r="AU102" s="186" t="s">
        <v>88</v>
      </c>
      <c r="AY102" s="19" t="s">
        <v>153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86</v>
      </c>
      <c r="BK102" s="187">
        <f>ROUND(I102*H102,2)</f>
        <v>0</v>
      </c>
      <c r="BL102" s="19" t="s">
        <v>160</v>
      </c>
      <c r="BM102" s="186" t="s">
        <v>211</v>
      </c>
    </row>
    <row r="103" spans="1:65" s="2" customFormat="1" ht="11.25">
      <c r="A103" s="36"/>
      <c r="B103" s="37"/>
      <c r="C103" s="38"/>
      <c r="D103" s="188" t="s">
        <v>161</v>
      </c>
      <c r="E103" s="38"/>
      <c r="F103" s="189" t="s">
        <v>1080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161</v>
      </c>
      <c r="AU103" s="19" t="s">
        <v>88</v>
      </c>
    </row>
    <row r="104" spans="1:65" s="12" customFormat="1" ht="22.9" customHeight="1">
      <c r="B104" s="159"/>
      <c r="C104" s="160"/>
      <c r="D104" s="161" t="s">
        <v>77</v>
      </c>
      <c r="E104" s="173" t="s">
        <v>1081</v>
      </c>
      <c r="F104" s="173" t="s">
        <v>1082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SUM(P105:P106)</f>
        <v>0</v>
      </c>
      <c r="Q104" s="167"/>
      <c r="R104" s="168">
        <f>SUM(R105:R106)</f>
        <v>0</v>
      </c>
      <c r="S104" s="167"/>
      <c r="T104" s="169">
        <f>SUM(T105:T106)</f>
        <v>0</v>
      </c>
      <c r="AR104" s="170" t="s">
        <v>191</v>
      </c>
      <c r="AT104" s="171" t="s">
        <v>77</v>
      </c>
      <c r="AU104" s="171" t="s">
        <v>86</v>
      </c>
      <c r="AY104" s="170" t="s">
        <v>153</v>
      </c>
      <c r="BK104" s="172">
        <f>SUM(BK105:BK106)</f>
        <v>0</v>
      </c>
    </row>
    <row r="105" spans="1:65" s="2" customFormat="1" ht="16.5" customHeight="1">
      <c r="A105" s="36"/>
      <c r="B105" s="37"/>
      <c r="C105" s="175" t="s">
        <v>213</v>
      </c>
      <c r="D105" s="175" t="s">
        <v>155</v>
      </c>
      <c r="E105" s="176" t="s">
        <v>1083</v>
      </c>
      <c r="F105" s="177" t="s">
        <v>1084</v>
      </c>
      <c r="G105" s="178" t="s">
        <v>1044</v>
      </c>
      <c r="H105" s="179">
        <v>1</v>
      </c>
      <c r="I105" s="180"/>
      <c r="J105" s="181">
        <f>ROUND(I105*H105,2)</f>
        <v>0</v>
      </c>
      <c r="K105" s="177" t="s">
        <v>159</v>
      </c>
      <c r="L105" s="41"/>
      <c r="M105" s="182" t="s">
        <v>19</v>
      </c>
      <c r="N105" s="183" t="s">
        <v>49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160</v>
      </c>
      <c r="AT105" s="186" t="s">
        <v>155</v>
      </c>
      <c r="AU105" s="186" t="s">
        <v>88</v>
      </c>
      <c r="AY105" s="19" t="s">
        <v>153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86</v>
      </c>
      <c r="BK105" s="187">
        <f>ROUND(I105*H105,2)</f>
        <v>0</v>
      </c>
      <c r="BL105" s="19" t="s">
        <v>160</v>
      </c>
      <c r="BM105" s="186" t="s">
        <v>216</v>
      </c>
    </row>
    <row r="106" spans="1:65" s="2" customFormat="1" ht="11.25">
      <c r="A106" s="36"/>
      <c r="B106" s="37"/>
      <c r="C106" s="38"/>
      <c r="D106" s="188" t="s">
        <v>161</v>
      </c>
      <c r="E106" s="38"/>
      <c r="F106" s="189" t="s">
        <v>1085</v>
      </c>
      <c r="G106" s="38"/>
      <c r="H106" s="38"/>
      <c r="I106" s="190"/>
      <c r="J106" s="38"/>
      <c r="K106" s="38"/>
      <c r="L106" s="41"/>
      <c r="M106" s="236"/>
      <c r="N106" s="237"/>
      <c r="O106" s="238"/>
      <c r="P106" s="238"/>
      <c r="Q106" s="238"/>
      <c r="R106" s="238"/>
      <c r="S106" s="238"/>
      <c r="T106" s="239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161</v>
      </c>
      <c r="AU106" s="19" t="s">
        <v>88</v>
      </c>
    </row>
    <row r="107" spans="1:65" s="2" customFormat="1" ht="6.95" customHeight="1">
      <c r="A107" s="36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1"/>
      <c r="M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</sheetData>
  <sheetProtection algorithmName="SHA-512" hashValue="AJwTaa5ZRIclYGOL9DyL4/Hrwb2GKH61g7YA/I0ivlN2ba9bGskAtoE2YPJrvQ7pOf2kwJSiN9fAZNuKnnNHdQ==" saltValue="RfSks+kRWoY+gcq5pOEgthhkNLiEk77BhEwq/zwGN9BKVV0z+kG8M5itdS0H6c5zuPPMf7MlecbGSlNv9T3VtQ==" spinCount="100000" sheet="1" objects="1" scenarios="1" formatColumns="0" formatRows="0" autoFilter="0"/>
  <autoFilter ref="C83:K10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3" r:id="rId3"/>
    <hyperlink ref="F95" r:id="rId4"/>
    <hyperlink ref="F97" r:id="rId5"/>
    <hyperlink ref="F100" r:id="rId6"/>
    <hyperlink ref="F103" r:id="rId7"/>
    <hyperlink ref="F106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109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88</v>
      </c>
    </row>
    <row r="4" spans="1:46" s="1" customFormat="1" ht="24.95" customHeight="1">
      <c r="B4" s="22"/>
      <c r="D4" s="105" t="s">
        <v>122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II-117 Lipnice - Spálené Poříčí , ( úsek IV , úsek V )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123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1617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13. 5. 2024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40</v>
      </c>
      <c r="F24" s="36"/>
      <c r="G24" s="36"/>
      <c r="H24" s="36"/>
      <c r="I24" s="107" t="s">
        <v>29</v>
      </c>
      <c r="J24" s="109" t="s">
        <v>41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44</v>
      </c>
      <c r="E30" s="36"/>
      <c r="F30" s="36"/>
      <c r="G30" s="36"/>
      <c r="H30" s="36"/>
      <c r="I30" s="36"/>
      <c r="J30" s="116">
        <f>ROUND(J94,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46</v>
      </c>
      <c r="G32" s="36"/>
      <c r="H32" s="36"/>
      <c r="I32" s="117" t="s">
        <v>45</v>
      </c>
      <c r="J32" s="117" t="s">
        <v>47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48</v>
      </c>
      <c r="E33" s="107" t="s">
        <v>49</v>
      </c>
      <c r="F33" s="119">
        <f>ROUND((SUM(BE94:BE584)),  2)</f>
        <v>0</v>
      </c>
      <c r="G33" s="36"/>
      <c r="H33" s="36"/>
      <c r="I33" s="120">
        <v>0.21</v>
      </c>
      <c r="J33" s="119">
        <f>ROUND(((SUM(BE94:BE584))*I33),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50</v>
      </c>
      <c r="F34" s="119">
        <f>ROUND((SUM(BF94:BF584)),  2)</f>
        <v>0</v>
      </c>
      <c r="G34" s="36"/>
      <c r="H34" s="36"/>
      <c r="I34" s="120">
        <v>0.12</v>
      </c>
      <c r="J34" s="119">
        <f>ROUND(((SUM(BF94:BF584))*I34),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51</v>
      </c>
      <c r="F35" s="119">
        <f>ROUND((SUM(BG94:BG584)),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52</v>
      </c>
      <c r="F36" s="119">
        <f>ROUND((SUM(BH94:BH584)),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53</v>
      </c>
      <c r="F37" s="119">
        <f>ROUND((SUM(BI94:BI584)),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II-117 Lipnice - Spálené Poříčí , ( úsek IV , úsek V )</v>
      </c>
      <c r="F48" s="382"/>
      <c r="G48" s="382"/>
      <c r="H48" s="382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8" t="str">
        <f>E9</f>
        <v>SKA7208 - SO 303 Kanalizace - úsek V</v>
      </c>
      <c r="F50" s="383"/>
      <c r="G50" s="383"/>
      <c r="H50" s="38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13. 5. 2024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SÚS PK, příspěvková organizace</v>
      </c>
      <c r="G54" s="38"/>
      <c r="H54" s="38"/>
      <c r="I54" s="31" t="s">
        <v>33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126</v>
      </c>
      <c r="D57" s="133"/>
      <c r="E57" s="133"/>
      <c r="F57" s="133"/>
      <c r="G57" s="133"/>
      <c r="H57" s="133"/>
      <c r="I57" s="133"/>
      <c r="J57" s="134" t="s">
        <v>127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76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128</v>
      </c>
    </row>
    <row r="60" spans="1:47" s="9" customFormat="1" ht="24.95" customHeight="1">
      <c r="B60" s="136"/>
      <c r="C60" s="137"/>
      <c r="D60" s="138" t="s">
        <v>129</v>
      </c>
      <c r="E60" s="139"/>
      <c r="F60" s="139"/>
      <c r="G60" s="139"/>
      <c r="H60" s="139"/>
      <c r="I60" s="139"/>
      <c r="J60" s="140">
        <f>J95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130</v>
      </c>
      <c r="E61" s="145"/>
      <c r="F61" s="145"/>
      <c r="G61" s="145"/>
      <c r="H61" s="145"/>
      <c r="I61" s="145"/>
      <c r="J61" s="146">
        <f>J96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131</v>
      </c>
      <c r="E62" s="145"/>
      <c r="F62" s="145"/>
      <c r="G62" s="145"/>
      <c r="H62" s="145"/>
      <c r="I62" s="145"/>
      <c r="J62" s="146">
        <f>J253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583</v>
      </c>
      <c r="E63" s="145"/>
      <c r="F63" s="145"/>
      <c r="G63" s="145"/>
      <c r="H63" s="145"/>
      <c r="I63" s="145"/>
      <c r="J63" s="146">
        <f>J269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J274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133</v>
      </c>
      <c r="E65" s="145"/>
      <c r="F65" s="145"/>
      <c r="G65" s="145"/>
      <c r="H65" s="145"/>
      <c r="I65" s="145"/>
      <c r="J65" s="146">
        <f>J322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134</v>
      </c>
      <c r="E66" s="145"/>
      <c r="F66" s="145"/>
      <c r="G66" s="145"/>
      <c r="H66" s="145"/>
      <c r="I66" s="145"/>
      <c r="J66" s="146">
        <f>J361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135</v>
      </c>
      <c r="E67" s="145"/>
      <c r="F67" s="145"/>
      <c r="G67" s="145"/>
      <c r="H67" s="145"/>
      <c r="I67" s="145"/>
      <c r="J67" s="146">
        <f>J515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136</v>
      </c>
      <c r="E68" s="145"/>
      <c r="F68" s="145"/>
      <c r="G68" s="145"/>
      <c r="H68" s="145"/>
      <c r="I68" s="145"/>
      <c r="J68" s="146">
        <f>J536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137</v>
      </c>
      <c r="E69" s="145"/>
      <c r="F69" s="145"/>
      <c r="G69" s="145"/>
      <c r="H69" s="145"/>
      <c r="I69" s="145"/>
      <c r="J69" s="146">
        <f>J553</f>
        <v>0</v>
      </c>
      <c r="K69" s="143"/>
      <c r="L69" s="147"/>
    </row>
    <row r="70" spans="1:31" s="9" customFormat="1" ht="24.95" customHeight="1">
      <c r="B70" s="136"/>
      <c r="C70" s="137"/>
      <c r="D70" s="138" t="s">
        <v>584</v>
      </c>
      <c r="E70" s="139"/>
      <c r="F70" s="139"/>
      <c r="G70" s="139"/>
      <c r="H70" s="139"/>
      <c r="I70" s="139"/>
      <c r="J70" s="140">
        <f>J558</f>
        <v>0</v>
      </c>
      <c r="K70" s="137"/>
      <c r="L70" s="141"/>
    </row>
    <row r="71" spans="1:31" s="10" customFormat="1" ht="19.899999999999999" customHeight="1">
      <c r="B71" s="142"/>
      <c r="C71" s="143"/>
      <c r="D71" s="144" t="s">
        <v>1088</v>
      </c>
      <c r="E71" s="145"/>
      <c r="F71" s="145"/>
      <c r="G71" s="145"/>
      <c r="H71" s="145"/>
      <c r="I71" s="145"/>
      <c r="J71" s="146">
        <f>J559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585</v>
      </c>
      <c r="E72" s="145"/>
      <c r="F72" s="145"/>
      <c r="G72" s="145"/>
      <c r="H72" s="145"/>
      <c r="I72" s="145"/>
      <c r="J72" s="146">
        <f>J566</f>
        <v>0</v>
      </c>
      <c r="K72" s="143"/>
      <c r="L72" s="147"/>
    </row>
    <row r="73" spans="1:31" s="9" customFormat="1" ht="24.95" customHeight="1">
      <c r="B73" s="136"/>
      <c r="C73" s="137"/>
      <c r="D73" s="138" t="s">
        <v>586</v>
      </c>
      <c r="E73" s="139"/>
      <c r="F73" s="139"/>
      <c r="G73" s="139"/>
      <c r="H73" s="139"/>
      <c r="I73" s="139"/>
      <c r="J73" s="140">
        <f>J579</f>
        <v>0</v>
      </c>
      <c r="K73" s="137"/>
      <c r="L73" s="141"/>
    </row>
    <row r="74" spans="1:31" s="10" customFormat="1" ht="19.899999999999999" customHeight="1">
      <c r="B74" s="142"/>
      <c r="C74" s="143"/>
      <c r="D74" s="144" t="s">
        <v>587</v>
      </c>
      <c r="E74" s="145"/>
      <c r="F74" s="145"/>
      <c r="G74" s="145"/>
      <c r="H74" s="145"/>
      <c r="I74" s="145"/>
      <c r="J74" s="146">
        <f>J580</f>
        <v>0</v>
      </c>
      <c r="K74" s="143"/>
      <c r="L74" s="147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138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1" t="str">
        <f>E7</f>
        <v>II-117 Lipnice - Spálené Poříčí , ( úsek IV , úsek V )</v>
      </c>
      <c r="F84" s="382"/>
      <c r="G84" s="382"/>
      <c r="H84" s="382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123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38" t="str">
        <f>E9</f>
        <v>SKA7208 - SO 303 Kanalizace - úsek V</v>
      </c>
      <c r="F86" s="383"/>
      <c r="G86" s="383"/>
      <c r="H86" s="383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F12</f>
        <v xml:space="preserve"> </v>
      </c>
      <c r="G88" s="38"/>
      <c r="H88" s="38"/>
      <c r="I88" s="31" t="s">
        <v>23</v>
      </c>
      <c r="J88" s="61" t="str">
        <f>IF(J12="","",J12)</f>
        <v>13. 5. 2024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7" customHeight="1">
      <c r="A90" s="36"/>
      <c r="B90" s="37"/>
      <c r="C90" s="31" t="s">
        <v>25</v>
      </c>
      <c r="D90" s="38"/>
      <c r="E90" s="38"/>
      <c r="F90" s="29" t="str">
        <f>E15</f>
        <v>SÚS PK, příspěvková organizace</v>
      </c>
      <c r="G90" s="38"/>
      <c r="H90" s="38"/>
      <c r="I90" s="31" t="s">
        <v>33</v>
      </c>
      <c r="J90" s="34" t="str">
        <f>E21</f>
        <v>Projekční kancelář Ing.Škubalová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31</v>
      </c>
      <c r="D91" s="38"/>
      <c r="E91" s="38"/>
      <c r="F91" s="29" t="str">
        <f>IF(E18="","",E18)</f>
        <v>Vyplň údaj</v>
      </c>
      <c r="G91" s="38"/>
      <c r="H91" s="38"/>
      <c r="I91" s="31" t="s">
        <v>38</v>
      </c>
      <c r="J91" s="34" t="str">
        <f>E24</f>
        <v>Straka</v>
      </c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48"/>
      <c r="B93" s="149"/>
      <c r="C93" s="150" t="s">
        <v>139</v>
      </c>
      <c r="D93" s="151" t="s">
        <v>63</v>
      </c>
      <c r="E93" s="151" t="s">
        <v>59</v>
      </c>
      <c r="F93" s="151" t="s">
        <v>60</v>
      </c>
      <c r="G93" s="151" t="s">
        <v>140</v>
      </c>
      <c r="H93" s="151" t="s">
        <v>141</v>
      </c>
      <c r="I93" s="151" t="s">
        <v>142</v>
      </c>
      <c r="J93" s="151" t="s">
        <v>127</v>
      </c>
      <c r="K93" s="152" t="s">
        <v>143</v>
      </c>
      <c r="L93" s="153"/>
      <c r="M93" s="70" t="s">
        <v>19</v>
      </c>
      <c r="N93" s="71" t="s">
        <v>48</v>
      </c>
      <c r="O93" s="71" t="s">
        <v>144</v>
      </c>
      <c r="P93" s="71" t="s">
        <v>145</v>
      </c>
      <c r="Q93" s="71" t="s">
        <v>146</v>
      </c>
      <c r="R93" s="71" t="s">
        <v>147</v>
      </c>
      <c r="S93" s="71" t="s">
        <v>148</v>
      </c>
      <c r="T93" s="72" t="s">
        <v>149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6"/>
      <c r="B94" s="37"/>
      <c r="C94" s="77" t="s">
        <v>150</v>
      </c>
      <c r="D94" s="38"/>
      <c r="E94" s="38"/>
      <c r="F94" s="38"/>
      <c r="G94" s="38"/>
      <c r="H94" s="38"/>
      <c r="I94" s="38"/>
      <c r="J94" s="154">
        <f>BK94</f>
        <v>0</v>
      </c>
      <c r="K94" s="38"/>
      <c r="L94" s="41"/>
      <c r="M94" s="73"/>
      <c r="N94" s="155"/>
      <c r="O94" s="74"/>
      <c r="P94" s="156">
        <f>P95+P558+P579</f>
        <v>0</v>
      </c>
      <c r="Q94" s="74"/>
      <c r="R94" s="156">
        <f>R95+R558+R579</f>
        <v>0</v>
      </c>
      <c r="S94" s="74"/>
      <c r="T94" s="157">
        <f>T95+T558+T579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77</v>
      </c>
      <c r="AU94" s="19" t="s">
        <v>128</v>
      </c>
      <c r="BK94" s="158">
        <f>BK95+BK558+BK579</f>
        <v>0</v>
      </c>
    </row>
    <row r="95" spans="1:63" s="12" customFormat="1" ht="25.9" customHeight="1">
      <c r="B95" s="159"/>
      <c r="C95" s="160"/>
      <c r="D95" s="161" t="s">
        <v>77</v>
      </c>
      <c r="E95" s="162" t="s">
        <v>151</v>
      </c>
      <c r="F95" s="162" t="s">
        <v>152</v>
      </c>
      <c r="G95" s="160"/>
      <c r="H95" s="160"/>
      <c r="I95" s="163"/>
      <c r="J95" s="164">
        <f>BK95</f>
        <v>0</v>
      </c>
      <c r="K95" s="160"/>
      <c r="L95" s="165"/>
      <c r="M95" s="166"/>
      <c r="N95" s="167"/>
      <c r="O95" s="167"/>
      <c r="P95" s="168">
        <f>P96+P253+P269+P274+P322+P361+P515+P536+P553</f>
        <v>0</v>
      </c>
      <c r="Q95" s="167"/>
      <c r="R95" s="168">
        <f>R96+R253+R269+R274+R322+R361+R515+R536+R553</f>
        <v>0</v>
      </c>
      <c r="S95" s="167"/>
      <c r="T95" s="169">
        <f>T96+T253+T269+T274+T322+T361+T515+T536+T553</f>
        <v>0</v>
      </c>
      <c r="AR95" s="170" t="s">
        <v>86</v>
      </c>
      <c r="AT95" s="171" t="s">
        <v>77</v>
      </c>
      <c r="AU95" s="171" t="s">
        <v>78</v>
      </c>
      <c r="AY95" s="170" t="s">
        <v>153</v>
      </c>
      <c r="BK95" s="172">
        <f>BK96+BK253+BK269+BK274+BK322+BK361+BK515+BK536+BK553</f>
        <v>0</v>
      </c>
    </row>
    <row r="96" spans="1:63" s="12" customFormat="1" ht="22.9" customHeight="1">
      <c r="B96" s="159"/>
      <c r="C96" s="160"/>
      <c r="D96" s="161" t="s">
        <v>77</v>
      </c>
      <c r="E96" s="173" t="s">
        <v>86</v>
      </c>
      <c r="F96" s="173" t="s">
        <v>154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SUM(P97:P252)</f>
        <v>0</v>
      </c>
      <c r="Q96" s="167"/>
      <c r="R96" s="168">
        <f>SUM(R97:R252)</f>
        <v>0</v>
      </c>
      <c r="S96" s="167"/>
      <c r="T96" s="169">
        <f>SUM(T97:T252)</f>
        <v>0</v>
      </c>
      <c r="AR96" s="170" t="s">
        <v>86</v>
      </c>
      <c r="AT96" s="171" t="s">
        <v>77</v>
      </c>
      <c r="AU96" s="171" t="s">
        <v>86</v>
      </c>
      <c r="AY96" s="170" t="s">
        <v>153</v>
      </c>
      <c r="BK96" s="172">
        <f>SUM(BK97:BK252)</f>
        <v>0</v>
      </c>
    </row>
    <row r="97" spans="1:65" s="2" customFormat="1" ht="37.9" customHeight="1">
      <c r="A97" s="36"/>
      <c r="B97" s="37"/>
      <c r="C97" s="175" t="s">
        <v>86</v>
      </c>
      <c r="D97" s="175" t="s">
        <v>155</v>
      </c>
      <c r="E97" s="176" t="s">
        <v>1103</v>
      </c>
      <c r="F97" s="177" t="s">
        <v>1104</v>
      </c>
      <c r="G97" s="178" t="s">
        <v>158</v>
      </c>
      <c r="H97" s="179">
        <v>63</v>
      </c>
      <c r="I97" s="180"/>
      <c r="J97" s="181">
        <f>ROUND(I97*H97,2)</f>
        <v>0</v>
      </c>
      <c r="K97" s="177" t="s">
        <v>159</v>
      </c>
      <c r="L97" s="41"/>
      <c r="M97" s="182" t="s">
        <v>19</v>
      </c>
      <c r="N97" s="183" t="s">
        <v>49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160</v>
      </c>
      <c r="AT97" s="186" t="s">
        <v>155</v>
      </c>
      <c r="AU97" s="186" t="s">
        <v>88</v>
      </c>
      <c r="AY97" s="19" t="s">
        <v>153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86</v>
      </c>
      <c r="BK97" s="187">
        <f>ROUND(I97*H97,2)</f>
        <v>0</v>
      </c>
      <c r="BL97" s="19" t="s">
        <v>160</v>
      </c>
      <c r="BM97" s="186" t="s">
        <v>88</v>
      </c>
    </row>
    <row r="98" spans="1:65" s="2" customFormat="1" ht="11.25">
      <c r="A98" s="36"/>
      <c r="B98" s="37"/>
      <c r="C98" s="38"/>
      <c r="D98" s="188" t="s">
        <v>161</v>
      </c>
      <c r="E98" s="38"/>
      <c r="F98" s="189" t="s">
        <v>1105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161</v>
      </c>
      <c r="AU98" s="19" t="s">
        <v>88</v>
      </c>
    </row>
    <row r="99" spans="1:65" s="13" customFormat="1" ht="11.25">
      <c r="B99" s="193"/>
      <c r="C99" s="194"/>
      <c r="D99" s="195" t="s">
        <v>163</v>
      </c>
      <c r="E99" s="196" t="s">
        <v>19</v>
      </c>
      <c r="F99" s="197" t="s">
        <v>1618</v>
      </c>
      <c r="G99" s="194"/>
      <c r="H99" s="198">
        <v>63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163</v>
      </c>
      <c r="AU99" s="204" t="s">
        <v>88</v>
      </c>
      <c r="AV99" s="13" t="s">
        <v>88</v>
      </c>
      <c r="AW99" s="13" t="s">
        <v>37</v>
      </c>
      <c r="AX99" s="13" t="s">
        <v>78</v>
      </c>
      <c r="AY99" s="204" t="s">
        <v>153</v>
      </c>
    </row>
    <row r="100" spans="1:65" s="14" customFormat="1" ht="11.25">
      <c r="B100" s="205"/>
      <c r="C100" s="206"/>
      <c r="D100" s="195" t="s">
        <v>163</v>
      </c>
      <c r="E100" s="207" t="s">
        <v>19</v>
      </c>
      <c r="F100" s="208" t="s">
        <v>1619</v>
      </c>
      <c r="G100" s="206"/>
      <c r="H100" s="207" t="s">
        <v>19</v>
      </c>
      <c r="I100" s="209"/>
      <c r="J100" s="206"/>
      <c r="K100" s="206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163</v>
      </c>
      <c r="AU100" s="214" t="s">
        <v>88</v>
      </c>
      <c r="AV100" s="14" t="s">
        <v>86</v>
      </c>
      <c r="AW100" s="14" t="s">
        <v>37</v>
      </c>
      <c r="AX100" s="14" t="s">
        <v>78</v>
      </c>
      <c r="AY100" s="214" t="s">
        <v>153</v>
      </c>
    </row>
    <row r="101" spans="1:65" s="15" customFormat="1" ht="11.25">
      <c r="B101" s="215"/>
      <c r="C101" s="216"/>
      <c r="D101" s="195" t="s">
        <v>163</v>
      </c>
      <c r="E101" s="217" t="s">
        <v>19</v>
      </c>
      <c r="F101" s="218" t="s">
        <v>166</v>
      </c>
      <c r="G101" s="216"/>
      <c r="H101" s="219">
        <v>63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163</v>
      </c>
      <c r="AU101" s="225" t="s">
        <v>88</v>
      </c>
      <c r="AV101" s="15" t="s">
        <v>160</v>
      </c>
      <c r="AW101" s="15" t="s">
        <v>37</v>
      </c>
      <c r="AX101" s="15" t="s">
        <v>86</v>
      </c>
      <c r="AY101" s="225" t="s">
        <v>153</v>
      </c>
    </row>
    <row r="102" spans="1:65" s="2" customFormat="1" ht="37.9" customHeight="1">
      <c r="A102" s="36"/>
      <c r="B102" s="37"/>
      <c r="C102" s="175" t="s">
        <v>88</v>
      </c>
      <c r="D102" s="175" t="s">
        <v>155</v>
      </c>
      <c r="E102" s="176" t="s">
        <v>1620</v>
      </c>
      <c r="F102" s="177" t="s">
        <v>1621</v>
      </c>
      <c r="G102" s="178" t="s">
        <v>158</v>
      </c>
      <c r="H102" s="179">
        <v>122.35</v>
      </c>
      <c r="I102" s="180"/>
      <c r="J102" s="181">
        <f>ROUND(I102*H102,2)</f>
        <v>0</v>
      </c>
      <c r="K102" s="177" t="s">
        <v>159</v>
      </c>
      <c r="L102" s="41"/>
      <c r="M102" s="182" t="s">
        <v>19</v>
      </c>
      <c r="N102" s="183" t="s">
        <v>49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160</v>
      </c>
      <c r="AT102" s="186" t="s">
        <v>155</v>
      </c>
      <c r="AU102" s="186" t="s">
        <v>88</v>
      </c>
      <c r="AY102" s="19" t="s">
        <v>153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86</v>
      </c>
      <c r="BK102" s="187">
        <f>ROUND(I102*H102,2)</f>
        <v>0</v>
      </c>
      <c r="BL102" s="19" t="s">
        <v>160</v>
      </c>
      <c r="BM102" s="186" t="s">
        <v>160</v>
      </c>
    </row>
    <row r="103" spans="1:65" s="2" customFormat="1" ht="11.25">
      <c r="A103" s="36"/>
      <c r="B103" s="37"/>
      <c r="C103" s="38"/>
      <c r="D103" s="188" t="s">
        <v>161</v>
      </c>
      <c r="E103" s="38"/>
      <c r="F103" s="189" t="s">
        <v>1622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161</v>
      </c>
      <c r="AU103" s="19" t="s">
        <v>88</v>
      </c>
    </row>
    <row r="104" spans="1:65" s="13" customFormat="1" ht="11.25">
      <c r="B104" s="193"/>
      <c r="C104" s="194"/>
      <c r="D104" s="195" t="s">
        <v>163</v>
      </c>
      <c r="E104" s="196" t="s">
        <v>19</v>
      </c>
      <c r="F104" s="197" t="s">
        <v>1623</v>
      </c>
      <c r="G104" s="194"/>
      <c r="H104" s="198">
        <v>122.35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163</v>
      </c>
      <c r="AU104" s="204" t="s">
        <v>88</v>
      </c>
      <c r="AV104" s="13" t="s">
        <v>88</v>
      </c>
      <c r="AW104" s="13" t="s">
        <v>37</v>
      </c>
      <c r="AX104" s="13" t="s">
        <v>78</v>
      </c>
      <c r="AY104" s="204" t="s">
        <v>153</v>
      </c>
    </row>
    <row r="105" spans="1:65" s="14" customFormat="1" ht="11.25">
      <c r="B105" s="205"/>
      <c r="C105" s="206"/>
      <c r="D105" s="195" t="s">
        <v>163</v>
      </c>
      <c r="E105" s="207" t="s">
        <v>19</v>
      </c>
      <c r="F105" s="208" t="s">
        <v>592</v>
      </c>
      <c r="G105" s="206"/>
      <c r="H105" s="207" t="s">
        <v>19</v>
      </c>
      <c r="I105" s="209"/>
      <c r="J105" s="206"/>
      <c r="K105" s="206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163</v>
      </c>
      <c r="AU105" s="214" t="s">
        <v>88</v>
      </c>
      <c r="AV105" s="14" t="s">
        <v>86</v>
      </c>
      <c r="AW105" s="14" t="s">
        <v>37</v>
      </c>
      <c r="AX105" s="14" t="s">
        <v>78</v>
      </c>
      <c r="AY105" s="214" t="s">
        <v>153</v>
      </c>
    </row>
    <row r="106" spans="1:65" s="15" customFormat="1" ht="11.25">
      <c r="B106" s="215"/>
      <c r="C106" s="216"/>
      <c r="D106" s="195" t="s">
        <v>163</v>
      </c>
      <c r="E106" s="217" t="s">
        <v>19</v>
      </c>
      <c r="F106" s="218" t="s">
        <v>166</v>
      </c>
      <c r="G106" s="216"/>
      <c r="H106" s="219">
        <v>122.35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163</v>
      </c>
      <c r="AU106" s="225" t="s">
        <v>88</v>
      </c>
      <c r="AV106" s="15" t="s">
        <v>160</v>
      </c>
      <c r="AW106" s="15" t="s">
        <v>37</v>
      </c>
      <c r="AX106" s="15" t="s">
        <v>86</v>
      </c>
      <c r="AY106" s="225" t="s">
        <v>153</v>
      </c>
    </row>
    <row r="107" spans="1:65" s="2" customFormat="1" ht="37.9" customHeight="1">
      <c r="A107" s="36"/>
      <c r="B107" s="37"/>
      <c r="C107" s="175" t="s">
        <v>170</v>
      </c>
      <c r="D107" s="175" t="s">
        <v>155</v>
      </c>
      <c r="E107" s="176" t="s">
        <v>1624</v>
      </c>
      <c r="F107" s="177" t="s">
        <v>1625</v>
      </c>
      <c r="G107" s="178" t="s">
        <v>158</v>
      </c>
      <c r="H107" s="179">
        <v>122.35</v>
      </c>
      <c r="I107" s="180"/>
      <c r="J107" s="181">
        <f>ROUND(I107*H107,2)</f>
        <v>0</v>
      </c>
      <c r="K107" s="177" t="s">
        <v>159</v>
      </c>
      <c r="L107" s="41"/>
      <c r="M107" s="182" t="s">
        <v>19</v>
      </c>
      <c r="N107" s="183" t="s">
        <v>49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160</v>
      </c>
      <c r="AT107" s="186" t="s">
        <v>155</v>
      </c>
      <c r="AU107" s="186" t="s">
        <v>88</v>
      </c>
      <c r="AY107" s="19" t="s">
        <v>153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86</v>
      </c>
      <c r="BK107" s="187">
        <f>ROUND(I107*H107,2)</f>
        <v>0</v>
      </c>
      <c r="BL107" s="19" t="s">
        <v>160</v>
      </c>
      <c r="BM107" s="186" t="s">
        <v>174</v>
      </c>
    </row>
    <row r="108" spans="1:65" s="2" customFormat="1" ht="11.25">
      <c r="A108" s="36"/>
      <c r="B108" s="37"/>
      <c r="C108" s="38"/>
      <c r="D108" s="188" t="s">
        <v>161</v>
      </c>
      <c r="E108" s="38"/>
      <c r="F108" s="189" t="s">
        <v>1626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161</v>
      </c>
      <c r="AU108" s="19" t="s">
        <v>88</v>
      </c>
    </row>
    <row r="109" spans="1:65" s="2" customFormat="1" ht="16.5" customHeight="1">
      <c r="A109" s="36"/>
      <c r="B109" s="37"/>
      <c r="C109" s="175" t="s">
        <v>160</v>
      </c>
      <c r="D109" s="175" t="s">
        <v>155</v>
      </c>
      <c r="E109" s="176" t="s">
        <v>600</v>
      </c>
      <c r="F109" s="177" t="s">
        <v>601</v>
      </c>
      <c r="G109" s="178" t="s">
        <v>602</v>
      </c>
      <c r="H109" s="179">
        <v>250</v>
      </c>
      <c r="I109" s="180"/>
      <c r="J109" s="181">
        <f>ROUND(I109*H109,2)</f>
        <v>0</v>
      </c>
      <c r="K109" s="177" t="s">
        <v>159</v>
      </c>
      <c r="L109" s="41"/>
      <c r="M109" s="182" t="s">
        <v>19</v>
      </c>
      <c r="N109" s="183" t="s">
        <v>49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160</v>
      </c>
      <c r="AT109" s="186" t="s">
        <v>155</v>
      </c>
      <c r="AU109" s="186" t="s">
        <v>88</v>
      </c>
      <c r="AY109" s="19" t="s">
        <v>153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86</v>
      </c>
      <c r="BK109" s="187">
        <f>ROUND(I109*H109,2)</f>
        <v>0</v>
      </c>
      <c r="BL109" s="19" t="s">
        <v>160</v>
      </c>
      <c r="BM109" s="186" t="s">
        <v>182</v>
      </c>
    </row>
    <row r="110" spans="1:65" s="2" customFormat="1" ht="11.25">
      <c r="A110" s="36"/>
      <c r="B110" s="37"/>
      <c r="C110" s="38"/>
      <c r="D110" s="188" t="s">
        <v>161</v>
      </c>
      <c r="E110" s="38"/>
      <c r="F110" s="189" t="s">
        <v>603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161</v>
      </c>
      <c r="AU110" s="19" t="s">
        <v>88</v>
      </c>
    </row>
    <row r="111" spans="1:65" s="13" customFormat="1" ht="11.25">
      <c r="B111" s="193"/>
      <c r="C111" s="194"/>
      <c r="D111" s="195" t="s">
        <v>163</v>
      </c>
      <c r="E111" s="196" t="s">
        <v>19</v>
      </c>
      <c r="F111" s="197" t="s">
        <v>1540</v>
      </c>
      <c r="G111" s="194"/>
      <c r="H111" s="198">
        <v>250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163</v>
      </c>
      <c r="AU111" s="204" t="s">
        <v>88</v>
      </c>
      <c r="AV111" s="13" t="s">
        <v>88</v>
      </c>
      <c r="AW111" s="13" t="s">
        <v>37</v>
      </c>
      <c r="AX111" s="13" t="s">
        <v>78</v>
      </c>
      <c r="AY111" s="204" t="s">
        <v>153</v>
      </c>
    </row>
    <row r="112" spans="1:65" s="15" customFormat="1" ht="11.25">
      <c r="B112" s="215"/>
      <c r="C112" s="216"/>
      <c r="D112" s="195" t="s">
        <v>163</v>
      </c>
      <c r="E112" s="217" t="s">
        <v>19</v>
      </c>
      <c r="F112" s="218" t="s">
        <v>166</v>
      </c>
      <c r="G112" s="216"/>
      <c r="H112" s="219">
        <v>250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163</v>
      </c>
      <c r="AU112" s="225" t="s">
        <v>88</v>
      </c>
      <c r="AV112" s="15" t="s">
        <v>160</v>
      </c>
      <c r="AW112" s="15" t="s">
        <v>37</v>
      </c>
      <c r="AX112" s="15" t="s">
        <v>86</v>
      </c>
      <c r="AY112" s="225" t="s">
        <v>153</v>
      </c>
    </row>
    <row r="113" spans="1:65" s="2" customFormat="1" ht="24.2" customHeight="1">
      <c r="A113" s="36"/>
      <c r="B113" s="37"/>
      <c r="C113" s="175" t="s">
        <v>191</v>
      </c>
      <c r="D113" s="175" t="s">
        <v>155</v>
      </c>
      <c r="E113" s="176" t="s">
        <v>604</v>
      </c>
      <c r="F113" s="177" t="s">
        <v>605</v>
      </c>
      <c r="G113" s="178" t="s">
        <v>606</v>
      </c>
      <c r="H113" s="179">
        <v>30</v>
      </c>
      <c r="I113" s="180"/>
      <c r="J113" s="181">
        <f>ROUND(I113*H113,2)</f>
        <v>0</v>
      </c>
      <c r="K113" s="177" t="s">
        <v>159</v>
      </c>
      <c r="L113" s="41"/>
      <c r="M113" s="182" t="s">
        <v>19</v>
      </c>
      <c r="N113" s="183" t="s">
        <v>49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160</v>
      </c>
      <c r="AT113" s="186" t="s">
        <v>155</v>
      </c>
      <c r="AU113" s="186" t="s">
        <v>88</v>
      </c>
      <c r="AY113" s="19" t="s">
        <v>153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86</v>
      </c>
      <c r="BK113" s="187">
        <f>ROUND(I113*H113,2)</f>
        <v>0</v>
      </c>
      <c r="BL113" s="19" t="s">
        <v>160</v>
      </c>
      <c r="BM113" s="186" t="s">
        <v>194</v>
      </c>
    </row>
    <row r="114" spans="1:65" s="2" customFormat="1" ht="11.25">
      <c r="A114" s="36"/>
      <c r="B114" s="37"/>
      <c r="C114" s="38"/>
      <c r="D114" s="188" t="s">
        <v>161</v>
      </c>
      <c r="E114" s="38"/>
      <c r="F114" s="189" t="s">
        <v>607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161</v>
      </c>
      <c r="AU114" s="19" t="s">
        <v>88</v>
      </c>
    </row>
    <row r="115" spans="1:65" s="13" customFormat="1" ht="11.25">
      <c r="B115" s="193"/>
      <c r="C115" s="194"/>
      <c r="D115" s="195" t="s">
        <v>163</v>
      </c>
      <c r="E115" s="196" t="s">
        <v>19</v>
      </c>
      <c r="F115" s="197" t="s">
        <v>255</v>
      </c>
      <c r="G115" s="194"/>
      <c r="H115" s="198">
        <v>30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163</v>
      </c>
      <c r="AU115" s="204" t="s">
        <v>88</v>
      </c>
      <c r="AV115" s="13" t="s">
        <v>88</v>
      </c>
      <c r="AW115" s="13" t="s">
        <v>37</v>
      </c>
      <c r="AX115" s="13" t="s">
        <v>78</v>
      </c>
      <c r="AY115" s="204" t="s">
        <v>153</v>
      </c>
    </row>
    <row r="116" spans="1:65" s="15" customFormat="1" ht="11.25">
      <c r="B116" s="215"/>
      <c r="C116" s="216"/>
      <c r="D116" s="195" t="s">
        <v>163</v>
      </c>
      <c r="E116" s="217" t="s">
        <v>19</v>
      </c>
      <c r="F116" s="218" t="s">
        <v>166</v>
      </c>
      <c r="G116" s="216"/>
      <c r="H116" s="219">
        <v>30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163</v>
      </c>
      <c r="AU116" s="225" t="s">
        <v>88</v>
      </c>
      <c r="AV116" s="15" t="s">
        <v>160</v>
      </c>
      <c r="AW116" s="15" t="s">
        <v>37</v>
      </c>
      <c r="AX116" s="15" t="s">
        <v>86</v>
      </c>
      <c r="AY116" s="225" t="s">
        <v>153</v>
      </c>
    </row>
    <row r="117" spans="1:65" s="2" customFormat="1" ht="49.15" customHeight="1">
      <c r="A117" s="36"/>
      <c r="B117" s="37"/>
      <c r="C117" s="175" t="s">
        <v>174</v>
      </c>
      <c r="D117" s="175" t="s">
        <v>155</v>
      </c>
      <c r="E117" s="176" t="s">
        <v>608</v>
      </c>
      <c r="F117" s="177" t="s">
        <v>609</v>
      </c>
      <c r="G117" s="178" t="s">
        <v>275</v>
      </c>
      <c r="H117" s="179">
        <v>5.95</v>
      </c>
      <c r="I117" s="180"/>
      <c r="J117" s="181">
        <f>ROUND(I117*H117,2)</f>
        <v>0</v>
      </c>
      <c r="K117" s="177" t="s">
        <v>159</v>
      </c>
      <c r="L117" s="41"/>
      <c r="M117" s="182" t="s">
        <v>19</v>
      </c>
      <c r="N117" s="183" t="s">
        <v>49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160</v>
      </c>
      <c r="AT117" s="186" t="s">
        <v>155</v>
      </c>
      <c r="AU117" s="186" t="s">
        <v>88</v>
      </c>
      <c r="AY117" s="19" t="s">
        <v>153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86</v>
      </c>
      <c r="BK117" s="187">
        <f>ROUND(I117*H117,2)</f>
        <v>0</v>
      </c>
      <c r="BL117" s="19" t="s">
        <v>160</v>
      </c>
      <c r="BM117" s="186" t="s">
        <v>8</v>
      </c>
    </row>
    <row r="118" spans="1:65" s="2" customFormat="1" ht="11.25">
      <c r="A118" s="36"/>
      <c r="B118" s="37"/>
      <c r="C118" s="38"/>
      <c r="D118" s="188" t="s">
        <v>161</v>
      </c>
      <c r="E118" s="38"/>
      <c r="F118" s="189" t="s">
        <v>610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161</v>
      </c>
      <c r="AU118" s="19" t="s">
        <v>88</v>
      </c>
    </row>
    <row r="119" spans="1:65" s="13" customFormat="1" ht="11.25">
      <c r="B119" s="193"/>
      <c r="C119" s="194"/>
      <c r="D119" s="195" t="s">
        <v>163</v>
      </c>
      <c r="E119" s="196" t="s">
        <v>19</v>
      </c>
      <c r="F119" s="197" t="s">
        <v>1627</v>
      </c>
      <c r="G119" s="194"/>
      <c r="H119" s="198">
        <v>5.95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163</v>
      </c>
      <c r="AU119" s="204" t="s">
        <v>88</v>
      </c>
      <c r="AV119" s="13" t="s">
        <v>88</v>
      </c>
      <c r="AW119" s="13" t="s">
        <v>37</v>
      </c>
      <c r="AX119" s="13" t="s">
        <v>78</v>
      </c>
      <c r="AY119" s="204" t="s">
        <v>153</v>
      </c>
    </row>
    <row r="120" spans="1:65" s="14" customFormat="1" ht="11.25">
      <c r="B120" s="205"/>
      <c r="C120" s="206"/>
      <c r="D120" s="195" t="s">
        <v>163</v>
      </c>
      <c r="E120" s="207" t="s">
        <v>19</v>
      </c>
      <c r="F120" s="208" t="s">
        <v>612</v>
      </c>
      <c r="G120" s="206"/>
      <c r="H120" s="207" t="s">
        <v>19</v>
      </c>
      <c r="I120" s="209"/>
      <c r="J120" s="206"/>
      <c r="K120" s="206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163</v>
      </c>
      <c r="AU120" s="214" t="s">
        <v>88</v>
      </c>
      <c r="AV120" s="14" t="s">
        <v>86</v>
      </c>
      <c r="AW120" s="14" t="s">
        <v>37</v>
      </c>
      <c r="AX120" s="14" t="s">
        <v>78</v>
      </c>
      <c r="AY120" s="214" t="s">
        <v>153</v>
      </c>
    </row>
    <row r="121" spans="1:65" s="15" customFormat="1" ht="11.25">
      <c r="B121" s="215"/>
      <c r="C121" s="216"/>
      <c r="D121" s="195" t="s">
        <v>163</v>
      </c>
      <c r="E121" s="217" t="s">
        <v>19</v>
      </c>
      <c r="F121" s="218" t="s">
        <v>166</v>
      </c>
      <c r="G121" s="216"/>
      <c r="H121" s="219">
        <v>5.95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163</v>
      </c>
      <c r="AU121" s="225" t="s">
        <v>88</v>
      </c>
      <c r="AV121" s="15" t="s">
        <v>160</v>
      </c>
      <c r="AW121" s="15" t="s">
        <v>37</v>
      </c>
      <c r="AX121" s="15" t="s">
        <v>86</v>
      </c>
      <c r="AY121" s="225" t="s">
        <v>153</v>
      </c>
    </row>
    <row r="122" spans="1:65" s="2" customFormat="1" ht="49.15" customHeight="1">
      <c r="A122" s="36"/>
      <c r="B122" s="37"/>
      <c r="C122" s="175" t="s">
        <v>203</v>
      </c>
      <c r="D122" s="175" t="s">
        <v>155</v>
      </c>
      <c r="E122" s="176" t="s">
        <v>613</v>
      </c>
      <c r="F122" s="177" t="s">
        <v>614</v>
      </c>
      <c r="G122" s="178" t="s">
        <v>275</v>
      </c>
      <c r="H122" s="179">
        <v>8.15</v>
      </c>
      <c r="I122" s="180"/>
      <c r="J122" s="181">
        <f>ROUND(I122*H122,2)</f>
        <v>0</v>
      </c>
      <c r="K122" s="177" t="s">
        <v>159</v>
      </c>
      <c r="L122" s="41"/>
      <c r="M122" s="182" t="s">
        <v>19</v>
      </c>
      <c r="N122" s="183" t="s">
        <v>49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160</v>
      </c>
      <c r="AT122" s="186" t="s">
        <v>155</v>
      </c>
      <c r="AU122" s="186" t="s">
        <v>88</v>
      </c>
      <c r="AY122" s="19" t="s">
        <v>153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86</v>
      </c>
      <c r="BK122" s="187">
        <f>ROUND(I122*H122,2)</f>
        <v>0</v>
      </c>
      <c r="BL122" s="19" t="s">
        <v>160</v>
      </c>
      <c r="BM122" s="186" t="s">
        <v>206</v>
      </c>
    </row>
    <row r="123" spans="1:65" s="2" customFormat="1" ht="11.25">
      <c r="A123" s="36"/>
      <c r="B123" s="37"/>
      <c r="C123" s="38"/>
      <c r="D123" s="188" t="s">
        <v>161</v>
      </c>
      <c r="E123" s="38"/>
      <c r="F123" s="189" t="s">
        <v>615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161</v>
      </c>
      <c r="AU123" s="19" t="s">
        <v>88</v>
      </c>
    </row>
    <row r="124" spans="1:65" s="13" customFormat="1" ht="11.25">
      <c r="B124" s="193"/>
      <c r="C124" s="194"/>
      <c r="D124" s="195" t="s">
        <v>163</v>
      </c>
      <c r="E124" s="196" t="s">
        <v>19</v>
      </c>
      <c r="F124" s="197" t="s">
        <v>1628</v>
      </c>
      <c r="G124" s="194"/>
      <c r="H124" s="198">
        <v>8.15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163</v>
      </c>
      <c r="AU124" s="204" t="s">
        <v>88</v>
      </c>
      <c r="AV124" s="13" t="s">
        <v>88</v>
      </c>
      <c r="AW124" s="13" t="s">
        <v>37</v>
      </c>
      <c r="AX124" s="13" t="s">
        <v>78</v>
      </c>
      <c r="AY124" s="204" t="s">
        <v>153</v>
      </c>
    </row>
    <row r="125" spans="1:65" s="14" customFormat="1" ht="11.25">
      <c r="B125" s="205"/>
      <c r="C125" s="206"/>
      <c r="D125" s="195" t="s">
        <v>163</v>
      </c>
      <c r="E125" s="207" t="s">
        <v>19</v>
      </c>
      <c r="F125" s="208" t="s">
        <v>617</v>
      </c>
      <c r="G125" s="206"/>
      <c r="H125" s="207" t="s">
        <v>19</v>
      </c>
      <c r="I125" s="209"/>
      <c r="J125" s="206"/>
      <c r="K125" s="206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163</v>
      </c>
      <c r="AU125" s="214" t="s">
        <v>88</v>
      </c>
      <c r="AV125" s="14" t="s">
        <v>86</v>
      </c>
      <c r="AW125" s="14" t="s">
        <v>37</v>
      </c>
      <c r="AX125" s="14" t="s">
        <v>78</v>
      </c>
      <c r="AY125" s="214" t="s">
        <v>153</v>
      </c>
    </row>
    <row r="126" spans="1:65" s="15" customFormat="1" ht="11.25">
      <c r="B126" s="215"/>
      <c r="C126" s="216"/>
      <c r="D126" s="195" t="s">
        <v>163</v>
      </c>
      <c r="E126" s="217" t="s">
        <v>19</v>
      </c>
      <c r="F126" s="218" t="s">
        <v>166</v>
      </c>
      <c r="G126" s="216"/>
      <c r="H126" s="219">
        <v>8.15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163</v>
      </c>
      <c r="AU126" s="225" t="s">
        <v>88</v>
      </c>
      <c r="AV126" s="15" t="s">
        <v>160</v>
      </c>
      <c r="AW126" s="15" t="s">
        <v>37</v>
      </c>
      <c r="AX126" s="15" t="s">
        <v>86</v>
      </c>
      <c r="AY126" s="225" t="s">
        <v>153</v>
      </c>
    </row>
    <row r="127" spans="1:65" s="2" customFormat="1" ht="16.5" customHeight="1">
      <c r="A127" s="36"/>
      <c r="B127" s="37"/>
      <c r="C127" s="175" t="s">
        <v>182</v>
      </c>
      <c r="D127" s="175" t="s">
        <v>155</v>
      </c>
      <c r="E127" s="176" t="s">
        <v>1629</v>
      </c>
      <c r="F127" s="177" t="s">
        <v>1630</v>
      </c>
      <c r="G127" s="178" t="s">
        <v>1044</v>
      </c>
      <c r="H127" s="179">
        <v>1</v>
      </c>
      <c r="I127" s="180"/>
      <c r="J127" s="181">
        <f>ROUND(I127*H127,2)</f>
        <v>0</v>
      </c>
      <c r="K127" s="177" t="s">
        <v>19</v>
      </c>
      <c r="L127" s="41"/>
      <c r="M127" s="182" t="s">
        <v>19</v>
      </c>
      <c r="N127" s="183" t="s">
        <v>49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160</v>
      </c>
      <c r="AT127" s="186" t="s">
        <v>155</v>
      </c>
      <c r="AU127" s="186" t="s">
        <v>88</v>
      </c>
      <c r="AY127" s="19" t="s">
        <v>153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86</v>
      </c>
      <c r="BK127" s="187">
        <f>ROUND(I127*H127,2)</f>
        <v>0</v>
      </c>
      <c r="BL127" s="19" t="s">
        <v>160</v>
      </c>
      <c r="BM127" s="186" t="s">
        <v>211</v>
      </c>
    </row>
    <row r="128" spans="1:65" s="2" customFormat="1" ht="49.15" customHeight="1">
      <c r="A128" s="36"/>
      <c r="B128" s="37"/>
      <c r="C128" s="175" t="s">
        <v>213</v>
      </c>
      <c r="D128" s="175" t="s">
        <v>155</v>
      </c>
      <c r="E128" s="176" t="s">
        <v>618</v>
      </c>
      <c r="F128" s="177" t="s">
        <v>619</v>
      </c>
      <c r="G128" s="178" t="s">
        <v>275</v>
      </c>
      <c r="H128" s="179">
        <v>12.55</v>
      </c>
      <c r="I128" s="180"/>
      <c r="J128" s="181">
        <f>ROUND(I128*H128,2)</f>
        <v>0</v>
      </c>
      <c r="K128" s="177" t="s">
        <v>159</v>
      </c>
      <c r="L128" s="41"/>
      <c r="M128" s="182" t="s">
        <v>19</v>
      </c>
      <c r="N128" s="183" t="s">
        <v>49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160</v>
      </c>
      <c r="AT128" s="186" t="s">
        <v>155</v>
      </c>
      <c r="AU128" s="186" t="s">
        <v>88</v>
      </c>
      <c r="AY128" s="19" t="s">
        <v>153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86</v>
      </c>
      <c r="BK128" s="187">
        <f>ROUND(I128*H128,2)</f>
        <v>0</v>
      </c>
      <c r="BL128" s="19" t="s">
        <v>160</v>
      </c>
      <c r="BM128" s="186" t="s">
        <v>216</v>
      </c>
    </row>
    <row r="129" spans="1:65" s="2" customFormat="1" ht="11.25">
      <c r="A129" s="36"/>
      <c r="B129" s="37"/>
      <c r="C129" s="38"/>
      <c r="D129" s="188" t="s">
        <v>161</v>
      </c>
      <c r="E129" s="38"/>
      <c r="F129" s="189" t="s">
        <v>620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161</v>
      </c>
      <c r="AU129" s="19" t="s">
        <v>88</v>
      </c>
    </row>
    <row r="130" spans="1:65" s="13" customFormat="1" ht="11.25">
      <c r="B130" s="193"/>
      <c r="C130" s="194"/>
      <c r="D130" s="195" t="s">
        <v>163</v>
      </c>
      <c r="E130" s="196" t="s">
        <v>19</v>
      </c>
      <c r="F130" s="197" t="s">
        <v>1631</v>
      </c>
      <c r="G130" s="194"/>
      <c r="H130" s="198">
        <v>12.55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163</v>
      </c>
      <c r="AU130" s="204" t="s">
        <v>88</v>
      </c>
      <c r="AV130" s="13" t="s">
        <v>88</v>
      </c>
      <c r="AW130" s="13" t="s">
        <v>37</v>
      </c>
      <c r="AX130" s="13" t="s">
        <v>78</v>
      </c>
      <c r="AY130" s="204" t="s">
        <v>153</v>
      </c>
    </row>
    <row r="131" spans="1:65" s="14" customFormat="1" ht="11.25">
      <c r="B131" s="205"/>
      <c r="C131" s="206"/>
      <c r="D131" s="195" t="s">
        <v>163</v>
      </c>
      <c r="E131" s="207" t="s">
        <v>19</v>
      </c>
      <c r="F131" s="208" t="s">
        <v>622</v>
      </c>
      <c r="G131" s="206"/>
      <c r="H131" s="207" t="s">
        <v>19</v>
      </c>
      <c r="I131" s="209"/>
      <c r="J131" s="206"/>
      <c r="K131" s="206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163</v>
      </c>
      <c r="AU131" s="214" t="s">
        <v>88</v>
      </c>
      <c r="AV131" s="14" t="s">
        <v>86</v>
      </c>
      <c r="AW131" s="14" t="s">
        <v>37</v>
      </c>
      <c r="AX131" s="14" t="s">
        <v>78</v>
      </c>
      <c r="AY131" s="214" t="s">
        <v>153</v>
      </c>
    </row>
    <row r="132" spans="1:65" s="15" customFormat="1" ht="11.25">
      <c r="B132" s="215"/>
      <c r="C132" s="216"/>
      <c r="D132" s="195" t="s">
        <v>163</v>
      </c>
      <c r="E132" s="217" t="s">
        <v>19</v>
      </c>
      <c r="F132" s="218" t="s">
        <v>166</v>
      </c>
      <c r="G132" s="216"/>
      <c r="H132" s="219">
        <v>12.55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163</v>
      </c>
      <c r="AU132" s="225" t="s">
        <v>88</v>
      </c>
      <c r="AV132" s="15" t="s">
        <v>160</v>
      </c>
      <c r="AW132" s="15" t="s">
        <v>37</v>
      </c>
      <c r="AX132" s="15" t="s">
        <v>86</v>
      </c>
      <c r="AY132" s="225" t="s">
        <v>153</v>
      </c>
    </row>
    <row r="133" spans="1:65" s="2" customFormat="1" ht="49.15" customHeight="1">
      <c r="A133" s="36"/>
      <c r="B133" s="37"/>
      <c r="C133" s="175" t="s">
        <v>194</v>
      </c>
      <c r="D133" s="175" t="s">
        <v>155</v>
      </c>
      <c r="E133" s="176" t="s">
        <v>623</v>
      </c>
      <c r="F133" s="177" t="s">
        <v>624</v>
      </c>
      <c r="G133" s="178" t="s">
        <v>275</v>
      </c>
      <c r="H133" s="179">
        <v>3.45</v>
      </c>
      <c r="I133" s="180"/>
      <c r="J133" s="181">
        <f>ROUND(I133*H133,2)</f>
        <v>0</v>
      </c>
      <c r="K133" s="177" t="s">
        <v>159</v>
      </c>
      <c r="L133" s="41"/>
      <c r="M133" s="182" t="s">
        <v>19</v>
      </c>
      <c r="N133" s="183" t="s">
        <v>49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160</v>
      </c>
      <c r="AT133" s="186" t="s">
        <v>155</v>
      </c>
      <c r="AU133" s="186" t="s">
        <v>88</v>
      </c>
      <c r="AY133" s="19" t="s">
        <v>153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86</v>
      </c>
      <c r="BK133" s="187">
        <f>ROUND(I133*H133,2)</f>
        <v>0</v>
      </c>
      <c r="BL133" s="19" t="s">
        <v>160</v>
      </c>
      <c r="BM133" s="186" t="s">
        <v>224</v>
      </c>
    </row>
    <row r="134" spans="1:65" s="2" customFormat="1" ht="11.25">
      <c r="A134" s="36"/>
      <c r="B134" s="37"/>
      <c r="C134" s="38"/>
      <c r="D134" s="188" t="s">
        <v>161</v>
      </c>
      <c r="E134" s="38"/>
      <c r="F134" s="189" t="s">
        <v>625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161</v>
      </c>
      <c r="AU134" s="19" t="s">
        <v>88</v>
      </c>
    </row>
    <row r="135" spans="1:65" s="13" customFormat="1" ht="11.25">
      <c r="B135" s="193"/>
      <c r="C135" s="194"/>
      <c r="D135" s="195" t="s">
        <v>163</v>
      </c>
      <c r="E135" s="196" t="s">
        <v>19</v>
      </c>
      <c r="F135" s="197" t="s">
        <v>1632</v>
      </c>
      <c r="G135" s="194"/>
      <c r="H135" s="198">
        <v>3.45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163</v>
      </c>
      <c r="AU135" s="204" t="s">
        <v>88</v>
      </c>
      <c r="AV135" s="13" t="s">
        <v>88</v>
      </c>
      <c r="AW135" s="13" t="s">
        <v>37</v>
      </c>
      <c r="AX135" s="13" t="s">
        <v>78</v>
      </c>
      <c r="AY135" s="204" t="s">
        <v>153</v>
      </c>
    </row>
    <row r="136" spans="1:65" s="14" customFormat="1" ht="11.25">
      <c r="B136" s="205"/>
      <c r="C136" s="206"/>
      <c r="D136" s="195" t="s">
        <v>163</v>
      </c>
      <c r="E136" s="207" t="s">
        <v>19</v>
      </c>
      <c r="F136" s="208" t="s">
        <v>626</v>
      </c>
      <c r="G136" s="206"/>
      <c r="H136" s="207" t="s">
        <v>19</v>
      </c>
      <c r="I136" s="209"/>
      <c r="J136" s="206"/>
      <c r="K136" s="206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163</v>
      </c>
      <c r="AU136" s="214" t="s">
        <v>88</v>
      </c>
      <c r="AV136" s="14" t="s">
        <v>86</v>
      </c>
      <c r="AW136" s="14" t="s">
        <v>37</v>
      </c>
      <c r="AX136" s="14" t="s">
        <v>78</v>
      </c>
      <c r="AY136" s="214" t="s">
        <v>153</v>
      </c>
    </row>
    <row r="137" spans="1:65" s="15" customFormat="1" ht="11.25">
      <c r="B137" s="215"/>
      <c r="C137" s="216"/>
      <c r="D137" s="195" t="s">
        <v>163</v>
      </c>
      <c r="E137" s="217" t="s">
        <v>19</v>
      </c>
      <c r="F137" s="218" t="s">
        <v>166</v>
      </c>
      <c r="G137" s="216"/>
      <c r="H137" s="219">
        <v>3.45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163</v>
      </c>
      <c r="AU137" s="225" t="s">
        <v>88</v>
      </c>
      <c r="AV137" s="15" t="s">
        <v>160</v>
      </c>
      <c r="AW137" s="15" t="s">
        <v>37</v>
      </c>
      <c r="AX137" s="15" t="s">
        <v>86</v>
      </c>
      <c r="AY137" s="225" t="s">
        <v>153</v>
      </c>
    </row>
    <row r="138" spans="1:65" s="2" customFormat="1" ht="49.15" customHeight="1">
      <c r="A138" s="36"/>
      <c r="B138" s="37"/>
      <c r="C138" s="175" t="s">
        <v>226</v>
      </c>
      <c r="D138" s="175" t="s">
        <v>155</v>
      </c>
      <c r="E138" s="176" t="s">
        <v>627</v>
      </c>
      <c r="F138" s="177" t="s">
        <v>628</v>
      </c>
      <c r="G138" s="178" t="s">
        <v>275</v>
      </c>
      <c r="H138" s="179">
        <v>5.8</v>
      </c>
      <c r="I138" s="180"/>
      <c r="J138" s="181">
        <f>ROUND(I138*H138,2)</f>
        <v>0</v>
      </c>
      <c r="K138" s="177" t="s">
        <v>159</v>
      </c>
      <c r="L138" s="41"/>
      <c r="M138" s="182" t="s">
        <v>19</v>
      </c>
      <c r="N138" s="183" t="s">
        <v>49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160</v>
      </c>
      <c r="AT138" s="186" t="s">
        <v>155</v>
      </c>
      <c r="AU138" s="186" t="s">
        <v>88</v>
      </c>
      <c r="AY138" s="19" t="s">
        <v>153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86</v>
      </c>
      <c r="BK138" s="187">
        <f>ROUND(I138*H138,2)</f>
        <v>0</v>
      </c>
      <c r="BL138" s="19" t="s">
        <v>160</v>
      </c>
      <c r="BM138" s="186" t="s">
        <v>229</v>
      </c>
    </row>
    <row r="139" spans="1:65" s="2" customFormat="1" ht="11.25">
      <c r="A139" s="36"/>
      <c r="B139" s="37"/>
      <c r="C139" s="38"/>
      <c r="D139" s="188" t="s">
        <v>161</v>
      </c>
      <c r="E139" s="38"/>
      <c r="F139" s="189" t="s">
        <v>629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161</v>
      </c>
      <c r="AU139" s="19" t="s">
        <v>88</v>
      </c>
    </row>
    <row r="140" spans="1:65" s="13" customFormat="1" ht="11.25">
      <c r="B140" s="193"/>
      <c r="C140" s="194"/>
      <c r="D140" s="195" t="s">
        <v>163</v>
      </c>
      <c r="E140" s="196" t="s">
        <v>19</v>
      </c>
      <c r="F140" s="197" t="s">
        <v>1633</v>
      </c>
      <c r="G140" s="194"/>
      <c r="H140" s="198">
        <v>5.8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163</v>
      </c>
      <c r="AU140" s="204" t="s">
        <v>88</v>
      </c>
      <c r="AV140" s="13" t="s">
        <v>88</v>
      </c>
      <c r="AW140" s="13" t="s">
        <v>37</v>
      </c>
      <c r="AX140" s="13" t="s">
        <v>78</v>
      </c>
      <c r="AY140" s="204" t="s">
        <v>153</v>
      </c>
    </row>
    <row r="141" spans="1:65" s="14" customFormat="1" ht="11.25">
      <c r="B141" s="205"/>
      <c r="C141" s="206"/>
      <c r="D141" s="195" t="s">
        <v>163</v>
      </c>
      <c r="E141" s="207" t="s">
        <v>19</v>
      </c>
      <c r="F141" s="208" t="s">
        <v>631</v>
      </c>
      <c r="G141" s="206"/>
      <c r="H141" s="207" t="s">
        <v>19</v>
      </c>
      <c r="I141" s="209"/>
      <c r="J141" s="206"/>
      <c r="K141" s="206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163</v>
      </c>
      <c r="AU141" s="214" t="s">
        <v>88</v>
      </c>
      <c r="AV141" s="14" t="s">
        <v>86</v>
      </c>
      <c r="AW141" s="14" t="s">
        <v>37</v>
      </c>
      <c r="AX141" s="14" t="s">
        <v>78</v>
      </c>
      <c r="AY141" s="214" t="s">
        <v>153</v>
      </c>
    </row>
    <row r="142" spans="1:65" s="15" customFormat="1" ht="11.25">
      <c r="B142" s="215"/>
      <c r="C142" s="216"/>
      <c r="D142" s="195" t="s">
        <v>163</v>
      </c>
      <c r="E142" s="217" t="s">
        <v>19</v>
      </c>
      <c r="F142" s="218" t="s">
        <v>166</v>
      </c>
      <c r="G142" s="216"/>
      <c r="H142" s="219">
        <v>5.8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163</v>
      </c>
      <c r="AU142" s="225" t="s">
        <v>88</v>
      </c>
      <c r="AV142" s="15" t="s">
        <v>160</v>
      </c>
      <c r="AW142" s="15" t="s">
        <v>37</v>
      </c>
      <c r="AX142" s="15" t="s">
        <v>86</v>
      </c>
      <c r="AY142" s="225" t="s">
        <v>153</v>
      </c>
    </row>
    <row r="143" spans="1:65" s="2" customFormat="1" ht="16.5" customHeight="1">
      <c r="A143" s="36"/>
      <c r="B143" s="37"/>
      <c r="C143" s="175" t="s">
        <v>8</v>
      </c>
      <c r="D143" s="175" t="s">
        <v>155</v>
      </c>
      <c r="E143" s="176" t="s">
        <v>632</v>
      </c>
      <c r="F143" s="177" t="s">
        <v>633</v>
      </c>
      <c r="G143" s="178" t="s">
        <v>158</v>
      </c>
      <c r="H143" s="179">
        <v>256.88400000000001</v>
      </c>
      <c r="I143" s="180"/>
      <c r="J143" s="181">
        <f>ROUND(I143*H143,2)</f>
        <v>0</v>
      </c>
      <c r="K143" s="177" t="s">
        <v>159</v>
      </c>
      <c r="L143" s="41"/>
      <c r="M143" s="182" t="s">
        <v>19</v>
      </c>
      <c r="N143" s="183" t="s">
        <v>49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160</v>
      </c>
      <c r="AT143" s="186" t="s">
        <v>155</v>
      </c>
      <c r="AU143" s="186" t="s">
        <v>88</v>
      </c>
      <c r="AY143" s="19" t="s">
        <v>153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86</v>
      </c>
      <c r="BK143" s="187">
        <f>ROUND(I143*H143,2)</f>
        <v>0</v>
      </c>
      <c r="BL143" s="19" t="s">
        <v>160</v>
      </c>
      <c r="BM143" s="186" t="s">
        <v>236</v>
      </c>
    </row>
    <row r="144" spans="1:65" s="2" customFormat="1" ht="11.25">
      <c r="A144" s="36"/>
      <c r="B144" s="37"/>
      <c r="C144" s="38"/>
      <c r="D144" s="188" t="s">
        <v>161</v>
      </c>
      <c r="E144" s="38"/>
      <c r="F144" s="189" t="s">
        <v>634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161</v>
      </c>
      <c r="AU144" s="19" t="s">
        <v>88</v>
      </c>
    </row>
    <row r="145" spans="1:65" s="13" customFormat="1" ht="11.25">
      <c r="B145" s="193"/>
      <c r="C145" s="194"/>
      <c r="D145" s="195" t="s">
        <v>163</v>
      </c>
      <c r="E145" s="196" t="s">
        <v>19</v>
      </c>
      <c r="F145" s="197" t="s">
        <v>1634</v>
      </c>
      <c r="G145" s="194"/>
      <c r="H145" s="198">
        <v>256.88400000000001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163</v>
      </c>
      <c r="AU145" s="204" t="s">
        <v>88</v>
      </c>
      <c r="AV145" s="13" t="s">
        <v>88</v>
      </c>
      <c r="AW145" s="13" t="s">
        <v>37</v>
      </c>
      <c r="AX145" s="13" t="s">
        <v>78</v>
      </c>
      <c r="AY145" s="204" t="s">
        <v>153</v>
      </c>
    </row>
    <row r="146" spans="1:65" s="14" customFormat="1" ht="11.25">
      <c r="B146" s="205"/>
      <c r="C146" s="206"/>
      <c r="D146" s="195" t="s">
        <v>163</v>
      </c>
      <c r="E146" s="207" t="s">
        <v>19</v>
      </c>
      <c r="F146" s="208" t="s">
        <v>592</v>
      </c>
      <c r="G146" s="206"/>
      <c r="H146" s="207" t="s">
        <v>19</v>
      </c>
      <c r="I146" s="209"/>
      <c r="J146" s="206"/>
      <c r="K146" s="206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163</v>
      </c>
      <c r="AU146" s="214" t="s">
        <v>88</v>
      </c>
      <c r="AV146" s="14" t="s">
        <v>86</v>
      </c>
      <c r="AW146" s="14" t="s">
        <v>37</v>
      </c>
      <c r="AX146" s="14" t="s">
        <v>78</v>
      </c>
      <c r="AY146" s="214" t="s">
        <v>153</v>
      </c>
    </row>
    <row r="147" spans="1:65" s="15" customFormat="1" ht="11.25">
      <c r="B147" s="215"/>
      <c r="C147" s="216"/>
      <c r="D147" s="195" t="s">
        <v>163</v>
      </c>
      <c r="E147" s="217" t="s">
        <v>19</v>
      </c>
      <c r="F147" s="218" t="s">
        <v>166</v>
      </c>
      <c r="G147" s="216"/>
      <c r="H147" s="219">
        <v>256.88400000000001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163</v>
      </c>
      <c r="AU147" s="225" t="s">
        <v>88</v>
      </c>
      <c r="AV147" s="15" t="s">
        <v>160</v>
      </c>
      <c r="AW147" s="15" t="s">
        <v>37</v>
      </c>
      <c r="AX147" s="15" t="s">
        <v>86</v>
      </c>
      <c r="AY147" s="225" t="s">
        <v>153</v>
      </c>
    </row>
    <row r="148" spans="1:65" s="2" customFormat="1" ht="24.2" customHeight="1">
      <c r="A148" s="36"/>
      <c r="B148" s="37"/>
      <c r="C148" s="175" t="s">
        <v>240</v>
      </c>
      <c r="D148" s="175" t="s">
        <v>155</v>
      </c>
      <c r="E148" s="176" t="s">
        <v>643</v>
      </c>
      <c r="F148" s="177" t="s">
        <v>644</v>
      </c>
      <c r="G148" s="178" t="s">
        <v>173</v>
      </c>
      <c r="H148" s="179">
        <v>49.344999999999999</v>
      </c>
      <c r="I148" s="180"/>
      <c r="J148" s="181">
        <f>ROUND(I148*H148,2)</f>
        <v>0</v>
      </c>
      <c r="K148" s="177" t="s">
        <v>159</v>
      </c>
      <c r="L148" s="41"/>
      <c r="M148" s="182" t="s">
        <v>19</v>
      </c>
      <c r="N148" s="183" t="s">
        <v>49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160</v>
      </c>
      <c r="AT148" s="186" t="s">
        <v>155</v>
      </c>
      <c r="AU148" s="186" t="s">
        <v>88</v>
      </c>
      <c r="AY148" s="19" t="s">
        <v>153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86</v>
      </c>
      <c r="BK148" s="187">
        <f>ROUND(I148*H148,2)</f>
        <v>0</v>
      </c>
      <c r="BL148" s="19" t="s">
        <v>160</v>
      </c>
      <c r="BM148" s="186" t="s">
        <v>243</v>
      </c>
    </row>
    <row r="149" spans="1:65" s="2" customFormat="1" ht="11.25">
      <c r="A149" s="36"/>
      <c r="B149" s="37"/>
      <c r="C149" s="38"/>
      <c r="D149" s="188" t="s">
        <v>161</v>
      </c>
      <c r="E149" s="38"/>
      <c r="F149" s="189" t="s">
        <v>645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161</v>
      </c>
      <c r="AU149" s="19" t="s">
        <v>88</v>
      </c>
    </row>
    <row r="150" spans="1:65" s="14" customFormat="1" ht="11.25">
      <c r="B150" s="205"/>
      <c r="C150" s="206"/>
      <c r="D150" s="195" t="s">
        <v>163</v>
      </c>
      <c r="E150" s="207" t="s">
        <v>19</v>
      </c>
      <c r="F150" s="208" t="s">
        <v>652</v>
      </c>
      <c r="G150" s="206"/>
      <c r="H150" s="207" t="s">
        <v>19</v>
      </c>
      <c r="I150" s="209"/>
      <c r="J150" s="206"/>
      <c r="K150" s="206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163</v>
      </c>
      <c r="AU150" s="214" t="s">
        <v>88</v>
      </c>
      <c r="AV150" s="14" t="s">
        <v>86</v>
      </c>
      <c r="AW150" s="14" t="s">
        <v>37</v>
      </c>
      <c r="AX150" s="14" t="s">
        <v>78</v>
      </c>
      <c r="AY150" s="214" t="s">
        <v>153</v>
      </c>
    </row>
    <row r="151" spans="1:65" s="13" customFormat="1" ht="11.25">
      <c r="B151" s="193"/>
      <c r="C151" s="194"/>
      <c r="D151" s="195" t="s">
        <v>163</v>
      </c>
      <c r="E151" s="196" t="s">
        <v>19</v>
      </c>
      <c r="F151" s="197" t="s">
        <v>1635</v>
      </c>
      <c r="G151" s="194"/>
      <c r="H151" s="198">
        <v>35.42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163</v>
      </c>
      <c r="AU151" s="204" t="s">
        <v>88</v>
      </c>
      <c r="AV151" s="13" t="s">
        <v>88</v>
      </c>
      <c r="AW151" s="13" t="s">
        <v>37</v>
      </c>
      <c r="AX151" s="13" t="s">
        <v>78</v>
      </c>
      <c r="AY151" s="204" t="s">
        <v>153</v>
      </c>
    </row>
    <row r="152" spans="1:65" s="14" customFormat="1" ht="11.25">
      <c r="B152" s="205"/>
      <c r="C152" s="206"/>
      <c r="D152" s="195" t="s">
        <v>163</v>
      </c>
      <c r="E152" s="207" t="s">
        <v>19</v>
      </c>
      <c r="F152" s="208" t="s">
        <v>1636</v>
      </c>
      <c r="G152" s="206"/>
      <c r="H152" s="207" t="s">
        <v>19</v>
      </c>
      <c r="I152" s="209"/>
      <c r="J152" s="206"/>
      <c r="K152" s="206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163</v>
      </c>
      <c r="AU152" s="214" t="s">
        <v>88</v>
      </c>
      <c r="AV152" s="14" t="s">
        <v>86</v>
      </c>
      <c r="AW152" s="14" t="s">
        <v>37</v>
      </c>
      <c r="AX152" s="14" t="s">
        <v>78</v>
      </c>
      <c r="AY152" s="214" t="s">
        <v>153</v>
      </c>
    </row>
    <row r="153" spans="1:65" s="13" customFormat="1" ht="11.25">
      <c r="B153" s="193"/>
      <c r="C153" s="194"/>
      <c r="D153" s="195" t="s">
        <v>163</v>
      </c>
      <c r="E153" s="196" t="s">
        <v>19</v>
      </c>
      <c r="F153" s="197" t="s">
        <v>1637</v>
      </c>
      <c r="G153" s="194"/>
      <c r="H153" s="198">
        <v>4.7249999999999996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163</v>
      </c>
      <c r="AU153" s="204" t="s">
        <v>88</v>
      </c>
      <c r="AV153" s="13" t="s">
        <v>88</v>
      </c>
      <c r="AW153" s="13" t="s">
        <v>37</v>
      </c>
      <c r="AX153" s="13" t="s">
        <v>78</v>
      </c>
      <c r="AY153" s="204" t="s">
        <v>153</v>
      </c>
    </row>
    <row r="154" spans="1:65" s="13" customFormat="1" ht="11.25">
      <c r="B154" s="193"/>
      <c r="C154" s="194"/>
      <c r="D154" s="195" t="s">
        <v>163</v>
      </c>
      <c r="E154" s="196" t="s">
        <v>19</v>
      </c>
      <c r="F154" s="197" t="s">
        <v>1638</v>
      </c>
      <c r="G154" s="194"/>
      <c r="H154" s="198">
        <v>9.1999999999999993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163</v>
      </c>
      <c r="AU154" s="204" t="s">
        <v>88</v>
      </c>
      <c r="AV154" s="13" t="s">
        <v>88</v>
      </c>
      <c r="AW154" s="13" t="s">
        <v>37</v>
      </c>
      <c r="AX154" s="13" t="s">
        <v>78</v>
      </c>
      <c r="AY154" s="204" t="s">
        <v>153</v>
      </c>
    </row>
    <row r="155" spans="1:65" s="15" customFormat="1" ht="11.25">
      <c r="B155" s="215"/>
      <c r="C155" s="216"/>
      <c r="D155" s="195" t="s">
        <v>163</v>
      </c>
      <c r="E155" s="217" t="s">
        <v>19</v>
      </c>
      <c r="F155" s="218" t="s">
        <v>166</v>
      </c>
      <c r="G155" s="216"/>
      <c r="H155" s="219">
        <v>49.344999999999999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163</v>
      </c>
      <c r="AU155" s="225" t="s">
        <v>88</v>
      </c>
      <c r="AV155" s="15" t="s">
        <v>160</v>
      </c>
      <c r="AW155" s="15" t="s">
        <v>37</v>
      </c>
      <c r="AX155" s="15" t="s">
        <v>86</v>
      </c>
      <c r="AY155" s="225" t="s">
        <v>153</v>
      </c>
    </row>
    <row r="156" spans="1:65" s="2" customFormat="1" ht="24.2" customHeight="1">
      <c r="A156" s="36"/>
      <c r="B156" s="37"/>
      <c r="C156" s="175" t="s">
        <v>206</v>
      </c>
      <c r="D156" s="175" t="s">
        <v>155</v>
      </c>
      <c r="E156" s="176" t="s">
        <v>1639</v>
      </c>
      <c r="F156" s="177" t="s">
        <v>1640</v>
      </c>
      <c r="G156" s="178" t="s">
        <v>173</v>
      </c>
      <c r="H156" s="179">
        <v>1774.943</v>
      </c>
      <c r="I156" s="180"/>
      <c r="J156" s="181">
        <f>ROUND(I156*H156,2)</f>
        <v>0</v>
      </c>
      <c r="K156" s="177" t="s">
        <v>159</v>
      </c>
      <c r="L156" s="41"/>
      <c r="M156" s="182" t="s">
        <v>19</v>
      </c>
      <c r="N156" s="183" t="s">
        <v>49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160</v>
      </c>
      <c r="AT156" s="186" t="s">
        <v>155</v>
      </c>
      <c r="AU156" s="186" t="s">
        <v>88</v>
      </c>
      <c r="AY156" s="19" t="s">
        <v>153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86</v>
      </c>
      <c r="BK156" s="187">
        <f>ROUND(I156*H156,2)</f>
        <v>0</v>
      </c>
      <c r="BL156" s="19" t="s">
        <v>160</v>
      </c>
      <c r="BM156" s="186" t="s">
        <v>248</v>
      </c>
    </row>
    <row r="157" spans="1:65" s="2" customFormat="1" ht="11.25">
      <c r="A157" s="36"/>
      <c r="B157" s="37"/>
      <c r="C157" s="38"/>
      <c r="D157" s="188" t="s">
        <v>161</v>
      </c>
      <c r="E157" s="38"/>
      <c r="F157" s="189" t="s">
        <v>1641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161</v>
      </c>
      <c r="AU157" s="19" t="s">
        <v>88</v>
      </c>
    </row>
    <row r="158" spans="1:65" s="13" customFormat="1" ht="11.25">
      <c r="B158" s="193"/>
      <c r="C158" s="194"/>
      <c r="D158" s="195" t="s">
        <v>163</v>
      </c>
      <c r="E158" s="196" t="s">
        <v>19</v>
      </c>
      <c r="F158" s="197" t="s">
        <v>1642</v>
      </c>
      <c r="G158" s="194"/>
      <c r="H158" s="198">
        <v>896.02700000000004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163</v>
      </c>
      <c r="AU158" s="204" t="s">
        <v>88</v>
      </c>
      <c r="AV158" s="13" t="s">
        <v>88</v>
      </c>
      <c r="AW158" s="13" t="s">
        <v>37</v>
      </c>
      <c r="AX158" s="13" t="s">
        <v>78</v>
      </c>
      <c r="AY158" s="204" t="s">
        <v>153</v>
      </c>
    </row>
    <row r="159" spans="1:65" s="14" customFormat="1" ht="11.25">
      <c r="B159" s="205"/>
      <c r="C159" s="206"/>
      <c r="D159" s="195" t="s">
        <v>163</v>
      </c>
      <c r="E159" s="207" t="s">
        <v>19</v>
      </c>
      <c r="F159" s="208" t="s">
        <v>1643</v>
      </c>
      <c r="G159" s="206"/>
      <c r="H159" s="207" t="s">
        <v>19</v>
      </c>
      <c r="I159" s="209"/>
      <c r="J159" s="206"/>
      <c r="K159" s="206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163</v>
      </c>
      <c r="AU159" s="214" t="s">
        <v>88</v>
      </c>
      <c r="AV159" s="14" t="s">
        <v>86</v>
      </c>
      <c r="AW159" s="14" t="s">
        <v>37</v>
      </c>
      <c r="AX159" s="14" t="s">
        <v>78</v>
      </c>
      <c r="AY159" s="214" t="s">
        <v>153</v>
      </c>
    </row>
    <row r="160" spans="1:65" s="13" customFormat="1" ht="11.25">
      <c r="B160" s="193"/>
      <c r="C160" s="194"/>
      <c r="D160" s="195" t="s">
        <v>163</v>
      </c>
      <c r="E160" s="196" t="s">
        <v>19</v>
      </c>
      <c r="F160" s="197" t="s">
        <v>1644</v>
      </c>
      <c r="G160" s="194"/>
      <c r="H160" s="198">
        <v>263.57799999999997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163</v>
      </c>
      <c r="AU160" s="204" t="s">
        <v>88</v>
      </c>
      <c r="AV160" s="13" t="s">
        <v>88</v>
      </c>
      <c r="AW160" s="13" t="s">
        <v>37</v>
      </c>
      <c r="AX160" s="13" t="s">
        <v>78</v>
      </c>
      <c r="AY160" s="204" t="s">
        <v>153</v>
      </c>
    </row>
    <row r="161" spans="1:65" s="14" customFormat="1" ht="11.25">
      <c r="B161" s="205"/>
      <c r="C161" s="206"/>
      <c r="D161" s="195" t="s">
        <v>163</v>
      </c>
      <c r="E161" s="207" t="s">
        <v>19</v>
      </c>
      <c r="F161" s="208" t="s">
        <v>1645</v>
      </c>
      <c r="G161" s="206"/>
      <c r="H161" s="207" t="s">
        <v>19</v>
      </c>
      <c r="I161" s="209"/>
      <c r="J161" s="206"/>
      <c r="K161" s="206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163</v>
      </c>
      <c r="AU161" s="214" t="s">
        <v>88</v>
      </c>
      <c r="AV161" s="14" t="s">
        <v>86</v>
      </c>
      <c r="AW161" s="14" t="s">
        <v>37</v>
      </c>
      <c r="AX161" s="14" t="s">
        <v>78</v>
      </c>
      <c r="AY161" s="214" t="s">
        <v>153</v>
      </c>
    </row>
    <row r="162" spans="1:65" s="13" customFormat="1" ht="11.25">
      <c r="B162" s="193"/>
      <c r="C162" s="194"/>
      <c r="D162" s="195" t="s">
        <v>163</v>
      </c>
      <c r="E162" s="196" t="s">
        <v>19</v>
      </c>
      <c r="F162" s="197" t="s">
        <v>1646</v>
      </c>
      <c r="G162" s="194"/>
      <c r="H162" s="198">
        <v>59.582000000000001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163</v>
      </c>
      <c r="AU162" s="204" t="s">
        <v>88</v>
      </c>
      <c r="AV162" s="13" t="s">
        <v>88</v>
      </c>
      <c r="AW162" s="13" t="s">
        <v>37</v>
      </c>
      <c r="AX162" s="13" t="s">
        <v>78</v>
      </c>
      <c r="AY162" s="204" t="s">
        <v>153</v>
      </c>
    </row>
    <row r="163" spans="1:65" s="14" customFormat="1" ht="11.25">
      <c r="B163" s="205"/>
      <c r="C163" s="206"/>
      <c r="D163" s="195" t="s">
        <v>163</v>
      </c>
      <c r="E163" s="207" t="s">
        <v>19</v>
      </c>
      <c r="F163" s="208" t="s">
        <v>1647</v>
      </c>
      <c r="G163" s="206"/>
      <c r="H163" s="207" t="s">
        <v>19</v>
      </c>
      <c r="I163" s="209"/>
      <c r="J163" s="206"/>
      <c r="K163" s="206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163</v>
      </c>
      <c r="AU163" s="214" t="s">
        <v>88</v>
      </c>
      <c r="AV163" s="14" t="s">
        <v>86</v>
      </c>
      <c r="AW163" s="14" t="s">
        <v>37</v>
      </c>
      <c r="AX163" s="14" t="s">
        <v>78</v>
      </c>
      <c r="AY163" s="214" t="s">
        <v>153</v>
      </c>
    </row>
    <row r="164" spans="1:65" s="13" customFormat="1" ht="11.25">
      <c r="B164" s="193"/>
      <c r="C164" s="194"/>
      <c r="D164" s="195" t="s">
        <v>163</v>
      </c>
      <c r="E164" s="196" t="s">
        <v>19</v>
      </c>
      <c r="F164" s="197" t="s">
        <v>1648</v>
      </c>
      <c r="G164" s="194"/>
      <c r="H164" s="198">
        <v>284.19400000000002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163</v>
      </c>
      <c r="AU164" s="204" t="s">
        <v>88</v>
      </c>
      <c r="AV164" s="13" t="s">
        <v>88</v>
      </c>
      <c r="AW164" s="13" t="s">
        <v>37</v>
      </c>
      <c r="AX164" s="13" t="s">
        <v>78</v>
      </c>
      <c r="AY164" s="204" t="s">
        <v>153</v>
      </c>
    </row>
    <row r="165" spans="1:65" s="14" customFormat="1" ht="11.25">
      <c r="B165" s="205"/>
      <c r="C165" s="206"/>
      <c r="D165" s="195" t="s">
        <v>163</v>
      </c>
      <c r="E165" s="207" t="s">
        <v>19</v>
      </c>
      <c r="F165" s="208" t="s">
        <v>1649</v>
      </c>
      <c r="G165" s="206"/>
      <c r="H165" s="207" t="s">
        <v>19</v>
      </c>
      <c r="I165" s="209"/>
      <c r="J165" s="206"/>
      <c r="K165" s="206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163</v>
      </c>
      <c r="AU165" s="214" t="s">
        <v>88</v>
      </c>
      <c r="AV165" s="14" t="s">
        <v>86</v>
      </c>
      <c r="AW165" s="14" t="s">
        <v>37</v>
      </c>
      <c r="AX165" s="14" t="s">
        <v>78</v>
      </c>
      <c r="AY165" s="214" t="s">
        <v>153</v>
      </c>
    </row>
    <row r="166" spans="1:65" s="13" customFormat="1" ht="11.25">
      <c r="B166" s="193"/>
      <c r="C166" s="194"/>
      <c r="D166" s="195" t="s">
        <v>163</v>
      </c>
      <c r="E166" s="196" t="s">
        <v>19</v>
      </c>
      <c r="F166" s="197" t="s">
        <v>1650</v>
      </c>
      <c r="G166" s="194"/>
      <c r="H166" s="198">
        <v>25.234999999999999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163</v>
      </c>
      <c r="AU166" s="204" t="s">
        <v>88</v>
      </c>
      <c r="AV166" s="13" t="s">
        <v>88</v>
      </c>
      <c r="AW166" s="13" t="s">
        <v>37</v>
      </c>
      <c r="AX166" s="13" t="s">
        <v>78</v>
      </c>
      <c r="AY166" s="204" t="s">
        <v>153</v>
      </c>
    </row>
    <row r="167" spans="1:65" s="14" customFormat="1" ht="11.25">
      <c r="B167" s="205"/>
      <c r="C167" s="206"/>
      <c r="D167" s="195" t="s">
        <v>163</v>
      </c>
      <c r="E167" s="207" t="s">
        <v>19</v>
      </c>
      <c r="F167" s="208" t="s">
        <v>1651</v>
      </c>
      <c r="G167" s="206"/>
      <c r="H167" s="207" t="s">
        <v>19</v>
      </c>
      <c r="I167" s="209"/>
      <c r="J167" s="206"/>
      <c r="K167" s="206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163</v>
      </c>
      <c r="AU167" s="214" t="s">
        <v>88</v>
      </c>
      <c r="AV167" s="14" t="s">
        <v>86</v>
      </c>
      <c r="AW167" s="14" t="s">
        <v>37</v>
      </c>
      <c r="AX167" s="14" t="s">
        <v>78</v>
      </c>
      <c r="AY167" s="214" t="s">
        <v>153</v>
      </c>
    </row>
    <row r="168" spans="1:65" s="13" customFormat="1" ht="11.25">
      <c r="B168" s="193"/>
      <c r="C168" s="194"/>
      <c r="D168" s="195" t="s">
        <v>163</v>
      </c>
      <c r="E168" s="196" t="s">
        <v>19</v>
      </c>
      <c r="F168" s="197" t="s">
        <v>1652</v>
      </c>
      <c r="G168" s="194"/>
      <c r="H168" s="198">
        <v>113.00700000000001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163</v>
      </c>
      <c r="AU168" s="204" t="s">
        <v>88</v>
      </c>
      <c r="AV168" s="13" t="s">
        <v>88</v>
      </c>
      <c r="AW168" s="13" t="s">
        <v>37</v>
      </c>
      <c r="AX168" s="13" t="s">
        <v>78</v>
      </c>
      <c r="AY168" s="204" t="s">
        <v>153</v>
      </c>
    </row>
    <row r="169" spans="1:65" s="14" customFormat="1" ht="11.25">
      <c r="B169" s="205"/>
      <c r="C169" s="206"/>
      <c r="D169" s="195" t="s">
        <v>163</v>
      </c>
      <c r="E169" s="207" t="s">
        <v>19</v>
      </c>
      <c r="F169" s="208" t="s">
        <v>1653</v>
      </c>
      <c r="G169" s="206"/>
      <c r="H169" s="207" t="s">
        <v>19</v>
      </c>
      <c r="I169" s="209"/>
      <c r="J169" s="206"/>
      <c r="K169" s="206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163</v>
      </c>
      <c r="AU169" s="214" t="s">
        <v>88</v>
      </c>
      <c r="AV169" s="14" t="s">
        <v>86</v>
      </c>
      <c r="AW169" s="14" t="s">
        <v>37</v>
      </c>
      <c r="AX169" s="14" t="s">
        <v>78</v>
      </c>
      <c r="AY169" s="214" t="s">
        <v>153</v>
      </c>
    </row>
    <row r="170" spans="1:65" s="13" customFormat="1" ht="11.25">
      <c r="B170" s="193"/>
      <c r="C170" s="194"/>
      <c r="D170" s="195" t="s">
        <v>163</v>
      </c>
      <c r="E170" s="196" t="s">
        <v>19</v>
      </c>
      <c r="F170" s="197" t="s">
        <v>1654</v>
      </c>
      <c r="G170" s="194"/>
      <c r="H170" s="198">
        <v>36.72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163</v>
      </c>
      <c r="AU170" s="204" t="s">
        <v>88</v>
      </c>
      <c r="AV170" s="13" t="s">
        <v>88</v>
      </c>
      <c r="AW170" s="13" t="s">
        <v>37</v>
      </c>
      <c r="AX170" s="13" t="s">
        <v>78</v>
      </c>
      <c r="AY170" s="204" t="s">
        <v>153</v>
      </c>
    </row>
    <row r="171" spans="1:65" s="14" customFormat="1" ht="11.25">
      <c r="B171" s="205"/>
      <c r="C171" s="206"/>
      <c r="D171" s="195" t="s">
        <v>163</v>
      </c>
      <c r="E171" s="207" t="s">
        <v>19</v>
      </c>
      <c r="F171" s="208" t="s">
        <v>1655</v>
      </c>
      <c r="G171" s="206"/>
      <c r="H171" s="207" t="s">
        <v>19</v>
      </c>
      <c r="I171" s="209"/>
      <c r="J171" s="206"/>
      <c r="K171" s="206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163</v>
      </c>
      <c r="AU171" s="214" t="s">
        <v>88</v>
      </c>
      <c r="AV171" s="14" t="s">
        <v>86</v>
      </c>
      <c r="AW171" s="14" t="s">
        <v>37</v>
      </c>
      <c r="AX171" s="14" t="s">
        <v>78</v>
      </c>
      <c r="AY171" s="214" t="s">
        <v>153</v>
      </c>
    </row>
    <row r="172" spans="1:65" s="13" customFormat="1" ht="11.25">
      <c r="B172" s="193"/>
      <c r="C172" s="194"/>
      <c r="D172" s="195" t="s">
        <v>163</v>
      </c>
      <c r="E172" s="196" t="s">
        <v>19</v>
      </c>
      <c r="F172" s="197" t="s">
        <v>1656</v>
      </c>
      <c r="G172" s="194"/>
      <c r="H172" s="198">
        <v>96.6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163</v>
      </c>
      <c r="AU172" s="204" t="s">
        <v>88</v>
      </c>
      <c r="AV172" s="13" t="s">
        <v>88</v>
      </c>
      <c r="AW172" s="13" t="s">
        <v>37</v>
      </c>
      <c r="AX172" s="13" t="s">
        <v>78</v>
      </c>
      <c r="AY172" s="204" t="s">
        <v>153</v>
      </c>
    </row>
    <row r="173" spans="1:65" s="15" customFormat="1" ht="11.25">
      <c r="B173" s="215"/>
      <c r="C173" s="216"/>
      <c r="D173" s="195" t="s">
        <v>163</v>
      </c>
      <c r="E173" s="217" t="s">
        <v>19</v>
      </c>
      <c r="F173" s="218" t="s">
        <v>166</v>
      </c>
      <c r="G173" s="216"/>
      <c r="H173" s="219">
        <v>1774.943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163</v>
      </c>
      <c r="AU173" s="225" t="s">
        <v>88</v>
      </c>
      <c r="AV173" s="15" t="s">
        <v>160</v>
      </c>
      <c r="AW173" s="15" t="s">
        <v>37</v>
      </c>
      <c r="AX173" s="15" t="s">
        <v>86</v>
      </c>
      <c r="AY173" s="225" t="s">
        <v>153</v>
      </c>
    </row>
    <row r="174" spans="1:65" s="2" customFormat="1" ht="24.2" customHeight="1">
      <c r="A174" s="36"/>
      <c r="B174" s="37"/>
      <c r="C174" s="175" t="s">
        <v>252</v>
      </c>
      <c r="D174" s="175" t="s">
        <v>155</v>
      </c>
      <c r="E174" s="176" t="s">
        <v>659</v>
      </c>
      <c r="F174" s="177" t="s">
        <v>660</v>
      </c>
      <c r="G174" s="178" t="s">
        <v>173</v>
      </c>
      <c r="H174" s="179">
        <v>364.858</v>
      </c>
      <c r="I174" s="180"/>
      <c r="J174" s="181">
        <f>ROUND(I174*H174,2)</f>
        <v>0</v>
      </c>
      <c r="K174" s="177" t="s">
        <v>159</v>
      </c>
      <c r="L174" s="41"/>
      <c r="M174" s="182" t="s">
        <v>19</v>
      </c>
      <c r="N174" s="183" t="s">
        <v>49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160</v>
      </c>
      <c r="AT174" s="186" t="s">
        <v>155</v>
      </c>
      <c r="AU174" s="186" t="s">
        <v>88</v>
      </c>
      <c r="AY174" s="19" t="s">
        <v>153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86</v>
      </c>
      <c r="BK174" s="187">
        <f>ROUND(I174*H174,2)</f>
        <v>0</v>
      </c>
      <c r="BL174" s="19" t="s">
        <v>160</v>
      </c>
      <c r="BM174" s="186" t="s">
        <v>255</v>
      </c>
    </row>
    <row r="175" spans="1:65" s="2" customFormat="1" ht="11.25">
      <c r="A175" s="36"/>
      <c r="B175" s="37"/>
      <c r="C175" s="38"/>
      <c r="D175" s="188" t="s">
        <v>161</v>
      </c>
      <c r="E175" s="38"/>
      <c r="F175" s="189" t="s">
        <v>661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161</v>
      </c>
      <c r="AU175" s="19" t="s">
        <v>88</v>
      </c>
    </row>
    <row r="176" spans="1:65" s="13" customFormat="1" ht="11.25">
      <c r="B176" s="193"/>
      <c r="C176" s="194"/>
      <c r="D176" s="195" t="s">
        <v>163</v>
      </c>
      <c r="E176" s="196" t="s">
        <v>19</v>
      </c>
      <c r="F176" s="197" t="s">
        <v>1657</v>
      </c>
      <c r="G176" s="194"/>
      <c r="H176" s="198">
        <v>364.858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163</v>
      </c>
      <c r="AU176" s="204" t="s">
        <v>88</v>
      </c>
      <c r="AV176" s="13" t="s">
        <v>88</v>
      </c>
      <c r="AW176" s="13" t="s">
        <v>37</v>
      </c>
      <c r="AX176" s="13" t="s">
        <v>78</v>
      </c>
      <c r="AY176" s="204" t="s">
        <v>153</v>
      </c>
    </row>
    <row r="177" spans="1:65" s="14" customFormat="1" ht="11.25">
      <c r="B177" s="205"/>
      <c r="C177" s="206"/>
      <c r="D177" s="195" t="s">
        <v>163</v>
      </c>
      <c r="E177" s="207" t="s">
        <v>19</v>
      </c>
      <c r="F177" s="208" t="s">
        <v>663</v>
      </c>
      <c r="G177" s="206"/>
      <c r="H177" s="207" t="s">
        <v>19</v>
      </c>
      <c r="I177" s="209"/>
      <c r="J177" s="206"/>
      <c r="K177" s="206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163</v>
      </c>
      <c r="AU177" s="214" t="s">
        <v>88</v>
      </c>
      <c r="AV177" s="14" t="s">
        <v>86</v>
      </c>
      <c r="AW177" s="14" t="s">
        <v>37</v>
      </c>
      <c r="AX177" s="14" t="s">
        <v>78</v>
      </c>
      <c r="AY177" s="214" t="s">
        <v>153</v>
      </c>
    </row>
    <row r="178" spans="1:65" s="15" customFormat="1" ht="11.25">
      <c r="B178" s="215"/>
      <c r="C178" s="216"/>
      <c r="D178" s="195" t="s">
        <v>163</v>
      </c>
      <c r="E178" s="217" t="s">
        <v>19</v>
      </c>
      <c r="F178" s="218" t="s">
        <v>166</v>
      </c>
      <c r="G178" s="216"/>
      <c r="H178" s="219">
        <v>364.858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163</v>
      </c>
      <c r="AU178" s="225" t="s">
        <v>88</v>
      </c>
      <c r="AV178" s="15" t="s">
        <v>160</v>
      </c>
      <c r="AW178" s="15" t="s">
        <v>37</v>
      </c>
      <c r="AX178" s="15" t="s">
        <v>86</v>
      </c>
      <c r="AY178" s="225" t="s">
        <v>153</v>
      </c>
    </row>
    <row r="179" spans="1:65" s="2" customFormat="1" ht="21.75" customHeight="1">
      <c r="A179" s="36"/>
      <c r="B179" s="37"/>
      <c r="C179" s="175" t="s">
        <v>211</v>
      </c>
      <c r="D179" s="175" t="s">
        <v>155</v>
      </c>
      <c r="E179" s="176" t="s">
        <v>1658</v>
      </c>
      <c r="F179" s="177" t="s">
        <v>1659</v>
      </c>
      <c r="G179" s="178" t="s">
        <v>158</v>
      </c>
      <c r="H179" s="179">
        <v>801.11900000000003</v>
      </c>
      <c r="I179" s="180"/>
      <c r="J179" s="181">
        <f>ROUND(I179*H179,2)</f>
        <v>0</v>
      </c>
      <c r="K179" s="177" t="s">
        <v>159</v>
      </c>
      <c r="L179" s="41"/>
      <c r="M179" s="182" t="s">
        <v>19</v>
      </c>
      <c r="N179" s="183" t="s">
        <v>49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160</v>
      </c>
      <c r="AT179" s="186" t="s">
        <v>155</v>
      </c>
      <c r="AU179" s="186" t="s">
        <v>88</v>
      </c>
      <c r="AY179" s="19" t="s">
        <v>153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86</v>
      </c>
      <c r="BK179" s="187">
        <f>ROUND(I179*H179,2)</f>
        <v>0</v>
      </c>
      <c r="BL179" s="19" t="s">
        <v>160</v>
      </c>
      <c r="BM179" s="186" t="s">
        <v>258</v>
      </c>
    </row>
    <row r="180" spans="1:65" s="2" customFormat="1" ht="11.25">
      <c r="A180" s="36"/>
      <c r="B180" s="37"/>
      <c r="C180" s="38"/>
      <c r="D180" s="188" t="s">
        <v>161</v>
      </c>
      <c r="E180" s="38"/>
      <c r="F180" s="189" t="s">
        <v>1660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161</v>
      </c>
      <c r="AU180" s="19" t="s">
        <v>88</v>
      </c>
    </row>
    <row r="181" spans="1:65" s="13" customFormat="1" ht="11.25">
      <c r="B181" s="193"/>
      <c r="C181" s="194"/>
      <c r="D181" s="195" t="s">
        <v>163</v>
      </c>
      <c r="E181" s="196" t="s">
        <v>19</v>
      </c>
      <c r="F181" s="197" t="s">
        <v>1661</v>
      </c>
      <c r="G181" s="194"/>
      <c r="H181" s="198">
        <v>516.71600000000001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163</v>
      </c>
      <c r="AU181" s="204" t="s">
        <v>88</v>
      </c>
      <c r="AV181" s="13" t="s">
        <v>88</v>
      </c>
      <c r="AW181" s="13" t="s">
        <v>37</v>
      </c>
      <c r="AX181" s="13" t="s">
        <v>78</v>
      </c>
      <c r="AY181" s="204" t="s">
        <v>153</v>
      </c>
    </row>
    <row r="182" spans="1:65" s="13" customFormat="1" ht="11.25">
      <c r="B182" s="193"/>
      <c r="C182" s="194"/>
      <c r="D182" s="195" t="s">
        <v>163</v>
      </c>
      <c r="E182" s="196" t="s">
        <v>19</v>
      </c>
      <c r="F182" s="197" t="s">
        <v>1662</v>
      </c>
      <c r="G182" s="194"/>
      <c r="H182" s="198">
        <v>210.96299999999999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163</v>
      </c>
      <c r="AU182" s="204" t="s">
        <v>88</v>
      </c>
      <c r="AV182" s="13" t="s">
        <v>88</v>
      </c>
      <c r="AW182" s="13" t="s">
        <v>37</v>
      </c>
      <c r="AX182" s="13" t="s">
        <v>78</v>
      </c>
      <c r="AY182" s="204" t="s">
        <v>153</v>
      </c>
    </row>
    <row r="183" spans="1:65" s="13" customFormat="1" ht="11.25">
      <c r="B183" s="193"/>
      <c r="C183" s="194"/>
      <c r="D183" s="195" t="s">
        <v>163</v>
      </c>
      <c r="E183" s="196" t="s">
        <v>19</v>
      </c>
      <c r="F183" s="197" t="s">
        <v>1663</v>
      </c>
      <c r="G183" s="194"/>
      <c r="H183" s="198">
        <v>73.44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163</v>
      </c>
      <c r="AU183" s="204" t="s">
        <v>88</v>
      </c>
      <c r="AV183" s="13" t="s">
        <v>88</v>
      </c>
      <c r="AW183" s="13" t="s">
        <v>37</v>
      </c>
      <c r="AX183" s="13" t="s">
        <v>78</v>
      </c>
      <c r="AY183" s="204" t="s">
        <v>153</v>
      </c>
    </row>
    <row r="184" spans="1:65" s="15" customFormat="1" ht="11.25">
      <c r="B184" s="215"/>
      <c r="C184" s="216"/>
      <c r="D184" s="195" t="s">
        <v>163</v>
      </c>
      <c r="E184" s="217" t="s">
        <v>19</v>
      </c>
      <c r="F184" s="218" t="s">
        <v>166</v>
      </c>
      <c r="G184" s="216"/>
      <c r="H184" s="219">
        <v>801.11899999999991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163</v>
      </c>
      <c r="AU184" s="225" t="s">
        <v>88</v>
      </c>
      <c r="AV184" s="15" t="s">
        <v>160</v>
      </c>
      <c r="AW184" s="15" t="s">
        <v>37</v>
      </c>
      <c r="AX184" s="15" t="s">
        <v>86</v>
      </c>
      <c r="AY184" s="225" t="s">
        <v>153</v>
      </c>
    </row>
    <row r="185" spans="1:65" s="2" customFormat="1" ht="24.2" customHeight="1">
      <c r="A185" s="36"/>
      <c r="B185" s="37"/>
      <c r="C185" s="175" t="s">
        <v>260</v>
      </c>
      <c r="D185" s="175" t="s">
        <v>155</v>
      </c>
      <c r="E185" s="176" t="s">
        <v>675</v>
      </c>
      <c r="F185" s="177" t="s">
        <v>676</v>
      </c>
      <c r="G185" s="178" t="s">
        <v>158</v>
      </c>
      <c r="H185" s="179">
        <v>2067.143</v>
      </c>
      <c r="I185" s="180"/>
      <c r="J185" s="181">
        <f>ROUND(I185*H185,2)</f>
        <v>0</v>
      </c>
      <c r="K185" s="177" t="s">
        <v>159</v>
      </c>
      <c r="L185" s="41"/>
      <c r="M185" s="182" t="s">
        <v>19</v>
      </c>
      <c r="N185" s="183" t="s">
        <v>49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160</v>
      </c>
      <c r="AT185" s="186" t="s">
        <v>155</v>
      </c>
      <c r="AU185" s="186" t="s">
        <v>88</v>
      </c>
      <c r="AY185" s="19" t="s">
        <v>153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86</v>
      </c>
      <c r="BK185" s="187">
        <f>ROUND(I185*H185,2)</f>
        <v>0</v>
      </c>
      <c r="BL185" s="19" t="s">
        <v>160</v>
      </c>
      <c r="BM185" s="186" t="s">
        <v>263</v>
      </c>
    </row>
    <row r="186" spans="1:65" s="2" customFormat="1" ht="11.25">
      <c r="A186" s="36"/>
      <c r="B186" s="37"/>
      <c r="C186" s="38"/>
      <c r="D186" s="188" t="s">
        <v>161</v>
      </c>
      <c r="E186" s="38"/>
      <c r="F186" s="189" t="s">
        <v>677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161</v>
      </c>
      <c r="AU186" s="19" t="s">
        <v>88</v>
      </c>
    </row>
    <row r="187" spans="1:65" s="13" customFormat="1" ht="11.25">
      <c r="B187" s="193"/>
      <c r="C187" s="194"/>
      <c r="D187" s="195" t="s">
        <v>163</v>
      </c>
      <c r="E187" s="196" t="s">
        <v>19</v>
      </c>
      <c r="F187" s="197" t="s">
        <v>1664</v>
      </c>
      <c r="G187" s="194"/>
      <c r="H187" s="198">
        <v>1433.6030000000001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163</v>
      </c>
      <c r="AU187" s="204" t="s">
        <v>88</v>
      </c>
      <c r="AV187" s="13" t="s">
        <v>88</v>
      </c>
      <c r="AW187" s="13" t="s">
        <v>37</v>
      </c>
      <c r="AX187" s="13" t="s">
        <v>78</v>
      </c>
      <c r="AY187" s="204" t="s">
        <v>153</v>
      </c>
    </row>
    <row r="188" spans="1:65" s="13" customFormat="1" ht="11.25">
      <c r="B188" s="193"/>
      <c r="C188" s="194"/>
      <c r="D188" s="195" t="s">
        <v>163</v>
      </c>
      <c r="E188" s="196" t="s">
        <v>19</v>
      </c>
      <c r="F188" s="197" t="s">
        <v>1665</v>
      </c>
      <c r="G188" s="194"/>
      <c r="H188" s="198">
        <v>108.33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163</v>
      </c>
      <c r="AU188" s="204" t="s">
        <v>88</v>
      </c>
      <c r="AV188" s="13" t="s">
        <v>88</v>
      </c>
      <c r="AW188" s="13" t="s">
        <v>37</v>
      </c>
      <c r="AX188" s="13" t="s">
        <v>78</v>
      </c>
      <c r="AY188" s="204" t="s">
        <v>153</v>
      </c>
    </row>
    <row r="189" spans="1:65" s="13" customFormat="1" ht="11.25">
      <c r="B189" s="193"/>
      <c r="C189" s="194"/>
      <c r="D189" s="195" t="s">
        <v>163</v>
      </c>
      <c r="E189" s="196" t="s">
        <v>19</v>
      </c>
      <c r="F189" s="197" t="s">
        <v>1666</v>
      </c>
      <c r="G189" s="194"/>
      <c r="H189" s="198">
        <v>45.978000000000002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163</v>
      </c>
      <c r="AU189" s="204" t="s">
        <v>88</v>
      </c>
      <c r="AV189" s="13" t="s">
        <v>88</v>
      </c>
      <c r="AW189" s="13" t="s">
        <v>37</v>
      </c>
      <c r="AX189" s="13" t="s">
        <v>78</v>
      </c>
      <c r="AY189" s="204" t="s">
        <v>153</v>
      </c>
    </row>
    <row r="190" spans="1:65" s="13" customFormat="1" ht="11.25">
      <c r="B190" s="193"/>
      <c r="C190" s="194"/>
      <c r="D190" s="195" t="s">
        <v>163</v>
      </c>
      <c r="E190" s="196" t="s">
        <v>19</v>
      </c>
      <c r="F190" s="197" t="s">
        <v>1667</v>
      </c>
      <c r="G190" s="194"/>
      <c r="H190" s="198">
        <v>479.23200000000003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163</v>
      </c>
      <c r="AU190" s="204" t="s">
        <v>88</v>
      </c>
      <c r="AV190" s="13" t="s">
        <v>88</v>
      </c>
      <c r="AW190" s="13" t="s">
        <v>37</v>
      </c>
      <c r="AX190" s="13" t="s">
        <v>78</v>
      </c>
      <c r="AY190" s="204" t="s">
        <v>153</v>
      </c>
    </row>
    <row r="191" spans="1:65" s="15" customFormat="1" ht="11.25">
      <c r="B191" s="215"/>
      <c r="C191" s="216"/>
      <c r="D191" s="195" t="s">
        <v>163</v>
      </c>
      <c r="E191" s="217" t="s">
        <v>19</v>
      </c>
      <c r="F191" s="218" t="s">
        <v>166</v>
      </c>
      <c r="G191" s="216"/>
      <c r="H191" s="219">
        <v>2067.143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163</v>
      </c>
      <c r="AU191" s="225" t="s">
        <v>88</v>
      </c>
      <c r="AV191" s="15" t="s">
        <v>160</v>
      </c>
      <c r="AW191" s="15" t="s">
        <v>37</v>
      </c>
      <c r="AX191" s="15" t="s">
        <v>86</v>
      </c>
      <c r="AY191" s="225" t="s">
        <v>153</v>
      </c>
    </row>
    <row r="192" spans="1:65" s="2" customFormat="1" ht="24.2" customHeight="1">
      <c r="A192" s="36"/>
      <c r="B192" s="37"/>
      <c r="C192" s="175" t="s">
        <v>216</v>
      </c>
      <c r="D192" s="175" t="s">
        <v>155</v>
      </c>
      <c r="E192" s="176" t="s">
        <v>1668</v>
      </c>
      <c r="F192" s="177" t="s">
        <v>1669</v>
      </c>
      <c r="G192" s="178" t="s">
        <v>158</v>
      </c>
      <c r="H192" s="179">
        <v>801.11900000000003</v>
      </c>
      <c r="I192" s="180"/>
      <c r="J192" s="181">
        <f>ROUND(I192*H192,2)</f>
        <v>0</v>
      </c>
      <c r="K192" s="177" t="s">
        <v>159</v>
      </c>
      <c r="L192" s="41"/>
      <c r="M192" s="182" t="s">
        <v>19</v>
      </c>
      <c r="N192" s="183" t="s">
        <v>49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160</v>
      </c>
      <c r="AT192" s="186" t="s">
        <v>155</v>
      </c>
      <c r="AU192" s="186" t="s">
        <v>88</v>
      </c>
      <c r="AY192" s="19" t="s">
        <v>153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86</v>
      </c>
      <c r="BK192" s="187">
        <f>ROUND(I192*H192,2)</f>
        <v>0</v>
      </c>
      <c r="BL192" s="19" t="s">
        <v>160</v>
      </c>
      <c r="BM192" s="186" t="s">
        <v>269</v>
      </c>
    </row>
    <row r="193" spans="1:65" s="2" customFormat="1" ht="11.25">
      <c r="A193" s="36"/>
      <c r="B193" s="37"/>
      <c r="C193" s="38"/>
      <c r="D193" s="188" t="s">
        <v>161</v>
      </c>
      <c r="E193" s="38"/>
      <c r="F193" s="189" t="s">
        <v>1670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161</v>
      </c>
      <c r="AU193" s="19" t="s">
        <v>88</v>
      </c>
    </row>
    <row r="194" spans="1:65" s="2" customFormat="1" ht="24.2" customHeight="1">
      <c r="A194" s="36"/>
      <c r="B194" s="37"/>
      <c r="C194" s="175" t="s">
        <v>272</v>
      </c>
      <c r="D194" s="175" t="s">
        <v>155</v>
      </c>
      <c r="E194" s="176" t="s">
        <v>683</v>
      </c>
      <c r="F194" s="177" t="s">
        <v>684</v>
      </c>
      <c r="G194" s="178" t="s">
        <v>158</v>
      </c>
      <c r="H194" s="179">
        <v>2067.143</v>
      </c>
      <c r="I194" s="180"/>
      <c r="J194" s="181">
        <f>ROUND(I194*H194,2)</f>
        <v>0</v>
      </c>
      <c r="K194" s="177" t="s">
        <v>159</v>
      </c>
      <c r="L194" s="41"/>
      <c r="M194" s="182" t="s">
        <v>19</v>
      </c>
      <c r="N194" s="183" t="s">
        <v>49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160</v>
      </c>
      <c r="AT194" s="186" t="s">
        <v>155</v>
      </c>
      <c r="AU194" s="186" t="s">
        <v>88</v>
      </c>
      <c r="AY194" s="19" t="s">
        <v>153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86</v>
      </c>
      <c r="BK194" s="187">
        <f>ROUND(I194*H194,2)</f>
        <v>0</v>
      </c>
      <c r="BL194" s="19" t="s">
        <v>160</v>
      </c>
      <c r="BM194" s="186" t="s">
        <v>276</v>
      </c>
    </row>
    <row r="195" spans="1:65" s="2" customFormat="1" ht="11.25">
      <c r="A195" s="36"/>
      <c r="B195" s="37"/>
      <c r="C195" s="38"/>
      <c r="D195" s="188" t="s">
        <v>161</v>
      </c>
      <c r="E195" s="38"/>
      <c r="F195" s="189" t="s">
        <v>685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161</v>
      </c>
      <c r="AU195" s="19" t="s">
        <v>88</v>
      </c>
    </row>
    <row r="196" spans="1:65" s="13" customFormat="1" ht="11.25">
      <c r="B196" s="193"/>
      <c r="C196" s="194"/>
      <c r="D196" s="195" t="s">
        <v>163</v>
      </c>
      <c r="E196" s="196" t="s">
        <v>19</v>
      </c>
      <c r="F196" s="197" t="s">
        <v>1671</v>
      </c>
      <c r="G196" s="194"/>
      <c r="H196" s="198">
        <v>2067.143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163</v>
      </c>
      <c r="AU196" s="204" t="s">
        <v>88</v>
      </c>
      <c r="AV196" s="13" t="s">
        <v>88</v>
      </c>
      <c r="AW196" s="13" t="s">
        <v>37</v>
      </c>
      <c r="AX196" s="13" t="s">
        <v>78</v>
      </c>
      <c r="AY196" s="204" t="s">
        <v>153</v>
      </c>
    </row>
    <row r="197" spans="1:65" s="15" customFormat="1" ht="11.25">
      <c r="B197" s="215"/>
      <c r="C197" s="216"/>
      <c r="D197" s="195" t="s">
        <v>163</v>
      </c>
      <c r="E197" s="217" t="s">
        <v>19</v>
      </c>
      <c r="F197" s="218" t="s">
        <v>166</v>
      </c>
      <c r="G197" s="216"/>
      <c r="H197" s="219">
        <v>2067.143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163</v>
      </c>
      <c r="AU197" s="225" t="s">
        <v>88</v>
      </c>
      <c r="AV197" s="15" t="s">
        <v>160</v>
      </c>
      <c r="AW197" s="15" t="s">
        <v>37</v>
      </c>
      <c r="AX197" s="15" t="s">
        <v>86</v>
      </c>
      <c r="AY197" s="225" t="s">
        <v>153</v>
      </c>
    </row>
    <row r="198" spans="1:65" s="2" customFormat="1" ht="37.9" customHeight="1">
      <c r="A198" s="36"/>
      <c r="B198" s="37"/>
      <c r="C198" s="175" t="s">
        <v>224</v>
      </c>
      <c r="D198" s="175" t="s">
        <v>155</v>
      </c>
      <c r="E198" s="176" t="s">
        <v>197</v>
      </c>
      <c r="F198" s="177" t="s">
        <v>198</v>
      </c>
      <c r="G198" s="178" t="s">
        <v>173</v>
      </c>
      <c r="H198" s="179">
        <v>1805.2170000000001</v>
      </c>
      <c r="I198" s="180"/>
      <c r="J198" s="181">
        <f>ROUND(I198*H198,2)</f>
        <v>0</v>
      </c>
      <c r="K198" s="177" t="s">
        <v>159</v>
      </c>
      <c r="L198" s="41"/>
      <c r="M198" s="182" t="s">
        <v>19</v>
      </c>
      <c r="N198" s="183" t="s">
        <v>49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160</v>
      </c>
      <c r="AT198" s="186" t="s">
        <v>155</v>
      </c>
      <c r="AU198" s="186" t="s">
        <v>88</v>
      </c>
      <c r="AY198" s="19" t="s">
        <v>153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86</v>
      </c>
      <c r="BK198" s="187">
        <f>ROUND(I198*H198,2)</f>
        <v>0</v>
      </c>
      <c r="BL198" s="19" t="s">
        <v>160</v>
      </c>
      <c r="BM198" s="186" t="s">
        <v>281</v>
      </c>
    </row>
    <row r="199" spans="1:65" s="2" customFormat="1" ht="11.25">
      <c r="A199" s="36"/>
      <c r="B199" s="37"/>
      <c r="C199" s="38"/>
      <c r="D199" s="188" t="s">
        <v>161</v>
      </c>
      <c r="E199" s="38"/>
      <c r="F199" s="189" t="s">
        <v>199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161</v>
      </c>
      <c r="AU199" s="19" t="s">
        <v>88</v>
      </c>
    </row>
    <row r="200" spans="1:65" s="13" customFormat="1" ht="11.25">
      <c r="B200" s="193"/>
      <c r="C200" s="194"/>
      <c r="D200" s="195" t="s">
        <v>163</v>
      </c>
      <c r="E200" s="196" t="s">
        <v>19</v>
      </c>
      <c r="F200" s="197" t="s">
        <v>1672</v>
      </c>
      <c r="G200" s="194"/>
      <c r="H200" s="198">
        <v>49.344999999999999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163</v>
      </c>
      <c r="AU200" s="204" t="s">
        <v>88</v>
      </c>
      <c r="AV200" s="13" t="s">
        <v>88</v>
      </c>
      <c r="AW200" s="13" t="s">
        <v>37</v>
      </c>
      <c r="AX200" s="13" t="s">
        <v>78</v>
      </c>
      <c r="AY200" s="204" t="s">
        <v>153</v>
      </c>
    </row>
    <row r="201" spans="1:65" s="13" customFormat="1" ht="11.25">
      <c r="B201" s="193"/>
      <c r="C201" s="194"/>
      <c r="D201" s="195" t="s">
        <v>163</v>
      </c>
      <c r="E201" s="196" t="s">
        <v>19</v>
      </c>
      <c r="F201" s="197" t="s">
        <v>1673</v>
      </c>
      <c r="G201" s="194"/>
      <c r="H201" s="198">
        <v>1755.8720000000001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163</v>
      </c>
      <c r="AU201" s="204" t="s">
        <v>88</v>
      </c>
      <c r="AV201" s="13" t="s">
        <v>88</v>
      </c>
      <c r="AW201" s="13" t="s">
        <v>37</v>
      </c>
      <c r="AX201" s="13" t="s">
        <v>78</v>
      </c>
      <c r="AY201" s="204" t="s">
        <v>153</v>
      </c>
    </row>
    <row r="202" spans="1:65" s="15" customFormat="1" ht="11.25">
      <c r="B202" s="215"/>
      <c r="C202" s="216"/>
      <c r="D202" s="195" t="s">
        <v>163</v>
      </c>
      <c r="E202" s="217" t="s">
        <v>19</v>
      </c>
      <c r="F202" s="218" t="s">
        <v>166</v>
      </c>
      <c r="G202" s="216"/>
      <c r="H202" s="219">
        <v>1805.2170000000001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163</v>
      </c>
      <c r="AU202" s="225" t="s">
        <v>88</v>
      </c>
      <c r="AV202" s="15" t="s">
        <v>160</v>
      </c>
      <c r="AW202" s="15" t="s">
        <v>37</v>
      </c>
      <c r="AX202" s="15" t="s">
        <v>86</v>
      </c>
      <c r="AY202" s="225" t="s">
        <v>153</v>
      </c>
    </row>
    <row r="203" spans="1:65" s="2" customFormat="1" ht="37.9" customHeight="1">
      <c r="A203" s="36"/>
      <c r="B203" s="37"/>
      <c r="C203" s="175" t="s">
        <v>7</v>
      </c>
      <c r="D203" s="175" t="s">
        <v>155</v>
      </c>
      <c r="E203" s="176" t="s">
        <v>204</v>
      </c>
      <c r="F203" s="177" t="s">
        <v>205</v>
      </c>
      <c r="G203" s="178" t="s">
        <v>173</v>
      </c>
      <c r="H203" s="179">
        <v>9026.0849999999991</v>
      </c>
      <c r="I203" s="180"/>
      <c r="J203" s="181">
        <f>ROUND(I203*H203,2)</f>
        <v>0</v>
      </c>
      <c r="K203" s="177" t="s">
        <v>159</v>
      </c>
      <c r="L203" s="41"/>
      <c r="M203" s="182" t="s">
        <v>19</v>
      </c>
      <c r="N203" s="183" t="s">
        <v>49</v>
      </c>
      <c r="O203" s="66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160</v>
      </c>
      <c r="AT203" s="186" t="s">
        <v>155</v>
      </c>
      <c r="AU203" s="186" t="s">
        <v>88</v>
      </c>
      <c r="AY203" s="19" t="s">
        <v>153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86</v>
      </c>
      <c r="BK203" s="187">
        <f>ROUND(I203*H203,2)</f>
        <v>0</v>
      </c>
      <c r="BL203" s="19" t="s">
        <v>160</v>
      </c>
      <c r="BM203" s="186" t="s">
        <v>286</v>
      </c>
    </row>
    <row r="204" spans="1:65" s="2" customFormat="1" ht="11.25">
      <c r="A204" s="36"/>
      <c r="B204" s="37"/>
      <c r="C204" s="38"/>
      <c r="D204" s="188" t="s">
        <v>161</v>
      </c>
      <c r="E204" s="38"/>
      <c r="F204" s="189" t="s">
        <v>207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161</v>
      </c>
      <c r="AU204" s="19" t="s">
        <v>88</v>
      </c>
    </row>
    <row r="205" spans="1:65" s="13" customFormat="1" ht="11.25">
      <c r="B205" s="193"/>
      <c r="C205" s="194"/>
      <c r="D205" s="195" t="s">
        <v>163</v>
      </c>
      <c r="E205" s="196" t="s">
        <v>19</v>
      </c>
      <c r="F205" s="197" t="s">
        <v>1674</v>
      </c>
      <c r="G205" s="194"/>
      <c r="H205" s="198">
        <v>9026.0849999999991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163</v>
      </c>
      <c r="AU205" s="204" t="s">
        <v>88</v>
      </c>
      <c r="AV205" s="13" t="s">
        <v>88</v>
      </c>
      <c r="AW205" s="13" t="s">
        <v>37</v>
      </c>
      <c r="AX205" s="13" t="s">
        <v>78</v>
      </c>
      <c r="AY205" s="204" t="s">
        <v>153</v>
      </c>
    </row>
    <row r="206" spans="1:65" s="15" customFormat="1" ht="11.25">
      <c r="B206" s="215"/>
      <c r="C206" s="216"/>
      <c r="D206" s="195" t="s">
        <v>163</v>
      </c>
      <c r="E206" s="217" t="s">
        <v>19</v>
      </c>
      <c r="F206" s="218" t="s">
        <v>166</v>
      </c>
      <c r="G206" s="216"/>
      <c r="H206" s="219">
        <v>9026.0849999999991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163</v>
      </c>
      <c r="AU206" s="225" t="s">
        <v>88</v>
      </c>
      <c r="AV206" s="15" t="s">
        <v>160</v>
      </c>
      <c r="AW206" s="15" t="s">
        <v>37</v>
      </c>
      <c r="AX206" s="15" t="s">
        <v>86</v>
      </c>
      <c r="AY206" s="225" t="s">
        <v>153</v>
      </c>
    </row>
    <row r="207" spans="1:65" s="2" customFormat="1" ht="24.2" customHeight="1">
      <c r="A207" s="36"/>
      <c r="B207" s="37"/>
      <c r="C207" s="175" t="s">
        <v>229</v>
      </c>
      <c r="D207" s="175" t="s">
        <v>155</v>
      </c>
      <c r="E207" s="176" t="s">
        <v>688</v>
      </c>
      <c r="F207" s="177" t="s">
        <v>689</v>
      </c>
      <c r="G207" s="178" t="s">
        <v>223</v>
      </c>
      <c r="H207" s="179">
        <v>3249.3910000000001</v>
      </c>
      <c r="I207" s="180"/>
      <c r="J207" s="181">
        <f>ROUND(I207*H207,2)</f>
        <v>0</v>
      </c>
      <c r="K207" s="177" t="s">
        <v>159</v>
      </c>
      <c r="L207" s="41"/>
      <c r="M207" s="182" t="s">
        <v>19</v>
      </c>
      <c r="N207" s="183" t="s">
        <v>49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160</v>
      </c>
      <c r="AT207" s="186" t="s">
        <v>155</v>
      </c>
      <c r="AU207" s="186" t="s">
        <v>88</v>
      </c>
      <c r="AY207" s="19" t="s">
        <v>153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86</v>
      </c>
      <c r="BK207" s="187">
        <f>ROUND(I207*H207,2)</f>
        <v>0</v>
      </c>
      <c r="BL207" s="19" t="s">
        <v>160</v>
      </c>
      <c r="BM207" s="186" t="s">
        <v>292</v>
      </c>
    </row>
    <row r="208" spans="1:65" s="2" customFormat="1" ht="11.25">
      <c r="A208" s="36"/>
      <c r="B208" s="37"/>
      <c r="C208" s="38"/>
      <c r="D208" s="188" t="s">
        <v>161</v>
      </c>
      <c r="E208" s="38"/>
      <c r="F208" s="189" t="s">
        <v>690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161</v>
      </c>
      <c r="AU208" s="19" t="s">
        <v>88</v>
      </c>
    </row>
    <row r="209" spans="1:65" s="13" customFormat="1" ht="11.25">
      <c r="B209" s="193"/>
      <c r="C209" s="194"/>
      <c r="D209" s="195" t="s">
        <v>163</v>
      </c>
      <c r="E209" s="196" t="s">
        <v>19</v>
      </c>
      <c r="F209" s="197" t="s">
        <v>1675</v>
      </c>
      <c r="G209" s="194"/>
      <c r="H209" s="198">
        <v>3249.3910000000001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163</v>
      </c>
      <c r="AU209" s="204" t="s">
        <v>88</v>
      </c>
      <c r="AV209" s="13" t="s">
        <v>88</v>
      </c>
      <c r="AW209" s="13" t="s">
        <v>37</v>
      </c>
      <c r="AX209" s="13" t="s">
        <v>78</v>
      </c>
      <c r="AY209" s="204" t="s">
        <v>153</v>
      </c>
    </row>
    <row r="210" spans="1:65" s="15" customFormat="1" ht="11.25">
      <c r="B210" s="215"/>
      <c r="C210" s="216"/>
      <c r="D210" s="195" t="s">
        <v>163</v>
      </c>
      <c r="E210" s="217" t="s">
        <v>19</v>
      </c>
      <c r="F210" s="218" t="s">
        <v>166</v>
      </c>
      <c r="G210" s="216"/>
      <c r="H210" s="219">
        <v>3249.3910000000001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163</v>
      </c>
      <c r="AU210" s="225" t="s">
        <v>88</v>
      </c>
      <c r="AV210" s="15" t="s">
        <v>160</v>
      </c>
      <c r="AW210" s="15" t="s">
        <v>37</v>
      </c>
      <c r="AX210" s="15" t="s">
        <v>86</v>
      </c>
      <c r="AY210" s="225" t="s">
        <v>153</v>
      </c>
    </row>
    <row r="211" spans="1:65" s="2" customFormat="1" ht="24.2" customHeight="1">
      <c r="A211" s="36"/>
      <c r="B211" s="37"/>
      <c r="C211" s="175" t="s">
        <v>295</v>
      </c>
      <c r="D211" s="175" t="s">
        <v>155</v>
      </c>
      <c r="E211" s="176" t="s">
        <v>241</v>
      </c>
      <c r="F211" s="177" t="s">
        <v>242</v>
      </c>
      <c r="G211" s="178" t="s">
        <v>173</v>
      </c>
      <c r="H211" s="179">
        <v>1805.2170000000001</v>
      </c>
      <c r="I211" s="180"/>
      <c r="J211" s="181">
        <f>ROUND(I211*H211,2)</f>
        <v>0</v>
      </c>
      <c r="K211" s="177" t="s">
        <v>159</v>
      </c>
      <c r="L211" s="41"/>
      <c r="M211" s="182" t="s">
        <v>19</v>
      </c>
      <c r="N211" s="183" t="s">
        <v>49</v>
      </c>
      <c r="O211" s="66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160</v>
      </c>
      <c r="AT211" s="186" t="s">
        <v>155</v>
      </c>
      <c r="AU211" s="186" t="s">
        <v>88</v>
      </c>
      <c r="AY211" s="19" t="s">
        <v>153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86</v>
      </c>
      <c r="BK211" s="187">
        <f>ROUND(I211*H211,2)</f>
        <v>0</v>
      </c>
      <c r="BL211" s="19" t="s">
        <v>160</v>
      </c>
      <c r="BM211" s="186" t="s">
        <v>298</v>
      </c>
    </row>
    <row r="212" spans="1:65" s="2" customFormat="1" ht="11.25">
      <c r="A212" s="36"/>
      <c r="B212" s="37"/>
      <c r="C212" s="38"/>
      <c r="D212" s="188" t="s">
        <v>161</v>
      </c>
      <c r="E212" s="38"/>
      <c r="F212" s="189" t="s">
        <v>244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161</v>
      </c>
      <c r="AU212" s="19" t="s">
        <v>88</v>
      </c>
    </row>
    <row r="213" spans="1:65" s="13" customFormat="1" ht="11.25">
      <c r="B213" s="193"/>
      <c r="C213" s="194"/>
      <c r="D213" s="195" t="s">
        <v>163</v>
      </c>
      <c r="E213" s="196" t="s">
        <v>19</v>
      </c>
      <c r="F213" s="197" t="s">
        <v>1676</v>
      </c>
      <c r="G213" s="194"/>
      <c r="H213" s="198">
        <v>1805.2170000000001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163</v>
      </c>
      <c r="AU213" s="204" t="s">
        <v>88</v>
      </c>
      <c r="AV213" s="13" t="s">
        <v>88</v>
      </c>
      <c r="AW213" s="13" t="s">
        <v>37</v>
      </c>
      <c r="AX213" s="13" t="s">
        <v>78</v>
      </c>
      <c r="AY213" s="204" t="s">
        <v>153</v>
      </c>
    </row>
    <row r="214" spans="1:65" s="15" customFormat="1" ht="11.25">
      <c r="B214" s="215"/>
      <c r="C214" s="216"/>
      <c r="D214" s="195" t="s">
        <v>163</v>
      </c>
      <c r="E214" s="217" t="s">
        <v>19</v>
      </c>
      <c r="F214" s="218" t="s">
        <v>166</v>
      </c>
      <c r="G214" s="216"/>
      <c r="H214" s="219">
        <v>1805.2170000000001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163</v>
      </c>
      <c r="AU214" s="225" t="s">
        <v>88</v>
      </c>
      <c r="AV214" s="15" t="s">
        <v>160</v>
      </c>
      <c r="AW214" s="15" t="s">
        <v>37</v>
      </c>
      <c r="AX214" s="15" t="s">
        <v>86</v>
      </c>
      <c r="AY214" s="225" t="s">
        <v>153</v>
      </c>
    </row>
    <row r="215" spans="1:65" s="2" customFormat="1" ht="24.2" customHeight="1">
      <c r="A215" s="36"/>
      <c r="B215" s="37"/>
      <c r="C215" s="175" t="s">
        <v>236</v>
      </c>
      <c r="D215" s="175" t="s">
        <v>155</v>
      </c>
      <c r="E215" s="176" t="s">
        <v>246</v>
      </c>
      <c r="F215" s="177" t="s">
        <v>247</v>
      </c>
      <c r="G215" s="178" t="s">
        <v>173</v>
      </c>
      <c r="H215" s="179">
        <v>895.19500000000005</v>
      </c>
      <c r="I215" s="180"/>
      <c r="J215" s="181">
        <f>ROUND(I215*H215,2)</f>
        <v>0</v>
      </c>
      <c r="K215" s="177" t="s">
        <v>159</v>
      </c>
      <c r="L215" s="41"/>
      <c r="M215" s="182" t="s">
        <v>19</v>
      </c>
      <c r="N215" s="183" t="s">
        <v>49</v>
      </c>
      <c r="O215" s="66"/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160</v>
      </c>
      <c r="AT215" s="186" t="s">
        <v>155</v>
      </c>
      <c r="AU215" s="186" t="s">
        <v>88</v>
      </c>
      <c r="AY215" s="19" t="s">
        <v>153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86</v>
      </c>
      <c r="BK215" s="187">
        <f>ROUND(I215*H215,2)</f>
        <v>0</v>
      </c>
      <c r="BL215" s="19" t="s">
        <v>160</v>
      </c>
      <c r="BM215" s="186" t="s">
        <v>304</v>
      </c>
    </row>
    <row r="216" spans="1:65" s="2" customFormat="1" ht="11.25">
      <c r="A216" s="36"/>
      <c r="B216" s="37"/>
      <c r="C216" s="38"/>
      <c r="D216" s="188" t="s">
        <v>161</v>
      </c>
      <c r="E216" s="38"/>
      <c r="F216" s="189" t="s">
        <v>249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161</v>
      </c>
      <c r="AU216" s="19" t="s">
        <v>88</v>
      </c>
    </row>
    <row r="217" spans="1:65" s="13" customFormat="1" ht="11.25">
      <c r="B217" s="193"/>
      <c r="C217" s="194"/>
      <c r="D217" s="195" t="s">
        <v>163</v>
      </c>
      <c r="E217" s="196" t="s">
        <v>19</v>
      </c>
      <c r="F217" s="197" t="s">
        <v>1677</v>
      </c>
      <c r="G217" s="194"/>
      <c r="H217" s="198">
        <v>895.19500000000005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163</v>
      </c>
      <c r="AU217" s="204" t="s">
        <v>88</v>
      </c>
      <c r="AV217" s="13" t="s">
        <v>88</v>
      </c>
      <c r="AW217" s="13" t="s">
        <v>37</v>
      </c>
      <c r="AX217" s="13" t="s">
        <v>78</v>
      </c>
      <c r="AY217" s="204" t="s">
        <v>153</v>
      </c>
    </row>
    <row r="218" spans="1:65" s="14" customFormat="1" ht="11.25">
      <c r="B218" s="205"/>
      <c r="C218" s="206"/>
      <c r="D218" s="195" t="s">
        <v>163</v>
      </c>
      <c r="E218" s="207" t="s">
        <v>19</v>
      </c>
      <c r="F218" s="208" t="s">
        <v>695</v>
      </c>
      <c r="G218" s="206"/>
      <c r="H218" s="207" t="s">
        <v>19</v>
      </c>
      <c r="I218" s="209"/>
      <c r="J218" s="206"/>
      <c r="K218" s="206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163</v>
      </c>
      <c r="AU218" s="214" t="s">
        <v>88</v>
      </c>
      <c r="AV218" s="14" t="s">
        <v>86</v>
      </c>
      <c r="AW218" s="14" t="s">
        <v>37</v>
      </c>
      <c r="AX218" s="14" t="s">
        <v>78</v>
      </c>
      <c r="AY218" s="214" t="s">
        <v>153</v>
      </c>
    </row>
    <row r="219" spans="1:65" s="15" customFormat="1" ht="11.25">
      <c r="B219" s="215"/>
      <c r="C219" s="216"/>
      <c r="D219" s="195" t="s">
        <v>163</v>
      </c>
      <c r="E219" s="217" t="s">
        <v>19</v>
      </c>
      <c r="F219" s="218" t="s">
        <v>166</v>
      </c>
      <c r="G219" s="216"/>
      <c r="H219" s="219">
        <v>895.19500000000005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163</v>
      </c>
      <c r="AU219" s="225" t="s">
        <v>88</v>
      </c>
      <c r="AV219" s="15" t="s">
        <v>160</v>
      </c>
      <c r="AW219" s="15" t="s">
        <v>37</v>
      </c>
      <c r="AX219" s="15" t="s">
        <v>86</v>
      </c>
      <c r="AY219" s="225" t="s">
        <v>153</v>
      </c>
    </row>
    <row r="220" spans="1:65" s="2" customFormat="1" ht="16.5" customHeight="1">
      <c r="A220" s="36"/>
      <c r="B220" s="37"/>
      <c r="C220" s="226" t="s">
        <v>307</v>
      </c>
      <c r="D220" s="226" t="s">
        <v>220</v>
      </c>
      <c r="E220" s="227" t="s">
        <v>696</v>
      </c>
      <c r="F220" s="228" t="s">
        <v>697</v>
      </c>
      <c r="G220" s="229" t="s">
        <v>223</v>
      </c>
      <c r="H220" s="230">
        <v>1790.39</v>
      </c>
      <c r="I220" s="231"/>
      <c r="J220" s="232">
        <f>ROUND(I220*H220,2)</f>
        <v>0</v>
      </c>
      <c r="K220" s="228" t="s">
        <v>159</v>
      </c>
      <c r="L220" s="233"/>
      <c r="M220" s="234" t="s">
        <v>19</v>
      </c>
      <c r="N220" s="235" t="s">
        <v>49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182</v>
      </c>
      <c r="AT220" s="186" t="s">
        <v>220</v>
      </c>
      <c r="AU220" s="186" t="s">
        <v>88</v>
      </c>
      <c r="AY220" s="19" t="s">
        <v>153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86</v>
      </c>
      <c r="BK220" s="187">
        <f>ROUND(I220*H220,2)</f>
        <v>0</v>
      </c>
      <c r="BL220" s="19" t="s">
        <v>160</v>
      </c>
      <c r="BM220" s="186" t="s">
        <v>310</v>
      </c>
    </row>
    <row r="221" spans="1:65" s="13" customFormat="1" ht="11.25">
      <c r="B221" s="193"/>
      <c r="C221" s="194"/>
      <c r="D221" s="195" t="s">
        <v>163</v>
      </c>
      <c r="E221" s="196" t="s">
        <v>19</v>
      </c>
      <c r="F221" s="197" t="s">
        <v>1678</v>
      </c>
      <c r="G221" s="194"/>
      <c r="H221" s="198">
        <v>1790.39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163</v>
      </c>
      <c r="AU221" s="204" t="s">
        <v>88</v>
      </c>
      <c r="AV221" s="13" t="s">
        <v>88</v>
      </c>
      <c r="AW221" s="13" t="s">
        <v>37</v>
      </c>
      <c r="AX221" s="13" t="s">
        <v>78</v>
      </c>
      <c r="AY221" s="204" t="s">
        <v>153</v>
      </c>
    </row>
    <row r="222" spans="1:65" s="15" customFormat="1" ht="11.25">
      <c r="B222" s="215"/>
      <c r="C222" s="216"/>
      <c r="D222" s="195" t="s">
        <v>163</v>
      </c>
      <c r="E222" s="217" t="s">
        <v>19</v>
      </c>
      <c r="F222" s="218" t="s">
        <v>166</v>
      </c>
      <c r="G222" s="216"/>
      <c r="H222" s="219">
        <v>1790.39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163</v>
      </c>
      <c r="AU222" s="225" t="s">
        <v>88</v>
      </c>
      <c r="AV222" s="15" t="s">
        <v>160</v>
      </c>
      <c r="AW222" s="15" t="s">
        <v>37</v>
      </c>
      <c r="AX222" s="15" t="s">
        <v>86</v>
      </c>
      <c r="AY222" s="225" t="s">
        <v>153</v>
      </c>
    </row>
    <row r="223" spans="1:65" s="2" customFormat="1" ht="37.9" customHeight="1">
      <c r="A223" s="36"/>
      <c r="B223" s="37"/>
      <c r="C223" s="175" t="s">
        <v>243</v>
      </c>
      <c r="D223" s="175" t="s">
        <v>155</v>
      </c>
      <c r="E223" s="176" t="s">
        <v>699</v>
      </c>
      <c r="F223" s="177" t="s">
        <v>700</v>
      </c>
      <c r="G223" s="178" t="s">
        <v>173</v>
      </c>
      <c r="H223" s="179">
        <v>573.66899999999998</v>
      </c>
      <c r="I223" s="180"/>
      <c r="J223" s="181">
        <f>ROUND(I223*H223,2)</f>
        <v>0</v>
      </c>
      <c r="K223" s="177" t="s">
        <v>159</v>
      </c>
      <c r="L223" s="41"/>
      <c r="M223" s="182" t="s">
        <v>19</v>
      </c>
      <c r="N223" s="183" t="s">
        <v>49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160</v>
      </c>
      <c r="AT223" s="186" t="s">
        <v>155</v>
      </c>
      <c r="AU223" s="186" t="s">
        <v>88</v>
      </c>
      <c r="AY223" s="19" t="s">
        <v>153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86</v>
      </c>
      <c r="BK223" s="187">
        <f>ROUND(I223*H223,2)</f>
        <v>0</v>
      </c>
      <c r="BL223" s="19" t="s">
        <v>160</v>
      </c>
      <c r="BM223" s="186" t="s">
        <v>311</v>
      </c>
    </row>
    <row r="224" spans="1:65" s="2" customFormat="1" ht="11.25">
      <c r="A224" s="36"/>
      <c r="B224" s="37"/>
      <c r="C224" s="38"/>
      <c r="D224" s="188" t="s">
        <v>161</v>
      </c>
      <c r="E224" s="38"/>
      <c r="F224" s="189" t="s">
        <v>701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161</v>
      </c>
      <c r="AU224" s="19" t="s">
        <v>88</v>
      </c>
    </row>
    <row r="225" spans="1:65" s="13" customFormat="1" ht="11.25">
      <c r="B225" s="193"/>
      <c r="C225" s="194"/>
      <c r="D225" s="195" t="s">
        <v>163</v>
      </c>
      <c r="E225" s="196" t="s">
        <v>19</v>
      </c>
      <c r="F225" s="197" t="s">
        <v>1679</v>
      </c>
      <c r="G225" s="194"/>
      <c r="H225" s="198">
        <v>576.67200000000003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163</v>
      </c>
      <c r="AU225" s="204" t="s">
        <v>88</v>
      </c>
      <c r="AV225" s="13" t="s">
        <v>88</v>
      </c>
      <c r="AW225" s="13" t="s">
        <v>37</v>
      </c>
      <c r="AX225" s="13" t="s">
        <v>78</v>
      </c>
      <c r="AY225" s="204" t="s">
        <v>153</v>
      </c>
    </row>
    <row r="226" spans="1:65" s="13" customFormat="1" ht="11.25">
      <c r="B226" s="193"/>
      <c r="C226" s="194"/>
      <c r="D226" s="195" t="s">
        <v>163</v>
      </c>
      <c r="E226" s="196" t="s">
        <v>19</v>
      </c>
      <c r="F226" s="197" t="s">
        <v>1680</v>
      </c>
      <c r="G226" s="194"/>
      <c r="H226" s="198">
        <v>-31.443000000000001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163</v>
      </c>
      <c r="AU226" s="204" t="s">
        <v>88</v>
      </c>
      <c r="AV226" s="13" t="s">
        <v>88</v>
      </c>
      <c r="AW226" s="13" t="s">
        <v>37</v>
      </c>
      <c r="AX226" s="13" t="s">
        <v>78</v>
      </c>
      <c r="AY226" s="204" t="s">
        <v>153</v>
      </c>
    </row>
    <row r="227" spans="1:65" s="13" customFormat="1" ht="11.25">
      <c r="B227" s="193"/>
      <c r="C227" s="194"/>
      <c r="D227" s="195" t="s">
        <v>163</v>
      </c>
      <c r="E227" s="196" t="s">
        <v>19</v>
      </c>
      <c r="F227" s="197" t="s">
        <v>1681</v>
      </c>
      <c r="G227" s="194"/>
      <c r="H227" s="198">
        <v>5.2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163</v>
      </c>
      <c r="AU227" s="204" t="s">
        <v>88</v>
      </c>
      <c r="AV227" s="13" t="s">
        <v>88</v>
      </c>
      <c r="AW227" s="13" t="s">
        <v>37</v>
      </c>
      <c r="AX227" s="13" t="s">
        <v>78</v>
      </c>
      <c r="AY227" s="204" t="s">
        <v>153</v>
      </c>
    </row>
    <row r="228" spans="1:65" s="13" customFormat="1" ht="11.25">
      <c r="B228" s="193"/>
      <c r="C228" s="194"/>
      <c r="D228" s="195" t="s">
        <v>163</v>
      </c>
      <c r="E228" s="196" t="s">
        <v>19</v>
      </c>
      <c r="F228" s="197" t="s">
        <v>1682</v>
      </c>
      <c r="G228" s="194"/>
      <c r="H228" s="198">
        <v>23.24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163</v>
      </c>
      <c r="AU228" s="204" t="s">
        <v>88</v>
      </c>
      <c r="AV228" s="13" t="s">
        <v>88</v>
      </c>
      <c r="AW228" s="13" t="s">
        <v>37</v>
      </c>
      <c r="AX228" s="13" t="s">
        <v>78</v>
      </c>
      <c r="AY228" s="204" t="s">
        <v>153</v>
      </c>
    </row>
    <row r="229" spans="1:65" s="15" customFormat="1" ht="11.25">
      <c r="B229" s="215"/>
      <c r="C229" s="216"/>
      <c r="D229" s="195" t="s">
        <v>163</v>
      </c>
      <c r="E229" s="217" t="s">
        <v>19</v>
      </c>
      <c r="F229" s="218" t="s">
        <v>166</v>
      </c>
      <c r="G229" s="216"/>
      <c r="H229" s="219">
        <v>573.6690000000001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163</v>
      </c>
      <c r="AU229" s="225" t="s">
        <v>88</v>
      </c>
      <c r="AV229" s="15" t="s">
        <v>160</v>
      </c>
      <c r="AW229" s="15" t="s">
        <v>37</v>
      </c>
      <c r="AX229" s="15" t="s">
        <v>86</v>
      </c>
      <c r="AY229" s="225" t="s">
        <v>153</v>
      </c>
    </row>
    <row r="230" spans="1:65" s="2" customFormat="1" ht="16.5" customHeight="1">
      <c r="A230" s="36"/>
      <c r="B230" s="37"/>
      <c r="C230" s="226" t="s">
        <v>314</v>
      </c>
      <c r="D230" s="226" t="s">
        <v>220</v>
      </c>
      <c r="E230" s="227" t="s">
        <v>221</v>
      </c>
      <c r="F230" s="228" t="s">
        <v>222</v>
      </c>
      <c r="G230" s="229" t="s">
        <v>223</v>
      </c>
      <c r="H230" s="230">
        <v>1147.338</v>
      </c>
      <c r="I230" s="231"/>
      <c r="J230" s="232">
        <f>ROUND(I230*H230,2)</f>
        <v>0</v>
      </c>
      <c r="K230" s="228" t="s">
        <v>159</v>
      </c>
      <c r="L230" s="233"/>
      <c r="M230" s="234" t="s">
        <v>19</v>
      </c>
      <c r="N230" s="235" t="s">
        <v>49</v>
      </c>
      <c r="O230" s="66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182</v>
      </c>
      <c r="AT230" s="186" t="s">
        <v>220</v>
      </c>
      <c r="AU230" s="186" t="s">
        <v>88</v>
      </c>
      <c r="AY230" s="19" t="s">
        <v>153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86</v>
      </c>
      <c r="BK230" s="187">
        <f>ROUND(I230*H230,2)</f>
        <v>0</v>
      </c>
      <c r="BL230" s="19" t="s">
        <v>160</v>
      </c>
      <c r="BM230" s="186" t="s">
        <v>231</v>
      </c>
    </row>
    <row r="231" spans="1:65" s="13" customFormat="1" ht="11.25">
      <c r="B231" s="193"/>
      <c r="C231" s="194"/>
      <c r="D231" s="195" t="s">
        <v>163</v>
      </c>
      <c r="E231" s="196" t="s">
        <v>19</v>
      </c>
      <c r="F231" s="197" t="s">
        <v>1683</v>
      </c>
      <c r="G231" s="194"/>
      <c r="H231" s="198">
        <v>1147.338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163</v>
      </c>
      <c r="AU231" s="204" t="s">
        <v>88</v>
      </c>
      <c r="AV231" s="13" t="s">
        <v>88</v>
      </c>
      <c r="AW231" s="13" t="s">
        <v>37</v>
      </c>
      <c r="AX231" s="13" t="s">
        <v>78</v>
      </c>
      <c r="AY231" s="204" t="s">
        <v>153</v>
      </c>
    </row>
    <row r="232" spans="1:65" s="15" customFormat="1" ht="11.25">
      <c r="B232" s="215"/>
      <c r="C232" s="216"/>
      <c r="D232" s="195" t="s">
        <v>163</v>
      </c>
      <c r="E232" s="217" t="s">
        <v>19</v>
      </c>
      <c r="F232" s="218" t="s">
        <v>166</v>
      </c>
      <c r="G232" s="216"/>
      <c r="H232" s="219">
        <v>1147.338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163</v>
      </c>
      <c r="AU232" s="225" t="s">
        <v>88</v>
      </c>
      <c r="AV232" s="15" t="s">
        <v>160</v>
      </c>
      <c r="AW232" s="15" t="s">
        <v>37</v>
      </c>
      <c r="AX232" s="15" t="s">
        <v>86</v>
      </c>
      <c r="AY232" s="225" t="s">
        <v>153</v>
      </c>
    </row>
    <row r="233" spans="1:65" s="2" customFormat="1" ht="24.2" customHeight="1">
      <c r="A233" s="36"/>
      <c r="B233" s="37"/>
      <c r="C233" s="175" t="s">
        <v>248</v>
      </c>
      <c r="D233" s="175" t="s">
        <v>155</v>
      </c>
      <c r="E233" s="176" t="s">
        <v>706</v>
      </c>
      <c r="F233" s="177" t="s">
        <v>707</v>
      </c>
      <c r="G233" s="178" t="s">
        <v>158</v>
      </c>
      <c r="H233" s="179">
        <v>256.90499999999997</v>
      </c>
      <c r="I233" s="180"/>
      <c r="J233" s="181">
        <f>ROUND(I233*H233,2)</f>
        <v>0</v>
      </c>
      <c r="K233" s="177" t="s">
        <v>159</v>
      </c>
      <c r="L233" s="41"/>
      <c r="M233" s="182" t="s">
        <v>19</v>
      </c>
      <c r="N233" s="183" t="s">
        <v>49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160</v>
      </c>
      <c r="AT233" s="186" t="s">
        <v>155</v>
      </c>
      <c r="AU233" s="186" t="s">
        <v>88</v>
      </c>
      <c r="AY233" s="19" t="s">
        <v>153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86</v>
      </c>
      <c r="BK233" s="187">
        <f>ROUND(I233*H233,2)</f>
        <v>0</v>
      </c>
      <c r="BL233" s="19" t="s">
        <v>160</v>
      </c>
      <c r="BM233" s="186" t="s">
        <v>321</v>
      </c>
    </row>
    <row r="234" spans="1:65" s="2" customFormat="1" ht="11.25">
      <c r="A234" s="36"/>
      <c r="B234" s="37"/>
      <c r="C234" s="38"/>
      <c r="D234" s="188" t="s">
        <v>161</v>
      </c>
      <c r="E234" s="38"/>
      <c r="F234" s="189" t="s">
        <v>708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161</v>
      </c>
      <c r="AU234" s="19" t="s">
        <v>88</v>
      </c>
    </row>
    <row r="235" spans="1:65" s="13" customFormat="1" ht="11.25">
      <c r="B235" s="193"/>
      <c r="C235" s="194"/>
      <c r="D235" s="195" t="s">
        <v>163</v>
      </c>
      <c r="E235" s="196" t="s">
        <v>19</v>
      </c>
      <c r="F235" s="197" t="s">
        <v>1684</v>
      </c>
      <c r="G235" s="194"/>
      <c r="H235" s="198">
        <v>256.90499999999997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163</v>
      </c>
      <c r="AU235" s="204" t="s">
        <v>88</v>
      </c>
      <c r="AV235" s="13" t="s">
        <v>88</v>
      </c>
      <c r="AW235" s="13" t="s">
        <v>37</v>
      </c>
      <c r="AX235" s="13" t="s">
        <v>78</v>
      </c>
      <c r="AY235" s="204" t="s">
        <v>153</v>
      </c>
    </row>
    <row r="236" spans="1:65" s="14" customFormat="1" ht="11.25">
      <c r="B236" s="205"/>
      <c r="C236" s="206"/>
      <c r="D236" s="195" t="s">
        <v>163</v>
      </c>
      <c r="E236" s="207" t="s">
        <v>19</v>
      </c>
      <c r="F236" s="208" t="s">
        <v>709</v>
      </c>
      <c r="G236" s="206"/>
      <c r="H236" s="207" t="s">
        <v>19</v>
      </c>
      <c r="I236" s="209"/>
      <c r="J236" s="206"/>
      <c r="K236" s="206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163</v>
      </c>
      <c r="AU236" s="214" t="s">
        <v>88</v>
      </c>
      <c r="AV236" s="14" t="s">
        <v>86</v>
      </c>
      <c r="AW236" s="14" t="s">
        <v>37</v>
      </c>
      <c r="AX236" s="14" t="s">
        <v>78</v>
      </c>
      <c r="AY236" s="214" t="s">
        <v>153</v>
      </c>
    </row>
    <row r="237" spans="1:65" s="15" customFormat="1" ht="11.25">
      <c r="B237" s="215"/>
      <c r="C237" s="216"/>
      <c r="D237" s="195" t="s">
        <v>163</v>
      </c>
      <c r="E237" s="217" t="s">
        <v>19</v>
      </c>
      <c r="F237" s="218" t="s">
        <v>166</v>
      </c>
      <c r="G237" s="216"/>
      <c r="H237" s="219">
        <v>256.90499999999997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163</v>
      </c>
      <c r="AU237" s="225" t="s">
        <v>88</v>
      </c>
      <c r="AV237" s="15" t="s">
        <v>160</v>
      </c>
      <c r="AW237" s="15" t="s">
        <v>37</v>
      </c>
      <c r="AX237" s="15" t="s">
        <v>86</v>
      </c>
      <c r="AY237" s="225" t="s">
        <v>153</v>
      </c>
    </row>
    <row r="238" spans="1:65" s="2" customFormat="1" ht="24.2" customHeight="1">
      <c r="A238" s="36"/>
      <c r="B238" s="37"/>
      <c r="C238" s="175" t="s">
        <v>323</v>
      </c>
      <c r="D238" s="175" t="s">
        <v>155</v>
      </c>
      <c r="E238" s="176" t="s">
        <v>710</v>
      </c>
      <c r="F238" s="177" t="s">
        <v>711</v>
      </c>
      <c r="G238" s="178" t="s">
        <v>158</v>
      </c>
      <c r="H238" s="179">
        <v>256.88</v>
      </c>
      <c r="I238" s="180"/>
      <c r="J238" s="181">
        <f>ROUND(I238*H238,2)</f>
        <v>0</v>
      </c>
      <c r="K238" s="177" t="s">
        <v>159</v>
      </c>
      <c r="L238" s="41"/>
      <c r="M238" s="182" t="s">
        <v>19</v>
      </c>
      <c r="N238" s="183" t="s">
        <v>49</v>
      </c>
      <c r="O238" s="66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160</v>
      </c>
      <c r="AT238" s="186" t="s">
        <v>155</v>
      </c>
      <c r="AU238" s="186" t="s">
        <v>88</v>
      </c>
      <c r="AY238" s="19" t="s">
        <v>153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86</v>
      </c>
      <c r="BK238" s="187">
        <f>ROUND(I238*H238,2)</f>
        <v>0</v>
      </c>
      <c r="BL238" s="19" t="s">
        <v>160</v>
      </c>
      <c r="BM238" s="186" t="s">
        <v>324</v>
      </c>
    </row>
    <row r="239" spans="1:65" s="2" customFormat="1" ht="11.25">
      <c r="A239" s="36"/>
      <c r="B239" s="37"/>
      <c r="C239" s="38"/>
      <c r="D239" s="188" t="s">
        <v>161</v>
      </c>
      <c r="E239" s="38"/>
      <c r="F239" s="189" t="s">
        <v>712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161</v>
      </c>
      <c r="AU239" s="19" t="s">
        <v>88</v>
      </c>
    </row>
    <row r="240" spans="1:65" s="13" customFormat="1" ht="11.25">
      <c r="B240" s="193"/>
      <c r="C240" s="194"/>
      <c r="D240" s="195" t="s">
        <v>163</v>
      </c>
      <c r="E240" s="196" t="s">
        <v>19</v>
      </c>
      <c r="F240" s="197" t="s">
        <v>1685</v>
      </c>
      <c r="G240" s="194"/>
      <c r="H240" s="198">
        <v>256.88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163</v>
      </c>
      <c r="AU240" s="204" t="s">
        <v>88</v>
      </c>
      <c r="AV240" s="13" t="s">
        <v>88</v>
      </c>
      <c r="AW240" s="13" t="s">
        <v>37</v>
      </c>
      <c r="AX240" s="13" t="s">
        <v>78</v>
      </c>
      <c r="AY240" s="204" t="s">
        <v>153</v>
      </c>
    </row>
    <row r="241" spans="1:65" s="15" customFormat="1" ht="11.25">
      <c r="B241" s="215"/>
      <c r="C241" s="216"/>
      <c r="D241" s="195" t="s">
        <v>163</v>
      </c>
      <c r="E241" s="217" t="s">
        <v>19</v>
      </c>
      <c r="F241" s="218" t="s">
        <v>166</v>
      </c>
      <c r="G241" s="216"/>
      <c r="H241" s="219">
        <v>256.88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163</v>
      </c>
      <c r="AU241" s="225" t="s">
        <v>88</v>
      </c>
      <c r="AV241" s="15" t="s">
        <v>160</v>
      </c>
      <c r="AW241" s="15" t="s">
        <v>37</v>
      </c>
      <c r="AX241" s="15" t="s">
        <v>86</v>
      </c>
      <c r="AY241" s="225" t="s">
        <v>153</v>
      </c>
    </row>
    <row r="242" spans="1:65" s="2" customFormat="1" ht="16.5" customHeight="1">
      <c r="A242" s="36"/>
      <c r="B242" s="37"/>
      <c r="C242" s="226" t="s">
        <v>255</v>
      </c>
      <c r="D242" s="226" t="s">
        <v>220</v>
      </c>
      <c r="E242" s="227" t="s">
        <v>713</v>
      </c>
      <c r="F242" s="228" t="s">
        <v>714</v>
      </c>
      <c r="G242" s="229" t="s">
        <v>715</v>
      </c>
      <c r="H242" s="230">
        <v>5.1379999999999999</v>
      </c>
      <c r="I242" s="231"/>
      <c r="J242" s="232">
        <f>ROUND(I242*H242,2)</f>
        <v>0</v>
      </c>
      <c r="K242" s="228" t="s">
        <v>159</v>
      </c>
      <c r="L242" s="233"/>
      <c r="M242" s="234" t="s">
        <v>19</v>
      </c>
      <c r="N242" s="235" t="s">
        <v>49</v>
      </c>
      <c r="O242" s="66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182</v>
      </c>
      <c r="AT242" s="186" t="s">
        <v>220</v>
      </c>
      <c r="AU242" s="186" t="s">
        <v>88</v>
      </c>
      <c r="AY242" s="19" t="s">
        <v>153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86</v>
      </c>
      <c r="BK242" s="187">
        <f>ROUND(I242*H242,2)</f>
        <v>0</v>
      </c>
      <c r="BL242" s="19" t="s">
        <v>160</v>
      </c>
      <c r="BM242" s="186" t="s">
        <v>328</v>
      </c>
    </row>
    <row r="243" spans="1:65" s="13" customFormat="1" ht="11.25">
      <c r="B243" s="193"/>
      <c r="C243" s="194"/>
      <c r="D243" s="195" t="s">
        <v>163</v>
      </c>
      <c r="E243" s="196" t="s">
        <v>19</v>
      </c>
      <c r="F243" s="197" t="s">
        <v>1686</v>
      </c>
      <c r="G243" s="194"/>
      <c r="H243" s="198">
        <v>5.1379999999999999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163</v>
      </c>
      <c r="AU243" s="204" t="s">
        <v>88</v>
      </c>
      <c r="AV243" s="13" t="s">
        <v>88</v>
      </c>
      <c r="AW243" s="13" t="s">
        <v>37</v>
      </c>
      <c r="AX243" s="13" t="s">
        <v>78</v>
      </c>
      <c r="AY243" s="204" t="s">
        <v>153</v>
      </c>
    </row>
    <row r="244" spans="1:65" s="15" customFormat="1" ht="11.25">
      <c r="B244" s="215"/>
      <c r="C244" s="216"/>
      <c r="D244" s="195" t="s">
        <v>163</v>
      </c>
      <c r="E244" s="217" t="s">
        <v>19</v>
      </c>
      <c r="F244" s="218" t="s">
        <v>166</v>
      </c>
      <c r="G244" s="216"/>
      <c r="H244" s="219">
        <v>5.1379999999999999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163</v>
      </c>
      <c r="AU244" s="225" t="s">
        <v>88</v>
      </c>
      <c r="AV244" s="15" t="s">
        <v>160</v>
      </c>
      <c r="AW244" s="15" t="s">
        <v>37</v>
      </c>
      <c r="AX244" s="15" t="s">
        <v>86</v>
      </c>
      <c r="AY244" s="225" t="s">
        <v>153</v>
      </c>
    </row>
    <row r="245" spans="1:65" s="2" customFormat="1" ht="21.75" customHeight="1">
      <c r="A245" s="36"/>
      <c r="B245" s="37"/>
      <c r="C245" s="175" t="s">
        <v>312</v>
      </c>
      <c r="D245" s="175" t="s">
        <v>155</v>
      </c>
      <c r="E245" s="176" t="s">
        <v>717</v>
      </c>
      <c r="F245" s="177" t="s">
        <v>718</v>
      </c>
      <c r="G245" s="178" t="s">
        <v>158</v>
      </c>
      <c r="H245" s="179">
        <v>256.88</v>
      </c>
      <c r="I245" s="180"/>
      <c r="J245" s="181">
        <f>ROUND(I245*H245,2)</f>
        <v>0</v>
      </c>
      <c r="K245" s="177" t="s">
        <v>159</v>
      </c>
      <c r="L245" s="41"/>
      <c r="M245" s="182" t="s">
        <v>19</v>
      </c>
      <c r="N245" s="183" t="s">
        <v>49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160</v>
      </c>
      <c r="AT245" s="186" t="s">
        <v>155</v>
      </c>
      <c r="AU245" s="186" t="s">
        <v>88</v>
      </c>
      <c r="AY245" s="19" t="s">
        <v>153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86</v>
      </c>
      <c r="BK245" s="187">
        <f>ROUND(I245*H245,2)</f>
        <v>0</v>
      </c>
      <c r="BL245" s="19" t="s">
        <v>160</v>
      </c>
      <c r="BM245" s="186" t="s">
        <v>331</v>
      </c>
    </row>
    <row r="246" spans="1:65" s="2" customFormat="1" ht="11.25">
      <c r="A246" s="36"/>
      <c r="B246" s="37"/>
      <c r="C246" s="38"/>
      <c r="D246" s="188" t="s">
        <v>161</v>
      </c>
      <c r="E246" s="38"/>
      <c r="F246" s="189" t="s">
        <v>719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161</v>
      </c>
      <c r="AU246" s="19" t="s">
        <v>88</v>
      </c>
    </row>
    <row r="247" spans="1:65" s="13" customFormat="1" ht="11.25">
      <c r="B247" s="193"/>
      <c r="C247" s="194"/>
      <c r="D247" s="195" t="s">
        <v>163</v>
      </c>
      <c r="E247" s="196" t="s">
        <v>19</v>
      </c>
      <c r="F247" s="197" t="s">
        <v>1685</v>
      </c>
      <c r="G247" s="194"/>
      <c r="H247" s="198">
        <v>256.88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163</v>
      </c>
      <c r="AU247" s="204" t="s">
        <v>88</v>
      </c>
      <c r="AV247" s="13" t="s">
        <v>88</v>
      </c>
      <c r="AW247" s="13" t="s">
        <v>37</v>
      </c>
      <c r="AX247" s="13" t="s">
        <v>78</v>
      </c>
      <c r="AY247" s="204" t="s">
        <v>153</v>
      </c>
    </row>
    <row r="248" spans="1:65" s="15" customFormat="1" ht="11.25">
      <c r="B248" s="215"/>
      <c r="C248" s="216"/>
      <c r="D248" s="195" t="s">
        <v>163</v>
      </c>
      <c r="E248" s="217" t="s">
        <v>19</v>
      </c>
      <c r="F248" s="218" t="s">
        <v>166</v>
      </c>
      <c r="G248" s="216"/>
      <c r="H248" s="219">
        <v>256.88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163</v>
      </c>
      <c r="AU248" s="225" t="s">
        <v>88</v>
      </c>
      <c r="AV248" s="15" t="s">
        <v>160</v>
      </c>
      <c r="AW248" s="15" t="s">
        <v>37</v>
      </c>
      <c r="AX248" s="15" t="s">
        <v>86</v>
      </c>
      <c r="AY248" s="225" t="s">
        <v>153</v>
      </c>
    </row>
    <row r="249" spans="1:65" s="2" customFormat="1" ht="21.75" customHeight="1">
      <c r="A249" s="36"/>
      <c r="B249" s="37"/>
      <c r="C249" s="175" t="s">
        <v>258</v>
      </c>
      <c r="D249" s="175" t="s">
        <v>155</v>
      </c>
      <c r="E249" s="176" t="s">
        <v>720</v>
      </c>
      <c r="F249" s="177" t="s">
        <v>721</v>
      </c>
      <c r="G249" s="178" t="s">
        <v>158</v>
      </c>
      <c r="H249" s="179">
        <v>113.86</v>
      </c>
      <c r="I249" s="180"/>
      <c r="J249" s="181">
        <f>ROUND(I249*H249,2)</f>
        <v>0</v>
      </c>
      <c r="K249" s="177" t="s">
        <v>159</v>
      </c>
      <c r="L249" s="41"/>
      <c r="M249" s="182" t="s">
        <v>19</v>
      </c>
      <c r="N249" s="183" t="s">
        <v>49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160</v>
      </c>
      <c r="AT249" s="186" t="s">
        <v>155</v>
      </c>
      <c r="AU249" s="186" t="s">
        <v>88</v>
      </c>
      <c r="AY249" s="19" t="s">
        <v>153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86</v>
      </c>
      <c r="BK249" s="187">
        <f>ROUND(I249*H249,2)</f>
        <v>0</v>
      </c>
      <c r="BL249" s="19" t="s">
        <v>160</v>
      </c>
      <c r="BM249" s="186" t="s">
        <v>333</v>
      </c>
    </row>
    <row r="250" spans="1:65" s="2" customFormat="1" ht="11.25">
      <c r="A250" s="36"/>
      <c r="B250" s="37"/>
      <c r="C250" s="38"/>
      <c r="D250" s="188" t="s">
        <v>161</v>
      </c>
      <c r="E250" s="38"/>
      <c r="F250" s="189" t="s">
        <v>722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161</v>
      </c>
      <c r="AU250" s="19" t="s">
        <v>88</v>
      </c>
    </row>
    <row r="251" spans="1:65" s="13" customFormat="1" ht="11.25">
      <c r="B251" s="193"/>
      <c r="C251" s="194"/>
      <c r="D251" s="195" t="s">
        <v>163</v>
      </c>
      <c r="E251" s="196" t="s">
        <v>19</v>
      </c>
      <c r="F251" s="197" t="s">
        <v>1687</v>
      </c>
      <c r="G251" s="194"/>
      <c r="H251" s="198">
        <v>113.86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163</v>
      </c>
      <c r="AU251" s="204" t="s">
        <v>88</v>
      </c>
      <c r="AV251" s="13" t="s">
        <v>88</v>
      </c>
      <c r="AW251" s="13" t="s">
        <v>37</v>
      </c>
      <c r="AX251" s="13" t="s">
        <v>78</v>
      </c>
      <c r="AY251" s="204" t="s">
        <v>153</v>
      </c>
    </row>
    <row r="252" spans="1:65" s="15" customFormat="1" ht="11.25">
      <c r="B252" s="215"/>
      <c r="C252" s="216"/>
      <c r="D252" s="195" t="s">
        <v>163</v>
      </c>
      <c r="E252" s="217" t="s">
        <v>19</v>
      </c>
      <c r="F252" s="218" t="s">
        <v>166</v>
      </c>
      <c r="G252" s="216"/>
      <c r="H252" s="219">
        <v>113.86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163</v>
      </c>
      <c r="AU252" s="225" t="s">
        <v>88</v>
      </c>
      <c r="AV252" s="15" t="s">
        <v>160</v>
      </c>
      <c r="AW252" s="15" t="s">
        <v>37</v>
      </c>
      <c r="AX252" s="15" t="s">
        <v>86</v>
      </c>
      <c r="AY252" s="225" t="s">
        <v>153</v>
      </c>
    </row>
    <row r="253" spans="1:65" s="12" customFormat="1" ht="22.9" customHeight="1">
      <c r="B253" s="159"/>
      <c r="C253" s="160"/>
      <c r="D253" s="161" t="s">
        <v>77</v>
      </c>
      <c r="E253" s="173" t="s">
        <v>88</v>
      </c>
      <c r="F253" s="173" t="s">
        <v>266</v>
      </c>
      <c r="G253" s="160"/>
      <c r="H253" s="160"/>
      <c r="I253" s="163"/>
      <c r="J253" s="174">
        <f>BK253</f>
        <v>0</v>
      </c>
      <c r="K253" s="160"/>
      <c r="L253" s="165"/>
      <c r="M253" s="166"/>
      <c r="N253" s="167"/>
      <c r="O253" s="167"/>
      <c r="P253" s="168">
        <f>SUM(P254:P268)</f>
        <v>0</v>
      </c>
      <c r="Q253" s="167"/>
      <c r="R253" s="168">
        <f>SUM(R254:R268)</f>
        <v>0</v>
      </c>
      <c r="S253" s="167"/>
      <c r="T253" s="169">
        <f>SUM(T254:T268)</f>
        <v>0</v>
      </c>
      <c r="AR253" s="170" t="s">
        <v>86</v>
      </c>
      <c r="AT253" s="171" t="s">
        <v>77</v>
      </c>
      <c r="AU253" s="171" t="s">
        <v>86</v>
      </c>
      <c r="AY253" s="170" t="s">
        <v>153</v>
      </c>
      <c r="BK253" s="172">
        <f>SUM(BK254:BK268)</f>
        <v>0</v>
      </c>
    </row>
    <row r="254" spans="1:65" s="2" customFormat="1" ht="33" customHeight="1">
      <c r="A254" s="36"/>
      <c r="B254" s="37"/>
      <c r="C254" s="175" t="s">
        <v>335</v>
      </c>
      <c r="D254" s="175" t="s">
        <v>155</v>
      </c>
      <c r="E254" s="176" t="s">
        <v>723</v>
      </c>
      <c r="F254" s="177" t="s">
        <v>724</v>
      </c>
      <c r="G254" s="178" t="s">
        <v>275</v>
      </c>
      <c r="H254" s="179">
        <v>865.3</v>
      </c>
      <c r="I254" s="180"/>
      <c r="J254" s="181">
        <f>ROUND(I254*H254,2)</f>
        <v>0</v>
      </c>
      <c r="K254" s="177" t="s">
        <v>159</v>
      </c>
      <c r="L254" s="41"/>
      <c r="M254" s="182" t="s">
        <v>19</v>
      </c>
      <c r="N254" s="183" t="s">
        <v>49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160</v>
      </c>
      <c r="AT254" s="186" t="s">
        <v>155</v>
      </c>
      <c r="AU254" s="186" t="s">
        <v>88</v>
      </c>
      <c r="AY254" s="19" t="s">
        <v>153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86</v>
      </c>
      <c r="BK254" s="187">
        <f>ROUND(I254*H254,2)</f>
        <v>0</v>
      </c>
      <c r="BL254" s="19" t="s">
        <v>160</v>
      </c>
      <c r="BM254" s="186" t="s">
        <v>338</v>
      </c>
    </row>
    <row r="255" spans="1:65" s="2" customFormat="1" ht="11.25">
      <c r="A255" s="36"/>
      <c r="B255" s="37"/>
      <c r="C255" s="38"/>
      <c r="D255" s="188" t="s">
        <v>161</v>
      </c>
      <c r="E255" s="38"/>
      <c r="F255" s="189" t="s">
        <v>725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161</v>
      </c>
      <c r="AU255" s="19" t="s">
        <v>88</v>
      </c>
    </row>
    <row r="256" spans="1:65" s="13" customFormat="1" ht="11.25">
      <c r="B256" s="193"/>
      <c r="C256" s="194"/>
      <c r="D256" s="195" t="s">
        <v>163</v>
      </c>
      <c r="E256" s="196" t="s">
        <v>19</v>
      </c>
      <c r="F256" s="197" t="s">
        <v>1688</v>
      </c>
      <c r="G256" s="194"/>
      <c r="H256" s="198">
        <v>794.9</v>
      </c>
      <c r="I256" s="199"/>
      <c r="J256" s="194"/>
      <c r="K256" s="194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163</v>
      </c>
      <c r="AU256" s="204" t="s">
        <v>88</v>
      </c>
      <c r="AV256" s="13" t="s">
        <v>88</v>
      </c>
      <c r="AW256" s="13" t="s">
        <v>37</v>
      </c>
      <c r="AX256" s="13" t="s">
        <v>78</v>
      </c>
      <c r="AY256" s="204" t="s">
        <v>153</v>
      </c>
    </row>
    <row r="257" spans="1:65" s="13" customFormat="1" ht="11.25">
      <c r="B257" s="193"/>
      <c r="C257" s="194"/>
      <c r="D257" s="195" t="s">
        <v>163</v>
      </c>
      <c r="E257" s="196" t="s">
        <v>19</v>
      </c>
      <c r="F257" s="197" t="s">
        <v>1689</v>
      </c>
      <c r="G257" s="194"/>
      <c r="H257" s="198">
        <v>70.400000000000006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163</v>
      </c>
      <c r="AU257" s="204" t="s">
        <v>88</v>
      </c>
      <c r="AV257" s="13" t="s">
        <v>88</v>
      </c>
      <c r="AW257" s="13" t="s">
        <v>37</v>
      </c>
      <c r="AX257" s="13" t="s">
        <v>78</v>
      </c>
      <c r="AY257" s="204" t="s">
        <v>153</v>
      </c>
    </row>
    <row r="258" spans="1:65" s="14" customFormat="1" ht="11.25">
      <c r="B258" s="205"/>
      <c r="C258" s="206"/>
      <c r="D258" s="195" t="s">
        <v>163</v>
      </c>
      <c r="E258" s="207" t="s">
        <v>19</v>
      </c>
      <c r="F258" s="208" t="s">
        <v>727</v>
      </c>
      <c r="G258" s="206"/>
      <c r="H258" s="207" t="s">
        <v>19</v>
      </c>
      <c r="I258" s="209"/>
      <c r="J258" s="206"/>
      <c r="K258" s="206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163</v>
      </c>
      <c r="AU258" s="214" t="s">
        <v>88</v>
      </c>
      <c r="AV258" s="14" t="s">
        <v>86</v>
      </c>
      <c r="AW258" s="14" t="s">
        <v>37</v>
      </c>
      <c r="AX258" s="14" t="s">
        <v>78</v>
      </c>
      <c r="AY258" s="214" t="s">
        <v>153</v>
      </c>
    </row>
    <row r="259" spans="1:65" s="15" customFormat="1" ht="11.25">
      <c r="B259" s="215"/>
      <c r="C259" s="216"/>
      <c r="D259" s="195" t="s">
        <v>163</v>
      </c>
      <c r="E259" s="217" t="s">
        <v>19</v>
      </c>
      <c r="F259" s="218" t="s">
        <v>166</v>
      </c>
      <c r="G259" s="216"/>
      <c r="H259" s="219">
        <v>865.3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163</v>
      </c>
      <c r="AU259" s="225" t="s">
        <v>88</v>
      </c>
      <c r="AV259" s="15" t="s">
        <v>160</v>
      </c>
      <c r="AW259" s="15" t="s">
        <v>37</v>
      </c>
      <c r="AX259" s="15" t="s">
        <v>86</v>
      </c>
      <c r="AY259" s="225" t="s">
        <v>153</v>
      </c>
    </row>
    <row r="260" spans="1:65" s="2" customFormat="1" ht="21.75" customHeight="1">
      <c r="A260" s="36"/>
      <c r="B260" s="37"/>
      <c r="C260" s="175" t="s">
        <v>263</v>
      </c>
      <c r="D260" s="175" t="s">
        <v>155</v>
      </c>
      <c r="E260" s="176" t="s">
        <v>729</v>
      </c>
      <c r="F260" s="177" t="s">
        <v>730</v>
      </c>
      <c r="G260" s="178" t="s">
        <v>173</v>
      </c>
      <c r="H260" s="179">
        <v>1.9750000000000001</v>
      </c>
      <c r="I260" s="180"/>
      <c r="J260" s="181">
        <f>ROUND(I260*H260,2)</f>
        <v>0</v>
      </c>
      <c r="K260" s="177" t="s">
        <v>159</v>
      </c>
      <c r="L260" s="41"/>
      <c r="M260" s="182" t="s">
        <v>19</v>
      </c>
      <c r="N260" s="183" t="s">
        <v>49</v>
      </c>
      <c r="O260" s="66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160</v>
      </c>
      <c r="AT260" s="186" t="s">
        <v>155</v>
      </c>
      <c r="AU260" s="186" t="s">
        <v>88</v>
      </c>
      <c r="AY260" s="19" t="s">
        <v>153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86</v>
      </c>
      <c r="BK260" s="187">
        <f>ROUND(I260*H260,2)</f>
        <v>0</v>
      </c>
      <c r="BL260" s="19" t="s">
        <v>160</v>
      </c>
      <c r="BM260" s="186" t="s">
        <v>343</v>
      </c>
    </row>
    <row r="261" spans="1:65" s="2" customFormat="1" ht="11.25">
      <c r="A261" s="36"/>
      <c r="B261" s="37"/>
      <c r="C261" s="38"/>
      <c r="D261" s="188" t="s">
        <v>161</v>
      </c>
      <c r="E261" s="38"/>
      <c r="F261" s="189" t="s">
        <v>731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161</v>
      </c>
      <c r="AU261" s="19" t="s">
        <v>88</v>
      </c>
    </row>
    <row r="262" spans="1:65" s="14" customFormat="1" ht="11.25">
      <c r="B262" s="205"/>
      <c r="C262" s="206"/>
      <c r="D262" s="195" t="s">
        <v>163</v>
      </c>
      <c r="E262" s="207" t="s">
        <v>19</v>
      </c>
      <c r="F262" s="208" t="s">
        <v>1690</v>
      </c>
      <c r="G262" s="206"/>
      <c r="H262" s="207" t="s">
        <v>19</v>
      </c>
      <c r="I262" s="209"/>
      <c r="J262" s="206"/>
      <c r="K262" s="206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163</v>
      </c>
      <c r="AU262" s="214" t="s">
        <v>88</v>
      </c>
      <c r="AV262" s="14" t="s">
        <v>86</v>
      </c>
      <c r="AW262" s="14" t="s">
        <v>37</v>
      </c>
      <c r="AX262" s="14" t="s">
        <v>78</v>
      </c>
      <c r="AY262" s="214" t="s">
        <v>153</v>
      </c>
    </row>
    <row r="263" spans="1:65" s="13" customFormat="1" ht="11.25">
      <c r="B263" s="193"/>
      <c r="C263" s="194"/>
      <c r="D263" s="195" t="s">
        <v>163</v>
      </c>
      <c r="E263" s="196" t="s">
        <v>19</v>
      </c>
      <c r="F263" s="197" t="s">
        <v>1691</v>
      </c>
      <c r="G263" s="194"/>
      <c r="H263" s="198">
        <v>1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163</v>
      </c>
      <c r="AU263" s="204" t="s">
        <v>88</v>
      </c>
      <c r="AV263" s="13" t="s">
        <v>88</v>
      </c>
      <c r="AW263" s="13" t="s">
        <v>37</v>
      </c>
      <c r="AX263" s="13" t="s">
        <v>78</v>
      </c>
      <c r="AY263" s="204" t="s">
        <v>153</v>
      </c>
    </row>
    <row r="264" spans="1:65" s="14" customFormat="1" ht="11.25">
      <c r="B264" s="205"/>
      <c r="C264" s="206"/>
      <c r="D264" s="195" t="s">
        <v>163</v>
      </c>
      <c r="E264" s="207" t="s">
        <v>19</v>
      </c>
      <c r="F264" s="208" t="s">
        <v>1692</v>
      </c>
      <c r="G264" s="206"/>
      <c r="H264" s="207" t="s">
        <v>19</v>
      </c>
      <c r="I264" s="209"/>
      <c r="J264" s="206"/>
      <c r="K264" s="206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163</v>
      </c>
      <c r="AU264" s="214" t="s">
        <v>88</v>
      </c>
      <c r="AV264" s="14" t="s">
        <v>86</v>
      </c>
      <c r="AW264" s="14" t="s">
        <v>37</v>
      </c>
      <c r="AX264" s="14" t="s">
        <v>78</v>
      </c>
      <c r="AY264" s="214" t="s">
        <v>153</v>
      </c>
    </row>
    <row r="265" spans="1:65" s="13" customFormat="1" ht="11.25">
      <c r="B265" s="193"/>
      <c r="C265" s="194"/>
      <c r="D265" s="195" t="s">
        <v>163</v>
      </c>
      <c r="E265" s="196" t="s">
        <v>19</v>
      </c>
      <c r="F265" s="197" t="s">
        <v>1693</v>
      </c>
      <c r="G265" s="194"/>
      <c r="H265" s="198">
        <v>0.5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163</v>
      </c>
      <c r="AU265" s="204" t="s">
        <v>88</v>
      </c>
      <c r="AV265" s="13" t="s">
        <v>88</v>
      </c>
      <c r="AW265" s="13" t="s">
        <v>37</v>
      </c>
      <c r="AX265" s="13" t="s">
        <v>78</v>
      </c>
      <c r="AY265" s="204" t="s">
        <v>153</v>
      </c>
    </row>
    <row r="266" spans="1:65" s="14" customFormat="1" ht="11.25">
      <c r="B266" s="205"/>
      <c r="C266" s="206"/>
      <c r="D266" s="195" t="s">
        <v>163</v>
      </c>
      <c r="E266" s="207" t="s">
        <v>19</v>
      </c>
      <c r="F266" s="208" t="s">
        <v>810</v>
      </c>
      <c r="G266" s="206"/>
      <c r="H266" s="207" t="s">
        <v>19</v>
      </c>
      <c r="I266" s="209"/>
      <c r="J266" s="206"/>
      <c r="K266" s="206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163</v>
      </c>
      <c r="AU266" s="214" t="s">
        <v>88</v>
      </c>
      <c r="AV266" s="14" t="s">
        <v>86</v>
      </c>
      <c r="AW266" s="14" t="s">
        <v>37</v>
      </c>
      <c r="AX266" s="14" t="s">
        <v>78</v>
      </c>
      <c r="AY266" s="214" t="s">
        <v>153</v>
      </c>
    </row>
    <row r="267" spans="1:65" s="13" customFormat="1" ht="11.25">
      <c r="B267" s="193"/>
      <c r="C267" s="194"/>
      <c r="D267" s="195" t="s">
        <v>163</v>
      </c>
      <c r="E267" s="196" t="s">
        <v>19</v>
      </c>
      <c r="F267" s="197" t="s">
        <v>1694</v>
      </c>
      <c r="G267" s="194"/>
      <c r="H267" s="198">
        <v>0.47499999999999998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163</v>
      </c>
      <c r="AU267" s="204" t="s">
        <v>88</v>
      </c>
      <c r="AV267" s="13" t="s">
        <v>88</v>
      </c>
      <c r="AW267" s="13" t="s">
        <v>37</v>
      </c>
      <c r="AX267" s="13" t="s">
        <v>78</v>
      </c>
      <c r="AY267" s="204" t="s">
        <v>153</v>
      </c>
    </row>
    <row r="268" spans="1:65" s="15" customFormat="1" ht="11.25">
      <c r="B268" s="215"/>
      <c r="C268" s="216"/>
      <c r="D268" s="195" t="s">
        <v>163</v>
      </c>
      <c r="E268" s="217" t="s">
        <v>19</v>
      </c>
      <c r="F268" s="218" t="s">
        <v>166</v>
      </c>
      <c r="G268" s="216"/>
      <c r="H268" s="219">
        <v>1.9750000000000001</v>
      </c>
      <c r="I268" s="220"/>
      <c r="J268" s="216"/>
      <c r="K268" s="216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163</v>
      </c>
      <c r="AU268" s="225" t="s">
        <v>88</v>
      </c>
      <c r="AV268" s="15" t="s">
        <v>160</v>
      </c>
      <c r="AW268" s="15" t="s">
        <v>37</v>
      </c>
      <c r="AX268" s="15" t="s">
        <v>86</v>
      </c>
      <c r="AY268" s="225" t="s">
        <v>153</v>
      </c>
    </row>
    <row r="269" spans="1:65" s="12" customFormat="1" ht="22.9" customHeight="1">
      <c r="B269" s="159"/>
      <c r="C269" s="160"/>
      <c r="D269" s="161" t="s">
        <v>77</v>
      </c>
      <c r="E269" s="173" t="s">
        <v>170</v>
      </c>
      <c r="F269" s="173" t="s">
        <v>742</v>
      </c>
      <c r="G269" s="160"/>
      <c r="H269" s="160"/>
      <c r="I269" s="163"/>
      <c r="J269" s="174">
        <f>BK269</f>
        <v>0</v>
      </c>
      <c r="K269" s="160"/>
      <c r="L269" s="165"/>
      <c r="M269" s="166"/>
      <c r="N269" s="167"/>
      <c r="O269" s="167"/>
      <c r="P269" s="168">
        <f>SUM(P270:P273)</f>
        <v>0</v>
      </c>
      <c r="Q269" s="167"/>
      <c r="R269" s="168">
        <f>SUM(R270:R273)</f>
        <v>0</v>
      </c>
      <c r="S269" s="167"/>
      <c r="T269" s="169">
        <f>SUM(T270:T273)</f>
        <v>0</v>
      </c>
      <c r="AR269" s="170" t="s">
        <v>86</v>
      </c>
      <c r="AT269" s="171" t="s">
        <v>77</v>
      </c>
      <c r="AU269" s="171" t="s">
        <v>86</v>
      </c>
      <c r="AY269" s="170" t="s">
        <v>153</v>
      </c>
      <c r="BK269" s="172">
        <f>SUM(BK270:BK273)</f>
        <v>0</v>
      </c>
    </row>
    <row r="270" spans="1:65" s="2" customFormat="1" ht="16.5" customHeight="1">
      <c r="A270" s="36"/>
      <c r="B270" s="37"/>
      <c r="C270" s="175" t="s">
        <v>345</v>
      </c>
      <c r="D270" s="175" t="s">
        <v>155</v>
      </c>
      <c r="E270" s="176" t="s">
        <v>749</v>
      </c>
      <c r="F270" s="177" t="s">
        <v>750</v>
      </c>
      <c r="G270" s="178" t="s">
        <v>275</v>
      </c>
      <c r="H270" s="179">
        <v>794.9</v>
      </c>
      <c r="I270" s="180"/>
      <c r="J270" s="181">
        <f>ROUND(I270*H270,2)</f>
        <v>0</v>
      </c>
      <c r="K270" s="177" t="s">
        <v>159</v>
      </c>
      <c r="L270" s="41"/>
      <c r="M270" s="182" t="s">
        <v>19</v>
      </c>
      <c r="N270" s="183" t="s">
        <v>49</v>
      </c>
      <c r="O270" s="66"/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160</v>
      </c>
      <c r="AT270" s="186" t="s">
        <v>155</v>
      </c>
      <c r="AU270" s="186" t="s">
        <v>88</v>
      </c>
      <c r="AY270" s="19" t="s">
        <v>153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86</v>
      </c>
      <c r="BK270" s="187">
        <f>ROUND(I270*H270,2)</f>
        <v>0</v>
      </c>
      <c r="BL270" s="19" t="s">
        <v>160</v>
      </c>
      <c r="BM270" s="186" t="s">
        <v>348</v>
      </c>
    </row>
    <row r="271" spans="1:65" s="2" customFormat="1" ht="11.25">
      <c r="A271" s="36"/>
      <c r="B271" s="37"/>
      <c r="C271" s="38"/>
      <c r="D271" s="188" t="s">
        <v>161</v>
      </c>
      <c r="E271" s="38"/>
      <c r="F271" s="189" t="s">
        <v>751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161</v>
      </c>
      <c r="AU271" s="19" t="s">
        <v>88</v>
      </c>
    </row>
    <row r="272" spans="1:65" s="13" customFormat="1" ht="11.25">
      <c r="B272" s="193"/>
      <c r="C272" s="194"/>
      <c r="D272" s="195" t="s">
        <v>163</v>
      </c>
      <c r="E272" s="196" t="s">
        <v>19</v>
      </c>
      <c r="F272" s="197" t="s">
        <v>1688</v>
      </c>
      <c r="G272" s="194"/>
      <c r="H272" s="198">
        <v>794.9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163</v>
      </c>
      <c r="AU272" s="204" t="s">
        <v>88</v>
      </c>
      <c r="AV272" s="13" t="s">
        <v>88</v>
      </c>
      <c r="AW272" s="13" t="s">
        <v>37</v>
      </c>
      <c r="AX272" s="13" t="s">
        <v>78</v>
      </c>
      <c r="AY272" s="204" t="s">
        <v>153</v>
      </c>
    </row>
    <row r="273" spans="1:65" s="15" customFormat="1" ht="11.25">
      <c r="B273" s="215"/>
      <c r="C273" s="216"/>
      <c r="D273" s="195" t="s">
        <v>163</v>
      </c>
      <c r="E273" s="217" t="s">
        <v>19</v>
      </c>
      <c r="F273" s="218" t="s">
        <v>166</v>
      </c>
      <c r="G273" s="216"/>
      <c r="H273" s="219">
        <v>794.9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163</v>
      </c>
      <c r="AU273" s="225" t="s">
        <v>88</v>
      </c>
      <c r="AV273" s="15" t="s">
        <v>160</v>
      </c>
      <c r="AW273" s="15" t="s">
        <v>37</v>
      </c>
      <c r="AX273" s="15" t="s">
        <v>86</v>
      </c>
      <c r="AY273" s="225" t="s">
        <v>153</v>
      </c>
    </row>
    <row r="274" spans="1:65" s="12" customFormat="1" ht="22.9" customHeight="1">
      <c r="B274" s="159"/>
      <c r="C274" s="160"/>
      <c r="D274" s="161" t="s">
        <v>77</v>
      </c>
      <c r="E274" s="173" t="s">
        <v>160</v>
      </c>
      <c r="F274" s="173" t="s">
        <v>283</v>
      </c>
      <c r="G274" s="160"/>
      <c r="H274" s="160"/>
      <c r="I274" s="163"/>
      <c r="J274" s="174">
        <f>BK274</f>
        <v>0</v>
      </c>
      <c r="K274" s="160"/>
      <c r="L274" s="165"/>
      <c r="M274" s="166"/>
      <c r="N274" s="167"/>
      <c r="O274" s="167"/>
      <c r="P274" s="168">
        <f>SUM(P275:P321)</f>
        <v>0</v>
      </c>
      <c r="Q274" s="167"/>
      <c r="R274" s="168">
        <f>SUM(R275:R321)</f>
        <v>0</v>
      </c>
      <c r="S274" s="167"/>
      <c r="T274" s="169">
        <f>SUM(T275:T321)</f>
        <v>0</v>
      </c>
      <c r="AR274" s="170" t="s">
        <v>86</v>
      </c>
      <c r="AT274" s="171" t="s">
        <v>77</v>
      </c>
      <c r="AU274" s="171" t="s">
        <v>86</v>
      </c>
      <c r="AY274" s="170" t="s">
        <v>153</v>
      </c>
      <c r="BK274" s="172">
        <f>SUM(BK275:BK321)</f>
        <v>0</v>
      </c>
    </row>
    <row r="275" spans="1:65" s="2" customFormat="1" ht="24.2" customHeight="1">
      <c r="A275" s="36"/>
      <c r="B275" s="37"/>
      <c r="C275" s="175" t="s">
        <v>269</v>
      </c>
      <c r="D275" s="175" t="s">
        <v>155</v>
      </c>
      <c r="E275" s="176" t="s">
        <v>754</v>
      </c>
      <c r="F275" s="177" t="s">
        <v>755</v>
      </c>
      <c r="G275" s="178" t="s">
        <v>158</v>
      </c>
      <c r="H275" s="179">
        <v>50.1</v>
      </c>
      <c r="I275" s="180"/>
      <c r="J275" s="181">
        <f>ROUND(I275*H275,2)</f>
        <v>0</v>
      </c>
      <c r="K275" s="177" t="s">
        <v>159</v>
      </c>
      <c r="L275" s="41"/>
      <c r="M275" s="182" t="s">
        <v>19</v>
      </c>
      <c r="N275" s="183" t="s">
        <v>49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160</v>
      </c>
      <c r="AT275" s="186" t="s">
        <v>155</v>
      </c>
      <c r="AU275" s="186" t="s">
        <v>88</v>
      </c>
      <c r="AY275" s="19" t="s">
        <v>153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86</v>
      </c>
      <c r="BK275" s="187">
        <f>ROUND(I275*H275,2)</f>
        <v>0</v>
      </c>
      <c r="BL275" s="19" t="s">
        <v>160</v>
      </c>
      <c r="BM275" s="186" t="s">
        <v>351</v>
      </c>
    </row>
    <row r="276" spans="1:65" s="2" customFormat="1" ht="11.25">
      <c r="A276" s="36"/>
      <c r="B276" s="37"/>
      <c r="C276" s="38"/>
      <c r="D276" s="188" t="s">
        <v>161</v>
      </c>
      <c r="E276" s="38"/>
      <c r="F276" s="189" t="s">
        <v>756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161</v>
      </c>
      <c r="AU276" s="19" t="s">
        <v>88</v>
      </c>
    </row>
    <row r="277" spans="1:65" s="13" customFormat="1" ht="11.25">
      <c r="B277" s="193"/>
      <c r="C277" s="194"/>
      <c r="D277" s="195" t="s">
        <v>163</v>
      </c>
      <c r="E277" s="196" t="s">
        <v>19</v>
      </c>
      <c r="F277" s="197" t="s">
        <v>1695</v>
      </c>
      <c r="G277" s="194"/>
      <c r="H277" s="198">
        <v>50.1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163</v>
      </c>
      <c r="AU277" s="204" t="s">
        <v>88</v>
      </c>
      <c r="AV277" s="13" t="s">
        <v>88</v>
      </c>
      <c r="AW277" s="13" t="s">
        <v>37</v>
      </c>
      <c r="AX277" s="13" t="s">
        <v>78</v>
      </c>
      <c r="AY277" s="204" t="s">
        <v>153</v>
      </c>
    </row>
    <row r="278" spans="1:65" s="14" customFormat="1" ht="11.25">
      <c r="B278" s="205"/>
      <c r="C278" s="206"/>
      <c r="D278" s="195" t="s">
        <v>163</v>
      </c>
      <c r="E278" s="207" t="s">
        <v>19</v>
      </c>
      <c r="F278" s="208" t="s">
        <v>1696</v>
      </c>
      <c r="G278" s="206"/>
      <c r="H278" s="207" t="s">
        <v>19</v>
      </c>
      <c r="I278" s="209"/>
      <c r="J278" s="206"/>
      <c r="K278" s="206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163</v>
      </c>
      <c r="AU278" s="214" t="s">
        <v>88</v>
      </c>
      <c r="AV278" s="14" t="s">
        <v>86</v>
      </c>
      <c r="AW278" s="14" t="s">
        <v>37</v>
      </c>
      <c r="AX278" s="14" t="s">
        <v>78</v>
      </c>
      <c r="AY278" s="214" t="s">
        <v>153</v>
      </c>
    </row>
    <row r="279" spans="1:65" s="15" customFormat="1" ht="11.25">
      <c r="B279" s="215"/>
      <c r="C279" s="216"/>
      <c r="D279" s="195" t="s">
        <v>163</v>
      </c>
      <c r="E279" s="217" t="s">
        <v>19</v>
      </c>
      <c r="F279" s="218" t="s">
        <v>166</v>
      </c>
      <c r="G279" s="216"/>
      <c r="H279" s="219">
        <v>50.1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163</v>
      </c>
      <c r="AU279" s="225" t="s">
        <v>88</v>
      </c>
      <c r="AV279" s="15" t="s">
        <v>160</v>
      </c>
      <c r="AW279" s="15" t="s">
        <v>37</v>
      </c>
      <c r="AX279" s="15" t="s">
        <v>86</v>
      </c>
      <c r="AY279" s="225" t="s">
        <v>153</v>
      </c>
    </row>
    <row r="280" spans="1:65" s="2" customFormat="1" ht="16.5" customHeight="1">
      <c r="A280" s="36"/>
      <c r="B280" s="37"/>
      <c r="C280" s="175" t="s">
        <v>352</v>
      </c>
      <c r="D280" s="175" t="s">
        <v>155</v>
      </c>
      <c r="E280" s="176" t="s">
        <v>759</v>
      </c>
      <c r="F280" s="177" t="s">
        <v>760</v>
      </c>
      <c r="G280" s="178" t="s">
        <v>173</v>
      </c>
      <c r="H280" s="179">
        <v>188.65299999999999</v>
      </c>
      <c r="I280" s="180"/>
      <c r="J280" s="181">
        <f>ROUND(I280*H280,2)</f>
        <v>0</v>
      </c>
      <c r="K280" s="177" t="s">
        <v>159</v>
      </c>
      <c r="L280" s="41"/>
      <c r="M280" s="182" t="s">
        <v>19</v>
      </c>
      <c r="N280" s="183" t="s">
        <v>49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160</v>
      </c>
      <c r="AT280" s="186" t="s">
        <v>155</v>
      </c>
      <c r="AU280" s="186" t="s">
        <v>88</v>
      </c>
      <c r="AY280" s="19" t="s">
        <v>153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86</v>
      </c>
      <c r="BK280" s="187">
        <f>ROUND(I280*H280,2)</f>
        <v>0</v>
      </c>
      <c r="BL280" s="19" t="s">
        <v>160</v>
      </c>
      <c r="BM280" s="186" t="s">
        <v>355</v>
      </c>
    </row>
    <row r="281" spans="1:65" s="2" customFormat="1" ht="11.25">
      <c r="A281" s="36"/>
      <c r="B281" s="37"/>
      <c r="C281" s="38"/>
      <c r="D281" s="188" t="s">
        <v>161</v>
      </c>
      <c r="E281" s="38"/>
      <c r="F281" s="189" t="s">
        <v>761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161</v>
      </c>
      <c r="AU281" s="19" t="s">
        <v>88</v>
      </c>
    </row>
    <row r="282" spans="1:65" s="13" customFormat="1" ht="11.25">
      <c r="B282" s="193"/>
      <c r="C282" s="194"/>
      <c r="D282" s="195" t="s">
        <v>163</v>
      </c>
      <c r="E282" s="196" t="s">
        <v>19</v>
      </c>
      <c r="F282" s="197" t="s">
        <v>1697</v>
      </c>
      <c r="G282" s="194"/>
      <c r="H282" s="198">
        <v>181.173</v>
      </c>
      <c r="I282" s="199"/>
      <c r="J282" s="194"/>
      <c r="K282" s="194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163</v>
      </c>
      <c r="AU282" s="204" t="s">
        <v>88</v>
      </c>
      <c r="AV282" s="13" t="s">
        <v>88</v>
      </c>
      <c r="AW282" s="13" t="s">
        <v>37</v>
      </c>
      <c r="AX282" s="13" t="s">
        <v>78</v>
      </c>
      <c r="AY282" s="204" t="s">
        <v>153</v>
      </c>
    </row>
    <row r="283" spans="1:65" s="13" customFormat="1" ht="11.25">
      <c r="B283" s="193"/>
      <c r="C283" s="194"/>
      <c r="D283" s="195" t="s">
        <v>163</v>
      </c>
      <c r="E283" s="196" t="s">
        <v>19</v>
      </c>
      <c r="F283" s="197" t="s">
        <v>1698</v>
      </c>
      <c r="G283" s="194"/>
      <c r="H283" s="198">
        <v>2.08</v>
      </c>
      <c r="I283" s="199"/>
      <c r="J283" s="194"/>
      <c r="K283" s="194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163</v>
      </c>
      <c r="AU283" s="204" t="s">
        <v>88</v>
      </c>
      <c r="AV283" s="13" t="s">
        <v>88</v>
      </c>
      <c r="AW283" s="13" t="s">
        <v>37</v>
      </c>
      <c r="AX283" s="13" t="s">
        <v>78</v>
      </c>
      <c r="AY283" s="204" t="s">
        <v>153</v>
      </c>
    </row>
    <row r="284" spans="1:65" s="13" customFormat="1" ht="11.25">
      <c r="B284" s="193"/>
      <c r="C284" s="194"/>
      <c r="D284" s="195" t="s">
        <v>163</v>
      </c>
      <c r="E284" s="196" t="s">
        <v>19</v>
      </c>
      <c r="F284" s="197" t="s">
        <v>1699</v>
      </c>
      <c r="G284" s="194"/>
      <c r="H284" s="198">
        <v>5.4</v>
      </c>
      <c r="I284" s="199"/>
      <c r="J284" s="194"/>
      <c r="K284" s="194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163</v>
      </c>
      <c r="AU284" s="204" t="s">
        <v>88</v>
      </c>
      <c r="AV284" s="13" t="s">
        <v>88</v>
      </c>
      <c r="AW284" s="13" t="s">
        <v>37</v>
      </c>
      <c r="AX284" s="13" t="s">
        <v>78</v>
      </c>
      <c r="AY284" s="204" t="s">
        <v>153</v>
      </c>
    </row>
    <row r="285" spans="1:65" s="14" customFormat="1" ht="11.25">
      <c r="B285" s="205"/>
      <c r="C285" s="206"/>
      <c r="D285" s="195" t="s">
        <v>163</v>
      </c>
      <c r="E285" s="207" t="s">
        <v>19</v>
      </c>
      <c r="F285" s="208" t="s">
        <v>765</v>
      </c>
      <c r="G285" s="206"/>
      <c r="H285" s="207" t="s">
        <v>19</v>
      </c>
      <c r="I285" s="209"/>
      <c r="J285" s="206"/>
      <c r="K285" s="206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163</v>
      </c>
      <c r="AU285" s="214" t="s">
        <v>88</v>
      </c>
      <c r="AV285" s="14" t="s">
        <v>86</v>
      </c>
      <c r="AW285" s="14" t="s">
        <v>37</v>
      </c>
      <c r="AX285" s="14" t="s">
        <v>78</v>
      </c>
      <c r="AY285" s="214" t="s">
        <v>153</v>
      </c>
    </row>
    <row r="286" spans="1:65" s="15" customFormat="1" ht="11.25">
      <c r="B286" s="215"/>
      <c r="C286" s="216"/>
      <c r="D286" s="195" t="s">
        <v>163</v>
      </c>
      <c r="E286" s="217" t="s">
        <v>19</v>
      </c>
      <c r="F286" s="218" t="s">
        <v>166</v>
      </c>
      <c r="G286" s="216"/>
      <c r="H286" s="219">
        <v>188.65300000000002</v>
      </c>
      <c r="I286" s="220"/>
      <c r="J286" s="216"/>
      <c r="K286" s="216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163</v>
      </c>
      <c r="AU286" s="225" t="s">
        <v>88</v>
      </c>
      <c r="AV286" s="15" t="s">
        <v>160</v>
      </c>
      <c r="AW286" s="15" t="s">
        <v>37</v>
      </c>
      <c r="AX286" s="15" t="s">
        <v>86</v>
      </c>
      <c r="AY286" s="225" t="s">
        <v>153</v>
      </c>
    </row>
    <row r="287" spans="1:65" s="2" customFormat="1" ht="16.5" customHeight="1">
      <c r="A287" s="36"/>
      <c r="B287" s="37"/>
      <c r="C287" s="175" t="s">
        <v>276</v>
      </c>
      <c r="D287" s="175" t="s">
        <v>155</v>
      </c>
      <c r="E287" s="176" t="s">
        <v>767</v>
      </c>
      <c r="F287" s="177" t="s">
        <v>760</v>
      </c>
      <c r="G287" s="178" t="s">
        <v>173</v>
      </c>
      <c r="H287" s="179">
        <v>2.16</v>
      </c>
      <c r="I287" s="180"/>
      <c r="J287" s="181">
        <f>ROUND(I287*H287,2)</f>
        <v>0</v>
      </c>
      <c r="K287" s="177" t="s">
        <v>19</v>
      </c>
      <c r="L287" s="41"/>
      <c r="M287" s="182" t="s">
        <v>19</v>
      </c>
      <c r="N287" s="183" t="s">
        <v>49</v>
      </c>
      <c r="O287" s="66"/>
      <c r="P287" s="184">
        <f>O287*H287</f>
        <v>0</v>
      </c>
      <c r="Q287" s="184">
        <v>0</v>
      </c>
      <c r="R287" s="184">
        <f>Q287*H287</f>
        <v>0</v>
      </c>
      <c r="S287" s="184">
        <v>0</v>
      </c>
      <c r="T287" s="185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160</v>
      </c>
      <c r="AT287" s="186" t="s">
        <v>155</v>
      </c>
      <c r="AU287" s="186" t="s">
        <v>88</v>
      </c>
      <c r="AY287" s="19" t="s">
        <v>153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86</v>
      </c>
      <c r="BK287" s="187">
        <f>ROUND(I287*H287,2)</f>
        <v>0</v>
      </c>
      <c r="BL287" s="19" t="s">
        <v>160</v>
      </c>
      <c r="BM287" s="186" t="s">
        <v>511</v>
      </c>
    </row>
    <row r="288" spans="1:65" s="13" customFormat="1" ht="11.25">
      <c r="B288" s="193"/>
      <c r="C288" s="194"/>
      <c r="D288" s="195" t="s">
        <v>163</v>
      </c>
      <c r="E288" s="196" t="s">
        <v>19</v>
      </c>
      <c r="F288" s="197" t="s">
        <v>1700</v>
      </c>
      <c r="G288" s="194"/>
      <c r="H288" s="198">
        <v>2.16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163</v>
      </c>
      <c r="AU288" s="204" t="s">
        <v>88</v>
      </c>
      <c r="AV288" s="13" t="s">
        <v>88</v>
      </c>
      <c r="AW288" s="13" t="s">
        <v>37</v>
      </c>
      <c r="AX288" s="13" t="s">
        <v>78</v>
      </c>
      <c r="AY288" s="204" t="s">
        <v>153</v>
      </c>
    </row>
    <row r="289" spans="1:65" s="14" customFormat="1" ht="11.25">
      <c r="B289" s="205"/>
      <c r="C289" s="206"/>
      <c r="D289" s="195" t="s">
        <v>163</v>
      </c>
      <c r="E289" s="207" t="s">
        <v>19</v>
      </c>
      <c r="F289" s="208" t="s">
        <v>1701</v>
      </c>
      <c r="G289" s="206"/>
      <c r="H289" s="207" t="s">
        <v>19</v>
      </c>
      <c r="I289" s="209"/>
      <c r="J289" s="206"/>
      <c r="K289" s="206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163</v>
      </c>
      <c r="AU289" s="214" t="s">
        <v>88</v>
      </c>
      <c r="AV289" s="14" t="s">
        <v>86</v>
      </c>
      <c r="AW289" s="14" t="s">
        <v>37</v>
      </c>
      <c r="AX289" s="14" t="s">
        <v>78</v>
      </c>
      <c r="AY289" s="214" t="s">
        <v>153</v>
      </c>
    </row>
    <row r="290" spans="1:65" s="15" customFormat="1" ht="11.25">
      <c r="B290" s="215"/>
      <c r="C290" s="216"/>
      <c r="D290" s="195" t="s">
        <v>163</v>
      </c>
      <c r="E290" s="217" t="s">
        <v>19</v>
      </c>
      <c r="F290" s="218" t="s">
        <v>166</v>
      </c>
      <c r="G290" s="216"/>
      <c r="H290" s="219">
        <v>2.16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163</v>
      </c>
      <c r="AU290" s="225" t="s">
        <v>88</v>
      </c>
      <c r="AV290" s="15" t="s">
        <v>160</v>
      </c>
      <c r="AW290" s="15" t="s">
        <v>37</v>
      </c>
      <c r="AX290" s="15" t="s">
        <v>86</v>
      </c>
      <c r="AY290" s="225" t="s">
        <v>153</v>
      </c>
    </row>
    <row r="291" spans="1:65" s="2" customFormat="1" ht="16.5" customHeight="1">
      <c r="A291" s="36"/>
      <c r="B291" s="37"/>
      <c r="C291" s="175" t="s">
        <v>728</v>
      </c>
      <c r="D291" s="175" t="s">
        <v>155</v>
      </c>
      <c r="E291" s="176" t="s">
        <v>284</v>
      </c>
      <c r="F291" s="177" t="s">
        <v>285</v>
      </c>
      <c r="G291" s="178" t="s">
        <v>173</v>
      </c>
      <c r="H291" s="179">
        <v>145.54</v>
      </c>
      <c r="I291" s="180"/>
      <c r="J291" s="181">
        <f>ROUND(I291*H291,2)</f>
        <v>0</v>
      </c>
      <c r="K291" s="177" t="s">
        <v>159</v>
      </c>
      <c r="L291" s="41"/>
      <c r="M291" s="182" t="s">
        <v>19</v>
      </c>
      <c r="N291" s="183" t="s">
        <v>49</v>
      </c>
      <c r="O291" s="66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160</v>
      </c>
      <c r="AT291" s="186" t="s">
        <v>155</v>
      </c>
      <c r="AU291" s="186" t="s">
        <v>88</v>
      </c>
      <c r="AY291" s="19" t="s">
        <v>153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86</v>
      </c>
      <c r="BK291" s="187">
        <f>ROUND(I291*H291,2)</f>
        <v>0</v>
      </c>
      <c r="BL291" s="19" t="s">
        <v>160</v>
      </c>
      <c r="BM291" s="186" t="s">
        <v>521</v>
      </c>
    </row>
    <row r="292" spans="1:65" s="2" customFormat="1" ht="11.25">
      <c r="A292" s="36"/>
      <c r="B292" s="37"/>
      <c r="C292" s="38"/>
      <c r="D292" s="188" t="s">
        <v>161</v>
      </c>
      <c r="E292" s="38"/>
      <c r="F292" s="189" t="s">
        <v>287</v>
      </c>
      <c r="G292" s="38"/>
      <c r="H292" s="38"/>
      <c r="I292" s="190"/>
      <c r="J292" s="38"/>
      <c r="K292" s="38"/>
      <c r="L292" s="41"/>
      <c r="M292" s="191"/>
      <c r="N292" s="19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161</v>
      </c>
      <c r="AU292" s="19" t="s">
        <v>88</v>
      </c>
    </row>
    <row r="293" spans="1:65" s="13" customFormat="1" ht="11.25">
      <c r="B293" s="193"/>
      <c r="C293" s="194"/>
      <c r="D293" s="195" t="s">
        <v>163</v>
      </c>
      <c r="E293" s="196" t="s">
        <v>19</v>
      </c>
      <c r="F293" s="197" t="s">
        <v>1702</v>
      </c>
      <c r="G293" s="194"/>
      <c r="H293" s="198">
        <v>135.88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163</v>
      </c>
      <c r="AU293" s="204" t="s">
        <v>88</v>
      </c>
      <c r="AV293" s="13" t="s">
        <v>88</v>
      </c>
      <c r="AW293" s="13" t="s">
        <v>37</v>
      </c>
      <c r="AX293" s="13" t="s">
        <v>78</v>
      </c>
      <c r="AY293" s="204" t="s">
        <v>153</v>
      </c>
    </row>
    <row r="294" spans="1:65" s="13" customFormat="1" ht="11.25">
      <c r="B294" s="193"/>
      <c r="C294" s="194"/>
      <c r="D294" s="195" t="s">
        <v>163</v>
      </c>
      <c r="E294" s="196" t="s">
        <v>19</v>
      </c>
      <c r="F294" s="197" t="s">
        <v>1703</v>
      </c>
      <c r="G294" s="194"/>
      <c r="H294" s="198">
        <v>1.56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163</v>
      </c>
      <c r="AU294" s="204" t="s">
        <v>88</v>
      </c>
      <c r="AV294" s="13" t="s">
        <v>88</v>
      </c>
      <c r="AW294" s="13" t="s">
        <v>37</v>
      </c>
      <c r="AX294" s="13" t="s">
        <v>78</v>
      </c>
      <c r="AY294" s="204" t="s">
        <v>153</v>
      </c>
    </row>
    <row r="295" spans="1:65" s="13" customFormat="1" ht="11.25">
      <c r="B295" s="193"/>
      <c r="C295" s="194"/>
      <c r="D295" s="195" t="s">
        <v>163</v>
      </c>
      <c r="E295" s="196" t="s">
        <v>19</v>
      </c>
      <c r="F295" s="197" t="s">
        <v>1704</v>
      </c>
      <c r="G295" s="194"/>
      <c r="H295" s="198">
        <v>8.1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163</v>
      </c>
      <c r="AU295" s="204" t="s">
        <v>88</v>
      </c>
      <c r="AV295" s="13" t="s">
        <v>88</v>
      </c>
      <c r="AW295" s="13" t="s">
        <v>37</v>
      </c>
      <c r="AX295" s="13" t="s">
        <v>78</v>
      </c>
      <c r="AY295" s="204" t="s">
        <v>153</v>
      </c>
    </row>
    <row r="296" spans="1:65" s="15" customFormat="1" ht="11.25">
      <c r="B296" s="215"/>
      <c r="C296" s="216"/>
      <c r="D296" s="195" t="s">
        <v>163</v>
      </c>
      <c r="E296" s="217" t="s">
        <v>19</v>
      </c>
      <c r="F296" s="218" t="s">
        <v>166</v>
      </c>
      <c r="G296" s="216"/>
      <c r="H296" s="219">
        <v>145.54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163</v>
      </c>
      <c r="AU296" s="225" t="s">
        <v>88</v>
      </c>
      <c r="AV296" s="15" t="s">
        <v>160</v>
      </c>
      <c r="AW296" s="15" t="s">
        <v>37</v>
      </c>
      <c r="AX296" s="15" t="s">
        <v>86</v>
      </c>
      <c r="AY296" s="225" t="s">
        <v>153</v>
      </c>
    </row>
    <row r="297" spans="1:65" s="2" customFormat="1" ht="16.5" customHeight="1">
      <c r="A297" s="36"/>
      <c r="B297" s="37"/>
      <c r="C297" s="175" t="s">
        <v>281</v>
      </c>
      <c r="D297" s="175" t="s">
        <v>155</v>
      </c>
      <c r="E297" s="176" t="s">
        <v>773</v>
      </c>
      <c r="F297" s="177" t="s">
        <v>774</v>
      </c>
      <c r="G297" s="178" t="s">
        <v>342</v>
      </c>
      <c r="H297" s="179">
        <v>56</v>
      </c>
      <c r="I297" s="180"/>
      <c r="J297" s="181">
        <f>ROUND(I297*H297,2)</f>
        <v>0</v>
      </c>
      <c r="K297" s="177" t="s">
        <v>159</v>
      </c>
      <c r="L297" s="41"/>
      <c r="M297" s="182" t="s">
        <v>19</v>
      </c>
      <c r="N297" s="183" t="s">
        <v>49</v>
      </c>
      <c r="O297" s="66"/>
      <c r="P297" s="184">
        <f>O297*H297</f>
        <v>0</v>
      </c>
      <c r="Q297" s="184">
        <v>0</v>
      </c>
      <c r="R297" s="184">
        <f>Q297*H297</f>
        <v>0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160</v>
      </c>
      <c r="AT297" s="186" t="s">
        <v>155</v>
      </c>
      <c r="AU297" s="186" t="s">
        <v>88</v>
      </c>
      <c r="AY297" s="19" t="s">
        <v>153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86</v>
      </c>
      <c r="BK297" s="187">
        <f>ROUND(I297*H297,2)</f>
        <v>0</v>
      </c>
      <c r="BL297" s="19" t="s">
        <v>160</v>
      </c>
      <c r="BM297" s="186" t="s">
        <v>386</v>
      </c>
    </row>
    <row r="298" spans="1:65" s="2" customFormat="1" ht="11.25">
      <c r="A298" s="36"/>
      <c r="B298" s="37"/>
      <c r="C298" s="38"/>
      <c r="D298" s="188" t="s">
        <v>161</v>
      </c>
      <c r="E298" s="38"/>
      <c r="F298" s="189" t="s">
        <v>775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161</v>
      </c>
      <c r="AU298" s="19" t="s">
        <v>88</v>
      </c>
    </row>
    <row r="299" spans="1:65" s="13" customFormat="1" ht="11.25">
      <c r="B299" s="193"/>
      <c r="C299" s="194"/>
      <c r="D299" s="195" t="s">
        <v>163</v>
      </c>
      <c r="E299" s="196" t="s">
        <v>19</v>
      </c>
      <c r="F299" s="197" t="s">
        <v>1705</v>
      </c>
      <c r="G299" s="194"/>
      <c r="H299" s="198">
        <v>56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163</v>
      </c>
      <c r="AU299" s="204" t="s">
        <v>88</v>
      </c>
      <c r="AV299" s="13" t="s">
        <v>88</v>
      </c>
      <c r="AW299" s="13" t="s">
        <v>37</v>
      </c>
      <c r="AX299" s="13" t="s">
        <v>78</v>
      </c>
      <c r="AY299" s="204" t="s">
        <v>153</v>
      </c>
    </row>
    <row r="300" spans="1:65" s="15" customFormat="1" ht="11.25">
      <c r="B300" s="215"/>
      <c r="C300" s="216"/>
      <c r="D300" s="195" t="s">
        <v>163</v>
      </c>
      <c r="E300" s="217" t="s">
        <v>19</v>
      </c>
      <c r="F300" s="218" t="s">
        <v>166</v>
      </c>
      <c r="G300" s="216"/>
      <c r="H300" s="219">
        <v>56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163</v>
      </c>
      <c r="AU300" s="225" t="s">
        <v>88</v>
      </c>
      <c r="AV300" s="15" t="s">
        <v>160</v>
      </c>
      <c r="AW300" s="15" t="s">
        <v>37</v>
      </c>
      <c r="AX300" s="15" t="s">
        <v>86</v>
      </c>
      <c r="AY300" s="225" t="s">
        <v>153</v>
      </c>
    </row>
    <row r="301" spans="1:65" s="2" customFormat="1" ht="16.5" customHeight="1">
      <c r="A301" s="36"/>
      <c r="B301" s="37"/>
      <c r="C301" s="226" t="s">
        <v>387</v>
      </c>
      <c r="D301" s="226" t="s">
        <v>220</v>
      </c>
      <c r="E301" s="227" t="s">
        <v>780</v>
      </c>
      <c r="F301" s="228" t="s">
        <v>781</v>
      </c>
      <c r="G301" s="229" t="s">
        <v>342</v>
      </c>
      <c r="H301" s="230">
        <v>15</v>
      </c>
      <c r="I301" s="231"/>
      <c r="J301" s="232">
        <f t="shared" ref="J301:J306" si="0">ROUND(I301*H301,2)</f>
        <v>0</v>
      </c>
      <c r="K301" s="228" t="s">
        <v>159</v>
      </c>
      <c r="L301" s="233"/>
      <c r="M301" s="234" t="s">
        <v>19</v>
      </c>
      <c r="N301" s="235" t="s">
        <v>49</v>
      </c>
      <c r="O301" s="66"/>
      <c r="P301" s="184">
        <f t="shared" ref="P301:P306" si="1">O301*H301</f>
        <v>0</v>
      </c>
      <c r="Q301" s="184">
        <v>0</v>
      </c>
      <c r="R301" s="184">
        <f t="shared" ref="R301:R306" si="2">Q301*H301</f>
        <v>0</v>
      </c>
      <c r="S301" s="184">
        <v>0</v>
      </c>
      <c r="T301" s="185">
        <f t="shared" ref="T301:T306" si="3"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182</v>
      </c>
      <c r="AT301" s="186" t="s">
        <v>220</v>
      </c>
      <c r="AU301" s="186" t="s">
        <v>88</v>
      </c>
      <c r="AY301" s="19" t="s">
        <v>153</v>
      </c>
      <c r="BE301" s="187">
        <f t="shared" ref="BE301:BE306" si="4">IF(N301="základní",J301,0)</f>
        <v>0</v>
      </c>
      <c r="BF301" s="187">
        <f t="shared" ref="BF301:BF306" si="5">IF(N301="snížená",J301,0)</f>
        <v>0</v>
      </c>
      <c r="BG301" s="187">
        <f t="shared" ref="BG301:BG306" si="6">IF(N301="zákl. přenesená",J301,0)</f>
        <v>0</v>
      </c>
      <c r="BH301" s="187">
        <f t="shared" ref="BH301:BH306" si="7">IF(N301="sníž. přenesená",J301,0)</f>
        <v>0</v>
      </c>
      <c r="BI301" s="187">
        <f t="shared" ref="BI301:BI306" si="8">IF(N301="nulová",J301,0)</f>
        <v>0</v>
      </c>
      <c r="BJ301" s="19" t="s">
        <v>86</v>
      </c>
      <c r="BK301" s="187">
        <f t="shared" ref="BK301:BK306" si="9">ROUND(I301*H301,2)</f>
        <v>0</v>
      </c>
      <c r="BL301" s="19" t="s">
        <v>160</v>
      </c>
      <c r="BM301" s="186" t="s">
        <v>390</v>
      </c>
    </row>
    <row r="302" spans="1:65" s="2" customFormat="1" ht="16.5" customHeight="1">
      <c r="A302" s="36"/>
      <c r="B302" s="37"/>
      <c r="C302" s="226" t="s">
        <v>286</v>
      </c>
      <c r="D302" s="226" t="s">
        <v>220</v>
      </c>
      <c r="E302" s="227" t="s">
        <v>777</v>
      </c>
      <c r="F302" s="228" t="s">
        <v>778</v>
      </c>
      <c r="G302" s="229" t="s">
        <v>342</v>
      </c>
      <c r="H302" s="230">
        <v>18</v>
      </c>
      <c r="I302" s="231"/>
      <c r="J302" s="232">
        <f t="shared" si="0"/>
        <v>0</v>
      </c>
      <c r="K302" s="228" t="s">
        <v>159</v>
      </c>
      <c r="L302" s="233"/>
      <c r="M302" s="234" t="s">
        <v>19</v>
      </c>
      <c r="N302" s="235" t="s">
        <v>49</v>
      </c>
      <c r="O302" s="66"/>
      <c r="P302" s="184">
        <f t="shared" si="1"/>
        <v>0</v>
      </c>
      <c r="Q302" s="184">
        <v>0</v>
      </c>
      <c r="R302" s="184">
        <f t="shared" si="2"/>
        <v>0</v>
      </c>
      <c r="S302" s="184">
        <v>0</v>
      </c>
      <c r="T302" s="185">
        <f t="shared" si="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182</v>
      </c>
      <c r="AT302" s="186" t="s">
        <v>220</v>
      </c>
      <c r="AU302" s="186" t="s">
        <v>88</v>
      </c>
      <c r="AY302" s="19" t="s">
        <v>153</v>
      </c>
      <c r="BE302" s="187">
        <f t="shared" si="4"/>
        <v>0</v>
      </c>
      <c r="BF302" s="187">
        <f t="shared" si="5"/>
        <v>0</v>
      </c>
      <c r="BG302" s="187">
        <f t="shared" si="6"/>
        <v>0</v>
      </c>
      <c r="BH302" s="187">
        <f t="shared" si="7"/>
        <v>0</v>
      </c>
      <c r="BI302" s="187">
        <f t="shared" si="8"/>
        <v>0</v>
      </c>
      <c r="BJ302" s="19" t="s">
        <v>86</v>
      </c>
      <c r="BK302" s="187">
        <f t="shared" si="9"/>
        <v>0</v>
      </c>
      <c r="BL302" s="19" t="s">
        <v>160</v>
      </c>
      <c r="BM302" s="186" t="s">
        <v>393</v>
      </c>
    </row>
    <row r="303" spans="1:65" s="2" customFormat="1" ht="16.5" customHeight="1">
      <c r="A303" s="36"/>
      <c r="B303" s="37"/>
      <c r="C303" s="226" t="s">
        <v>196</v>
      </c>
      <c r="D303" s="226" t="s">
        <v>220</v>
      </c>
      <c r="E303" s="227" t="s">
        <v>782</v>
      </c>
      <c r="F303" s="228" t="s">
        <v>783</v>
      </c>
      <c r="G303" s="229" t="s">
        <v>342</v>
      </c>
      <c r="H303" s="230">
        <v>14</v>
      </c>
      <c r="I303" s="231"/>
      <c r="J303" s="232">
        <f t="shared" si="0"/>
        <v>0</v>
      </c>
      <c r="K303" s="228" t="s">
        <v>159</v>
      </c>
      <c r="L303" s="233"/>
      <c r="M303" s="234" t="s">
        <v>19</v>
      </c>
      <c r="N303" s="235" t="s">
        <v>49</v>
      </c>
      <c r="O303" s="66"/>
      <c r="P303" s="184">
        <f t="shared" si="1"/>
        <v>0</v>
      </c>
      <c r="Q303" s="184">
        <v>0</v>
      </c>
      <c r="R303" s="184">
        <f t="shared" si="2"/>
        <v>0</v>
      </c>
      <c r="S303" s="184">
        <v>0</v>
      </c>
      <c r="T303" s="185">
        <f t="shared" si="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182</v>
      </c>
      <c r="AT303" s="186" t="s">
        <v>220</v>
      </c>
      <c r="AU303" s="186" t="s">
        <v>88</v>
      </c>
      <c r="AY303" s="19" t="s">
        <v>153</v>
      </c>
      <c r="BE303" s="187">
        <f t="shared" si="4"/>
        <v>0</v>
      </c>
      <c r="BF303" s="187">
        <f t="shared" si="5"/>
        <v>0</v>
      </c>
      <c r="BG303" s="187">
        <f t="shared" si="6"/>
        <v>0</v>
      </c>
      <c r="BH303" s="187">
        <f t="shared" si="7"/>
        <v>0</v>
      </c>
      <c r="BI303" s="187">
        <f t="shared" si="8"/>
        <v>0</v>
      </c>
      <c r="BJ303" s="19" t="s">
        <v>86</v>
      </c>
      <c r="BK303" s="187">
        <f t="shared" si="9"/>
        <v>0</v>
      </c>
      <c r="BL303" s="19" t="s">
        <v>160</v>
      </c>
      <c r="BM303" s="186" t="s">
        <v>397</v>
      </c>
    </row>
    <row r="304" spans="1:65" s="2" customFormat="1" ht="16.5" customHeight="1">
      <c r="A304" s="36"/>
      <c r="B304" s="37"/>
      <c r="C304" s="226" t="s">
        <v>292</v>
      </c>
      <c r="D304" s="226" t="s">
        <v>220</v>
      </c>
      <c r="E304" s="227" t="s">
        <v>784</v>
      </c>
      <c r="F304" s="228" t="s">
        <v>785</v>
      </c>
      <c r="G304" s="229" t="s">
        <v>342</v>
      </c>
      <c r="H304" s="230">
        <v>8</v>
      </c>
      <c r="I304" s="231"/>
      <c r="J304" s="232">
        <f t="shared" si="0"/>
        <v>0</v>
      </c>
      <c r="K304" s="228" t="s">
        <v>159</v>
      </c>
      <c r="L304" s="233"/>
      <c r="M304" s="234" t="s">
        <v>19</v>
      </c>
      <c r="N304" s="235" t="s">
        <v>49</v>
      </c>
      <c r="O304" s="66"/>
      <c r="P304" s="184">
        <f t="shared" si="1"/>
        <v>0</v>
      </c>
      <c r="Q304" s="184">
        <v>0</v>
      </c>
      <c r="R304" s="184">
        <f t="shared" si="2"/>
        <v>0</v>
      </c>
      <c r="S304" s="184">
        <v>0</v>
      </c>
      <c r="T304" s="185">
        <f t="shared" si="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182</v>
      </c>
      <c r="AT304" s="186" t="s">
        <v>220</v>
      </c>
      <c r="AU304" s="186" t="s">
        <v>88</v>
      </c>
      <c r="AY304" s="19" t="s">
        <v>153</v>
      </c>
      <c r="BE304" s="187">
        <f t="shared" si="4"/>
        <v>0</v>
      </c>
      <c r="BF304" s="187">
        <f t="shared" si="5"/>
        <v>0</v>
      </c>
      <c r="BG304" s="187">
        <f t="shared" si="6"/>
        <v>0</v>
      </c>
      <c r="BH304" s="187">
        <f t="shared" si="7"/>
        <v>0</v>
      </c>
      <c r="BI304" s="187">
        <f t="shared" si="8"/>
        <v>0</v>
      </c>
      <c r="BJ304" s="19" t="s">
        <v>86</v>
      </c>
      <c r="BK304" s="187">
        <f t="shared" si="9"/>
        <v>0</v>
      </c>
      <c r="BL304" s="19" t="s">
        <v>160</v>
      </c>
      <c r="BM304" s="186" t="s">
        <v>568</v>
      </c>
    </row>
    <row r="305" spans="1:65" s="2" customFormat="1" ht="16.5" customHeight="1">
      <c r="A305" s="36"/>
      <c r="B305" s="37"/>
      <c r="C305" s="226" t="s">
        <v>753</v>
      </c>
      <c r="D305" s="226" t="s">
        <v>220</v>
      </c>
      <c r="E305" s="227" t="s">
        <v>1706</v>
      </c>
      <c r="F305" s="228" t="s">
        <v>1707</v>
      </c>
      <c r="G305" s="229" t="s">
        <v>342</v>
      </c>
      <c r="H305" s="230">
        <v>1</v>
      </c>
      <c r="I305" s="231"/>
      <c r="J305" s="232">
        <f t="shared" si="0"/>
        <v>0</v>
      </c>
      <c r="K305" s="228" t="s">
        <v>159</v>
      </c>
      <c r="L305" s="233"/>
      <c r="M305" s="234" t="s">
        <v>19</v>
      </c>
      <c r="N305" s="235" t="s">
        <v>49</v>
      </c>
      <c r="O305" s="66"/>
      <c r="P305" s="184">
        <f t="shared" si="1"/>
        <v>0</v>
      </c>
      <c r="Q305" s="184">
        <v>0</v>
      </c>
      <c r="R305" s="184">
        <f t="shared" si="2"/>
        <v>0</v>
      </c>
      <c r="S305" s="184">
        <v>0</v>
      </c>
      <c r="T305" s="185">
        <f t="shared" si="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182</v>
      </c>
      <c r="AT305" s="186" t="s">
        <v>220</v>
      </c>
      <c r="AU305" s="186" t="s">
        <v>88</v>
      </c>
      <c r="AY305" s="19" t="s">
        <v>153</v>
      </c>
      <c r="BE305" s="187">
        <f t="shared" si="4"/>
        <v>0</v>
      </c>
      <c r="BF305" s="187">
        <f t="shared" si="5"/>
        <v>0</v>
      </c>
      <c r="BG305" s="187">
        <f t="shared" si="6"/>
        <v>0</v>
      </c>
      <c r="BH305" s="187">
        <f t="shared" si="7"/>
        <v>0</v>
      </c>
      <c r="BI305" s="187">
        <f t="shared" si="8"/>
        <v>0</v>
      </c>
      <c r="BJ305" s="19" t="s">
        <v>86</v>
      </c>
      <c r="BK305" s="187">
        <f t="shared" si="9"/>
        <v>0</v>
      </c>
      <c r="BL305" s="19" t="s">
        <v>160</v>
      </c>
      <c r="BM305" s="186" t="s">
        <v>405</v>
      </c>
    </row>
    <row r="306" spans="1:65" s="2" customFormat="1" ht="24.2" customHeight="1">
      <c r="A306" s="36"/>
      <c r="B306" s="37"/>
      <c r="C306" s="175" t="s">
        <v>298</v>
      </c>
      <c r="D306" s="175" t="s">
        <v>155</v>
      </c>
      <c r="E306" s="176" t="s">
        <v>786</v>
      </c>
      <c r="F306" s="177" t="s">
        <v>787</v>
      </c>
      <c r="G306" s="178" t="s">
        <v>173</v>
      </c>
      <c r="H306" s="179">
        <v>4.7519999999999998</v>
      </c>
      <c r="I306" s="180"/>
      <c r="J306" s="181">
        <f t="shared" si="0"/>
        <v>0</v>
      </c>
      <c r="K306" s="177" t="s">
        <v>159</v>
      </c>
      <c r="L306" s="41"/>
      <c r="M306" s="182" t="s">
        <v>19</v>
      </c>
      <c r="N306" s="183" t="s">
        <v>49</v>
      </c>
      <c r="O306" s="66"/>
      <c r="P306" s="184">
        <f t="shared" si="1"/>
        <v>0</v>
      </c>
      <c r="Q306" s="184">
        <v>0</v>
      </c>
      <c r="R306" s="184">
        <f t="shared" si="2"/>
        <v>0</v>
      </c>
      <c r="S306" s="184">
        <v>0</v>
      </c>
      <c r="T306" s="185">
        <f t="shared" si="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160</v>
      </c>
      <c r="AT306" s="186" t="s">
        <v>155</v>
      </c>
      <c r="AU306" s="186" t="s">
        <v>88</v>
      </c>
      <c r="AY306" s="19" t="s">
        <v>153</v>
      </c>
      <c r="BE306" s="187">
        <f t="shared" si="4"/>
        <v>0</v>
      </c>
      <c r="BF306" s="187">
        <f t="shared" si="5"/>
        <v>0</v>
      </c>
      <c r="BG306" s="187">
        <f t="shared" si="6"/>
        <v>0</v>
      </c>
      <c r="BH306" s="187">
        <f t="shared" si="7"/>
        <v>0</v>
      </c>
      <c r="BI306" s="187">
        <f t="shared" si="8"/>
        <v>0</v>
      </c>
      <c r="BJ306" s="19" t="s">
        <v>86</v>
      </c>
      <c r="BK306" s="187">
        <f t="shared" si="9"/>
        <v>0</v>
      </c>
      <c r="BL306" s="19" t="s">
        <v>160</v>
      </c>
      <c r="BM306" s="186" t="s">
        <v>362</v>
      </c>
    </row>
    <row r="307" spans="1:65" s="2" customFormat="1" ht="11.25">
      <c r="A307" s="36"/>
      <c r="B307" s="37"/>
      <c r="C307" s="38"/>
      <c r="D307" s="188" t="s">
        <v>161</v>
      </c>
      <c r="E307" s="38"/>
      <c r="F307" s="189" t="s">
        <v>788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161</v>
      </c>
      <c r="AU307" s="19" t="s">
        <v>88</v>
      </c>
    </row>
    <row r="308" spans="1:65" s="14" customFormat="1" ht="11.25">
      <c r="B308" s="205"/>
      <c r="C308" s="206"/>
      <c r="D308" s="195" t="s">
        <v>163</v>
      </c>
      <c r="E308" s="207" t="s">
        <v>19</v>
      </c>
      <c r="F308" s="208" t="s">
        <v>789</v>
      </c>
      <c r="G308" s="206"/>
      <c r="H308" s="207" t="s">
        <v>19</v>
      </c>
      <c r="I308" s="209"/>
      <c r="J308" s="206"/>
      <c r="K308" s="206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163</v>
      </c>
      <c r="AU308" s="214" t="s">
        <v>88</v>
      </c>
      <c r="AV308" s="14" t="s">
        <v>86</v>
      </c>
      <c r="AW308" s="14" t="s">
        <v>37</v>
      </c>
      <c r="AX308" s="14" t="s">
        <v>78</v>
      </c>
      <c r="AY308" s="214" t="s">
        <v>153</v>
      </c>
    </row>
    <row r="309" spans="1:65" s="13" customFormat="1" ht="11.25">
      <c r="B309" s="193"/>
      <c r="C309" s="194"/>
      <c r="D309" s="195" t="s">
        <v>163</v>
      </c>
      <c r="E309" s="196" t="s">
        <v>19</v>
      </c>
      <c r="F309" s="197" t="s">
        <v>1708</v>
      </c>
      <c r="G309" s="194"/>
      <c r="H309" s="198">
        <v>4.7519999999999998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163</v>
      </c>
      <c r="AU309" s="204" t="s">
        <v>88</v>
      </c>
      <c r="AV309" s="13" t="s">
        <v>88</v>
      </c>
      <c r="AW309" s="13" t="s">
        <v>37</v>
      </c>
      <c r="AX309" s="13" t="s">
        <v>78</v>
      </c>
      <c r="AY309" s="204" t="s">
        <v>153</v>
      </c>
    </row>
    <row r="310" spans="1:65" s="15" customFormat="1" ht="11.25">
      <c r="B310" s="215"/>
      <c r="C310" s="216"/>
      <c r="D310" s="195" t="s">
        <v>163</v>
      </c>
      <c r="E310" s="217" t="s">
        <v>19</v>
      </c>
      <c r="F310" s="218" t="s">
        <v>166</v>
      </c>
      <c r="G310" s="216"/>
      <c r="H310" s="219">
        <v>4.7519999999999998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163</v>
      </c>
      <c r="AU310" s="225" t="s">
        <v>88</v>
      </c>
      <c r="AV310" s="15" t="s">
        <v>160</v>
      </c>
      <c r="AW310" s="15" t="s">
        <v>37</v>
      </c>
      <c r="AX310" s="15" t="s">
        <v>86</v>
      </c>
      <c r="AY310" s="225" t="s">
        <v>153</v>
      </c>
    </row>
    <row r="311" spans="1:65" s="2" customFormat="1" ht="24.2" customHeight="1">
      <c r="A311" s="36"/>
      <c r="B311" s="37"/>
      <c r="C311" s="175" t="s">
        <v>766</v>
      </c>
      <c r="D311" s="175" t="s">
        <v>155</v>
      </c>
      <c r="E311" s="176" t="s">
        <v>791</v>
      </c>
      <c r="F311" s="177" t="s">
        <v>792</v>
      </c>
      <c r="G311" s="178" t="s">
        <v>173</v>
      </c>
      <c r="H311" s="179">
        <v>1.7390000000000001</v>
      </c>
      <c r="I311" s="180"/>
      <c r="J311" s="181">
        <f>ROUND(I311*H311,2)</f>
        <v>0</v>
      </c>
      <c r="K311" s="177" t="s">
        <v>159</v>
      </c>
      <c r="L311" s="41"/>
      <c r="M311" s="182" t="s">
        <v>19</v>
      </c>
      <c r="N311" s="183" t="s">
        <v>49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160</v>
      </c>
      <c r="AT311" s="186" t="s">
        <v>155</v>
      </c>
      <c r="AU311" s="186" t="s">
        <v>88</v>
      </c>
      <c r="AY311" s="19" t="s">
        <v>153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86</v>
      </c>
      <c r="BK311" s="187">
        <f>ROUND(I311*H311,2)</f>
        <v>0</v>
      </c>
      <c r="BL311" s="19" t="s">
        <v>160</v>
      </c>
      <c r="BM311" s="186" t="s">
        <v>371</v>
      </c>
    </row>
    <row r="312" spans="1:65" s="2" customFormat="1" ht="11.25">
      <c r="A312" s="36"/>
      <c r="B312" s="37"/>
      <c r="C312" s="38"/>
      <c r="D312" s="188" t="s">
        <v>161</v>
      </c>
      <c r="E312" s="38"/>
      <c r="F312" s="189" t="s">
        <v>793</v>
      </c>
      <c r="G312" s="38"/>
      <c r="H312" s="38"/>
      <c r="I312" s="190"/>
      <c r="J312" s="38"/>
      <c r="K312" s="38"/>
      <c r="L312" s="41"/>
      <c r="M312" s="191"/>
      <c r="N312" s="19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161</v>
      </c>
      <c r="AU312" s="19" t="s">
        <v>88</v>
      </c>
    </row>
    <row r="313" spans="1:65" s="13" customFormat="1" ht="11.25">
      <c r="B313" s="193"/>
      <c r="C313" s="194"/>
      <c r="D313" s="195" t="s">
        <v>163</v>
      </c>
      <c r="E313" s="196" t="s">
        <v>19</v>
      </c>
      <c r="F313" s="197" t="s">
        <v>1709</v>
      </c>
      <c r="G313" s="194"/>
      <c r="H313" s="198">
        <v>1.365</v>
      </c>
      <c r="I313" s="199"/>
      <c r="J313" s="194"/>
      <c r="K313" s="194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163</v>
      </c>
      <c r="AU313" s="204" t="s">
        <v>88</v>
      </c>
      <c r="AV313" s="13" t="s">
        <v>88</v>
      </c>
      <c r="AW313" s="13" t="s">
        <v>37</v>
      </c>
      <c r="AX313" s="13" t="s">
        <v>78</v>
      </c>
      <c r="AY313" s="204" t="s">
        <v>153</v>
      </c>
    </row>
    <row r="314" spans="1:65" s="13" customFormat="1" ht="11.25">
      <c r="B314" s="193"/>
      <c r="C314" s="194"/>
      <c r="D314" s="195" t="s">
        <v>163</v>
      </c>
      <c r="E314" s="196" t="s">
        <v>19</v>
      </c>
      <c r="F314" s="197" t="s">
        <v>1710</v>
      </c>
      <c r="G314" s="194"/>
      <c r="H314" s="198">
        <v>0.374</v>
      </c>
      <c r="I314" s="199"/>
      <c r="J314" s="194"/>
      <c r="K314" s="194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163</v>
      </c>
      <c r="AU314" s="204" t="s">
        <v>88</v>
      </c>
      <c r="AV314" s="13" t="s">
        <v>88</v>
      </c>
      <c r="AW314" s="13" t="s">
        <v>37</v>
      </c>
      <c r="AX314" s="13" t="s">
        <v>78</v>
      </c>
      <c r="AY314" s="204" t="s">
        <v>153</v>
      </c>
    </row>
    <row r="315" spans="1:65" s="14" customFormat="1" ht="11.25">
      <c r="B315" s="205"/>
      <c r="C315" s="206"/>
      <c r="D315" s="195" t="s">
        <v>163</v>
      </c>
      <c r="E315" s="207" t="s">
        <v>19</v>
      </c>
      <c r="F315" s="208" t="s">
        <v>1711</v>
      </c>
      <c r="G315" s="206"/>
      <c r="H315" s="207" t="s">
        <v>19</v>
      </c>
      <c r="I315" s="209"/>
      <c r="J315" s="206"/>
      <c r="K315" s="206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163</v>
      </c>
      <c r="AU315" s="214" t="s">
        <v>88</v>
      </c>
      <c r="AV315" s="14" t="s">
        <v>86</v>
      </c>
      <c r="AW315" s="14" t="s">
        <v>37</v>
      </c>
      <c r="AX315" s="14" t="s">
        <v>78</v>
      </c>
      <c r="AY315" s="214" t="s">
        <v>153</v>
      </c>
    </row>
    <row r="316" spans="1:65" s="15" customFormat="1" ht="11.25">
      <c r="B316" s="215"/>
      <c r="C316" s="216"/>
      <c r="D316" s="195" t="s">
        <v>163</v>
      </c>
      <c r="E316" s="217" t="s">
        <v>19</v>
      </c>
      <c r="F316" s="218" t="s">
        <v>166</v>
      </c>
      <c r="G316" s="216"/>
      <c r="H316" s="219">
        <v>1.7389999999999999</v>
      </c>
      <c r="I316" s="220"/>
      <c r="J316" s="216"/>
      <c r="K316" s="216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163</v>
      </c>
      <c r="AU316" s="225" t="s">
        <v>88</v>
      </c>
      <c r="AV316" s="15" t="s">
        <v>160</v>
      </c>
      <c r="AW316" s="15" t="s">
        <v>37</v>
      </c>
      <c r="AX316" s="15" t="s">
        <v>86</v>
      </c>
      <c r="AY316" s="225" t="s">
        <v>153</v>
      </c>
    </row>
    <row r="317" spans="1:65" s="2" customFormat="1" ht="16.5" customHeight="1">
      <c r="A317" s="36"/>
      <c r="B317" s="37"/>
      <c r="C317" s="175" t="s">
        <v>304</v>
      </c>
      <c r="D317" s="175" t="s">
        <v>155</v>
      </c>
      <c r="E317" s="176" t="s">
        <v>1712</v>
      </c>
      <c r="F317" s="177" t="s">
        <v>1713</v>
      </c>
      <c r="G317" s="178" t="s">
        <v>173</v>
      </c>
      <c r="H317" s="179">
        <v>2</v>
      </c>
      <c r="I317" s="180"/>
      <c r="J317" s="181">
        <f>ROUND(I317*H317,2)</f>
        <v>0</v>
      </c>
      <c r="K317" s="177" t="s">
        <v>159</v>
      </c>
      <c r="L317" s="41"/>
      <c r="M317" s="182" t="s">
        <v>19</v>
      </c>
      <c r="N317" s="183" t="s">
        <v>49</v>
      </c>
      <c r="O317" s="66"/>
      <c r="P317" s="184">
        <f>O317*H317</f>
        <v>0</v>
      </c>
      <c r="Q317" s="184">
        <v>0</v>
      </c>
      <c r="R317" s="184">
        <f>Q317*H317</f>
        <v>0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160</v>
      </c>
      <c r="AT317" s="186" t="s">
        <v>155</v>
      </c>
      <c r="AU317" s="186" t="s">
        <v>88</v>
      </c>
      <c r="AY317" s="19" t="s">
        <v>153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86</v>
      </c>
      <c r="BK317" s="187">
        <f>ROUND(I317*H317,2)</f>
        <v>0</v>
      </c>
      <c r="BL317" s="19" t="s">
        <v>160</v>
      </c>
      <c r="BM317" s="186" t="s">
        <v>380</v>
      </c>
    </row>
    <row r="318" spans="1:65" s="2" customFormat="1" ht="11.25">
      <c r="A318" s="36"/>
      <c r="B318" s="37"/>
      <c r="C318" s="38"/>
      <c r="D318" s="188" t="s">
        <v>161</v>
      </c>
      <c r="E318" s="38"/>
      <c r="F318" s="189" t="s">
        <v>1714</v>
      </c>
      <c r="G318" s="38"/>
      <c r="H318" s="38"/>
      <c r="I318" s="190"/>
      <c r="J318" s="38"/>
      <c r="K318" s="38"/>
      <c r="L318" s="41"/>
      <c r="M318" s="191"/>
      <c r="N318" s="19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161</v>
      </c>
      <c r="AU318" s="19" t="s">
        <v>88</v>
      </c>
    </row>
    <row r="319" spans="1:65" s="13" customFormat="1" ht="11.25">
      <c r="B319" s="193"/>
      <c r="C319" s="194"/>
      <c r="D319" s="195" t="s">
        <v>163</v>
      </c>
      <c r="E319" s="196" t="s">
        <v>19</v>
      </c>
      <c r="F319" s="197" t="s">
        <v>1715</v>
      </c>
      <c r="G319" s="194"/>
      <c r="H319" s="198">
        <v>2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163</v>
      </c>
      <c r="AU319" s="204" t="s">
        <v>88</v>
      </c>
      <c r="AV319" s="13" t="s">
        <v>88</v>
      </c>
      <c r="AW319" s="13" t="s">
        <v>37</v>
      </c>
      <c r="AX319" s="13" t="s">
        <v>78</v>
      </c>
      <c r="AY319" s="204" t="s">
        <v>153</v>
      </c>
    </row>
    <row r="320" spans="1:65" s="14" customFormat="1" ht="11.25">
      <c r="B320" s="205"/>
      <c r="C320" s="206"/>
      <c r="D320" s="195" t="s">
        <v>163</v>
      </c>
      <c r="E320" s="207" t="s">
        <v>19</v>
      </c>
      <c r="F320" s="208" t="s">
        <v>1716</v>
      </c>
      <c r="G320" s="206"/>
      <c r="H320" s="207" t="s">
        <v>19</v>
      </c>
      <c r="I320" s="209"/>
      <c r="J320" s="206"/>
      <c r="K320" s="206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163</v>
      </c>
      <c r="AU320" s="214" t="s">
        <v>88</v>
      </c>
      <c r="AV320" s="14" t="s">
        <v>86</v>
      </c>
      <c r="AW320" s="14" t="s">
        <v>37</v>
      </c>
      <c r="AX320" s="14" t="s">
        <v>78</v>
      </c>
      <c r="AY320" s="214" t="s">
        <v>153</v>
      </c>
    </row>
    <row r="321" spans="1:65" s="15" customFormat="1" ht="11.25">
      <c r="B321" s="215"/>
      <c r="C321" s="216"/>
      <c r="D321" s="195" t="s">
        <v>163</v>
      </c>
      <c r="E321" s="217" t="s">
        <v>19</v>
      </c>
      <c r="F321" s="218" t="s">
        <v>166</v>
      </c>
      <c r="G321" s="216"/>
      <c r="H321" s="219">
        <v>2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163</v>
      </c>
      <c r="AU321" s="225" t="s">
        <v>88</v>
      </c>
      <c r="AV321" s="15" t="s">
        <v>160</v>
      </c>
      <c r="AW321" s="15" t="s">
        <v>37</v>
      </c>
      <c r="AX321" s="15" t="s">
        <v>86</v>
      </c>
      <c r="AY321" s="225" t="s">
        <v>153</v>
      </c>
    </row>
    <row r="322" spans="1:65" s="12" customFormat="1" ht="22.9" customHeight="1">
      <c r="B322" s="159"/>
      <c r="C322" s="160"/>
      <c r="D322" s="161" t="s">
        <v>77</v>
      </c>
      <c r="E322" s="173" t="s">
        <v>191</v>
      </c>
      <c r="F322" s="173" t="s">
        <v>289</v>
      </c>
      <c r="G322" s="160"/>
      <c r="H322" s="160"/>
      <c r="I322" s="163"/>
      <c r="J322" s="174">
        <f>BK322</f>
        <v>0</v>
      </c>
      <c r="K322" s="160"/>
      <c r="L322" s="165"/>
      <c r="M322" s="166"/>
      <c r="N322" s="167"/>
      <c r="O322" s="167"/>
      <c r="P322" s="168">
        <f>SUM(P323:P360)</f>
        <v>0</v>
      </c>
      <c r="Q322" s="167"/>
      <c r="R322" s="168">
        <f>SUM(R323:R360)</f>
        <v>0</v>
      </c>
      <c r="S322" s="167"/>
      <c r="T322" s="169">
        <f>SUM(T323:T360)</f>
        <v>0</v>
      </c>
      <c r="AR322" s="170" t="s">
        <v>86</v>
      </c>
      <c r="AT322" s="171" t="s">
        <v>77</v>
      </c>
      <c r="AU322" s="171" t="s">
        <v>86</v>
      </c>
      <c r="AY322" s="170" t="s">
        <v>153</v>
      </c>
      <c r="BK322" s="172">
        <f>SUM(BK323:BK360)</f>
        <v>0</v>
      </c>
    </row>
    <row r="323" spans="1:65" s="2" customFormat="1" ht="24.2" customHeight="1">
      <c r="A323" s="36"/>
      <c r="B323" s="37"/>
      <c r="C323" s="175" t="s">
        <v>401</v>
      </c>
      <c r="D323" s="175" t="s">
        <v>155</v>
      </c>
      <c r="E323" s="176" t="s">
        <v>1717</v>
      </c>
      <c r="F323" s="177" t="s">
        <v>1718</v>
      </c>
      <c r="G323" s="178" t="s">
        <v>158</v>
      </c>
      <c r="H323" s="179">
        <v>72.45</v>
      </c>
      <c r="I323" s="180"/>
      <c r="J323" s="181">
        <f>ROUND(I323*H323,2)</f>
        <v>0</v>
      </c>
      <c r="K323" s="177" t="s">
        <v>159</v>
      </c>
      <c r="L323" s="41"/>
      <c r="M323" s="182" t="s">
        <v>19</v>
      </c>
      <c r="N323" s="183" t="s">
        <v>49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160</v>
      </c>
      <c r="AT323" s="186" t="s">
        <v>155</v>
      </c>
      <c r="AU323" s="186" t="s">
        <v>88</v>
      </c>
      <c r="AY323" s="19" t="s">
        <v>153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86</v>
      </c>
      <c r="BK323" s="187">
        <f>ROUND(I323*H323,2)</f>
        <v>0</v>
      </c>
      <c r="BL323" s="19" t="s">
        <v>160</v>
      </c>
      <c r="BM323" s="186" t="s">
        <v>404</v>
      </c>
    </row>
    <row r="324" spans="1:65" s="2" customFormat="1" ht="11.25">
      <c r="A324" s="36"/>
      <c r="B324" s="37"/>
      <c r="C324" s="38"/>
      <c r="D324" s="188" t="s">
        <v>161</v>
      </c>
      <c r="E324" s="38"/>
      <c r="F324" s="189" t="s">
        <v>1719</v>
      </c>
      <c r="G324" s="38"/>
      <c r="H324" s="38"/>
      <c r="I324" s="190"/>
      <c r="J324" s="38"/>
      <c r="K324" s="38"/>
      <c r="L324" s="41"/>
      <c r="M324" s="191"/>
      <c r="N324" s="192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161</v>
      </c>
      <c r="AU324" s="19" t="s">
        <v>88</v>
      </c>
    </row>
    <row r="325" spans="1:65" s="13" customFormat="1" ht="11.25">
      <c r="B325" s="193"/>
      <c r="C325" s="194"/>
      <c r="D325" s="195" t="s">
        <v>163</v>
      </c>
      <c r="E325" s="196" t="s">
        <v>19</v>
      </c>
      <c r="F325" s="197" t="s">
        <v>1720</v>
      </c>
      <c r="G325" s="194"/>
      <c r="H325" s="198">
        <v>72.45</v>
      </c>
      <c r="I325" s="199"/>
      <c r="J325" s="194"/>
      <c r="K325" s="194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163</v>
      </c>
      <c r="AU325" s="204" t="s">
        <v>88</v>
      </c>
      <c r="AV325" s="13" t="s">
        <v>88</v>
      </c>
      <c r="AW325" s="13" t="s">
        <v>37</v>
      </c>
      <c r="AX325" s="13" t="s">
        <v>78</v>
      </c>
      <c r="AY325" s="204" t="s">
        <v>153</v>
      </c>
    </row>
    <row r="326" spans="1:65" s="14" customFormat="1" ht="11.25">
      <c r="B326" s="205"/>
      <c r="C326" s="206"/>
      <c r="D326" s="195" t="s">
        <v>163</v>
      </c>
      <c r="E326" s="207" t="s">
        <v>19</v>
      </c>
      <c r="F326" s="208" t="s">
        <v>1721</v>
      </c>
      <c r="G326" s="206"/>
      <c r="H326" s="207" t="s">
        <v>19</v>
      </c>
      <c r="I326" s="209"/>
      <c r="J326" s="206"/>
      <c r="K326" s="206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163</v>
      </c>
      <c r="AU326" s="214" t="s">
        <v>88</v>
      </c>
      <c r="AV326" s="14" t="s">
        <v>86</v>
      </c>
      <c r="AW326" s="14" t="s">
        <v>37</v>
      </c>
      <c r="AX326" s="14" t="s">
        <v>78</v>
      </c>
      <c r="AY326" s="214" t="s">
        <v>153</v>
      </c>
    </row>
    <row r="327" spans="1:65" s="15" customFormat="1" ht="11.25">
      <c r="B327" s="215"/>
      <c r="C327" s="216"/>
      <c r="D327" s="195" t="s">
        <v>163</v>
      </c>
      <c r="E327" s="217" t="s">
        <v>19</v>
      </c>
      <c r="F327" s="218" t="s">
        <v>166</v>
      </c>
      <c r="G327" s="216"/>
      <c r="H327" s="219">
        <v>72.45</v>
      </c>
      <c r="I327" s="220"/>
      <c r="J327" s="216"/>
      <c r="K327" s="216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163</v>
      </c>
      <c r="AU327" s="225" t="s">
        <v>88</v>
      </c>
      <c r="AV327" s="15" t="s">
        <v>160</v>
      </c>
      <c r="AW327" s="15" t="s">
        <v>37</v>
      </c>
      <c r="AX327" s="15" t="s">
        <v>86</v>
      </c>
      <c r="AY327" s="225" t="s">
        <v>153</v>
      </c>
    </row>
    <row r="328" spans="1:65" s="2" customFormat="1" ht="24.2" customHeight="1">
      <c r="A328" s="36"/>
      <c r="B328" s="37"/>
      <c r="C328" s="175" t="s">
        <v>310</v>
      </c>
      <c r="D328" s="175" t="s">
        <v>155</v>
      </c>
      <c r="E328" s="176" t="s">
        <v>797</v>
      </c>
      <c r="F328" s="177" t="s">
        <v>798</v>
      </c>
      <c r="G328" s="178" t="s">
        <v>158</v>
      </c>
      <c r="H328" s="179">
        <v>113.86</v>
      </c>
      <c r="I328" s="180"/>
      <c r="J328" s="181">
        <f>ROUND(I328*H328,2)</f>
        <v>0</v>
      </c>
      <c r="K328" s="177" t="s">
        <v>159</v>
      </c>
      <c r="L328" s="41"/>
      <c r="M328" s="182" t="s">
        <v>19</v>
      </c>
      <c r="N328" s="183" t="s">
        <v>49</v>
      </c>
      <c r="O328" s="66"/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160</v>
      </c>
      <c r="AT328" s="186" t="s">
        <v>155</v>
      </c>
      <c r="AU328" s="186" t="s">
        <v>88</v>
      </c>
      <c r="AY328" s="19" t="s">
        <v>153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86</v>
      </c>
      <c r="BK328" s="187">
        <f>ROUND(I328*H328,2)</f>
        <v>0</v>
      </c>
      <c r="BL328" s="19" t="s">
        <v>160</v>
      </c>
      <c r="BM328" s="186" t="s">
        <v>779</v>
      </c>
    </row>
    <row r="329" spans="1:65" s="2" customFormat="1" ht="11.25">
      <c r="A329" s="36"/>
      <c r="B329" s="37"/>
      <c r="C329" s="38"/>
      <c r="D329" s="188" t="s">
        <v>161</v>
      </c>
      <c r="E329" s="38"/>
      <c r="F329" s="189" t="s">
        <v>799</v>
      </c>
      <c r="G329" s="38"/>
      <c r="H329" s="38"/>
      <c r="I329" s="190"/>
      <c r="J329" s="38"/>
      <c r="K329" s="38"/>
      <c r="L329" s="41"/>
      <c r="M329" s="191"/>
      <c r="N329" s="192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161</v>
      </c>
      <c r="AU329" s="19" t="s">
        <v>88</v>
      </c>
    </row>
    <row r="330" spans="1:65" s="13" customFormat="1" ht="11.25">
      <c r="B330" s="193"/>
      <c r="C330" s="194"/>
      <c r="D330" s="195" t="s">
        <v>163</v>
      </c>
      <c r="E330" s="196" t="s">
        <v>19</v>
      </c>
      <c r="F330" s="197" t="s">
        <v>1687</v>
      </c>
      <c r="G330" s="194"/>
      <c r="H330" s="198">
        <v>113.86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163</v>
      </c>
      <c r="AU330" s="204" t="s">
        <v>88</v>
      </c>
      <c r="AV330" s="13" t="s">
        <v>88</v>
      </c>
      <c r="AW330" s="13" t="s">
        <v>37</v>
      </c>
      <c r="AX330" s="13" t="s">
        <v>78</v>
      </c>
      <c r="AY330" s="204" t="s">
        <v>153</v>
      </c>
    </row>
    <row r="331" spans="1:65" s="14" customFormat="1" ht="11.25">
      <c r="B331" s="205"/>
      <c r="C331" s="206"/>
      <c r="D331" s="195" t="s">
        <v>163</v>
      </c>
      <c r="E331" s="207" t="s">
        <v>19</v>
      </c>
      <c r="F331" s="208" t="s">
        <v>592</v>
      </c>
      <c r="G331" s="206"/>
      <c r="H331" s="207" t="s">
        <v>19</v>
      </c>
      <c r="I331" s="209"/>
      <c r="J331" s="206"/>
      <c r="K331" s="206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163</v>
      </c>
      <c r="AU331" s="214" t="s">
        <v>88</v>
      </c>
      <c r="AV331" s="14" t="s">
        <v>86</v>
      </c>
      <c r="AW331" s="14" t="s">
        <v>37</v>
      </c>
      <c r="AX331" s="14" t="s">
        <v>78</v>
      </c>
      <c r="AY331" s="214" t="s">
        <v>153</v>
      </c>
    </row>
    <row r="332" spans="1:65" s="15" customFormat="1" ht="11.25">
      <c r="B332" s="215"/>
      <c r="C332" s="216"/>
      <c r="D332" s="195" t="s">
        <v>163</v>
      </c>
      <c r="E332" s="217" t="s">
        <v>19</v>
      </c>
      <c r="F332" s="218" t="s">
        <v>166</v>
      </c>
      <c r="G332" s="216"/>
      <c r="H332" s="219">
        <v>113.86</v>
      </c>
      <c r="I332" s="220"/>
      <c r="J332" s="216"/>
      <c r="K332" s="216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163</v>
      </c>
      <c r="AU332" s="225" t="s">
        <v>88</v>
      </c>
      <c r="AV332" s="15" t="s">
        <v>160</v>
      </c>
      <c r="AW332" s="15" t="s">
        <v>37</v>
      </c>
      <c r="AX332" s="15" t="s">
        <v>86</v>
      </c>
      <c r="AY332" s="225" t="s">
        <v>153</v>
      </c>
    </row>
    <row r="333" spans="1:65" s="2" customFormat="1" ht="24.2" customHeight="1">
      <c r="A333" s="36"/>
      <c r="B333" s="37"/>
      <c r="C333" s="175" t="s">
        <v>250</v>
      </c>
      <c r="D333" s="175" t="s">
        <v>155</v>
      </c>
      <c r="E333" s="176" t="s">
        <v>800</v>
      </c>
      <c r="F333" s="177" t="s">
        <v>801</v>
      </c>
      <c r="G333" s="178" t="s">
        <v>158</v>
      </c>
      <c r="H333" s="179">
        <v>113.86</v>
      </c>
      <c r="I333" s="180"/>
      <c r="J333" s="181">
        <f>ROUND(I333*H333,2)</f>
        <v>0</v>
      </c>
      <c r="K333" s="177" t="s">
        <v>159</v>
      </c>
      <c r="L333" s="41"/>
      <c r="M333" s="182" t="s">
        <v>19</v>
      </c>
      <c r="N333" s="183" t="s">
        <v>49</v>
      </c>
      <c r="O333" s="66"/>
      <c r="P333" s="184">
        <f>O333*H333</f>
        <v>0</v>
      </c>
      <c r="Q333" s="184">
        <v>0</v>
      </c>
      <c r="R333" s="184">
        <f>Q333*H333</f>
        <v>0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160</v>
      </c>
      <c r="AT333" s="186" t="s">
        <v>155</v>
      </c>
      <c r="AU333" s="186" t="s">
        <v>88</v>
      </c>
      <c r="AY333" s="19" t="s">
        <v>153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86</v>
      </c>
      <c r="BK333" s="187">
        <f>ROUND(I333*H333,2)</f>
        <v>0</v>
      </c>
      <c r="BL333" s="19" t="s">
        <v>160</v>
      </c>
      <c r="BM333" s="186" t="s">
        <v>411</v>
      </c>
    </row>
    <row r="334" spans="1:65" s="2" customFormat="1" ht="11.25">
      <c r="A334" s="36"/>
      <c r="B334" s="37"/>
      <c r="C334" s="38"/>
      <c r="D334" s="188" t="s">
        <v>161</v>
      </c>
      <c r="E334" s="38"/>
      <c r="F334" s="189" t="s">
        <v>802</v>
      </c>
      <c r="G334" s="38"/>
      <c r="H334" s="38"/>
      <c r="I334" s="190"/>
      <c r="J334" s="38"/>
      <c r="K334" s="38"/>
      <c r="L334" s="41"/>
      <c r="M334" s="191"/>
      <c r="N334" s="192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161</v>
      </c>
      <c r="AU334" s="19" t="s">
        <v>88</v>
      </c>
    </row>
    <row r="335" spans="1:65" s="13" customFormat="1" ht="11.25">
      <c r="B335" s="193"/>
      <c r="C335" s="194"/>
      <c r="D335" s="195" t="s">
        <v>163</v>
      </c>
      <c r="E335" s="196" t="s">
        <v>19</v>
      </c>
      <c r="F335" s="197" t="s">
        <v>1687</v>
      </c>
      <c r="G335" s="194"/>
      <c r="H335" s="198">
        <v>113.86</v>
      </c>
      <c r="I335" s="199"/>
      <c r="J335" s="194"/>
      <c r="K335" s="194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163</v>
      </c>
      <c r="AU335" s="204" t="s">
        <v>88</v>
      </c>
      <c r="AV335" s="13" t="s">
        <v>88</v>
      </c>
      <c r="AW335" s="13" t="s">
        <v>37</v>
      </c>
      <c r="AX335" s="13" t="s">
        <v>78</v>
      </c>
      <c r="AY335" s="204" t="s">
        <v>153</v>
      </c>
    </row>
    <row r="336" spans="1:65" s="14" customFormat="1" ht="11.25">
      <c r="B336" s="205"/>
      <c r="C336" s="206"/>
      <c r="D336" s="195" t="s">
        <v>163</v>
      </c>
      <c r="E336" s="207" t="s">
        <v>19</v>
      </c>
      <c r="F336" s="208" t="s">
        <v>592</v>
      </c>
      <c r="G336" s="206"/>
      <c r="H336" s="207" t="s">
        <v>19</v>
      </c>
      <c r="I336" s="209"/>
      <c r="J336" s="206"/>
      <c r="K336" s="206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163</v>
      </c>
      <c r="AU336" s="214" t="s">
        <v>88</v>
      </c>
      <c r="AV336" s="14" t="s">
        <v>86</v>
      </c>
      <c r="AW336" s="14" t="s">
        <v>37</v>
      </c>
      <c r="AX336" s="14" t="s">
        <v>78</v>
      </c>
      <c r="AY336" s="214" t="s">
        <v>153</v>
      </c>
    </row>
    <row r="337" spans="1:65" s="15" customFormat="1" ht="11.25">
      <c r="B337" s="215"/>
      <c r="C337" s="216"/>
      <c r="D337" s="195" t="s">
        <v>163</v>
      </c>
      <c r="E337" s="217" t="s">
        <v>19</v>
      </c>
      <c r="F337" s="218" t="s">
        <v>166</v>
      </c>
      <c r="G337" s="216"/>
      <c r="H337" s="219">
        <v>113.86</v>
      </c>
      <c r="I337" s="220"/>
      <c r="J337" s="216"/>
      <c r="K337" s="216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163</v>
      </c>
      <c r="AU337" s="225" t="s">
        <v>88</v>
      </c>
      <c r="AV337" s="15" t="s">
        <v>160</v>
      </c>
      <c r="AW337" s="15" t="s">
        <v>37</v>
      </c>
      <c r="AX337" s="15" t="s">
        <v>86</v>
      </c>
      <c r="AY337" s="225" t="s">
        <v>153</v>
      </c>
    </row>
    <row r="338" spans="1:65" s="2" customFormat="1" ht="24.2" customHeight="1">
      <c r="A338" s="36"/>
      <c r="B338" s="37"/>
      <c r="C338" s="175" t="s">
        <v>311</v>
      </c>
      <c r="D338" s="175" t="s">
        <v>155</v>
      </c>
      <c r="E338" s="176" t="s">
        <v>804</v>
      </c>
      <c r="F338" s="177" t="s">
        <v>805</v>
      </c>
      <c r="G338" s="178" t="s">
        <v>158</v>
      </c>
      <c r="H338" s="179">
        <v>113.86</v>
      </c>
      <c r="I338" s="180"/>
      <c r="J338" s="181">
        <f>ROUND(I338*H338,2)</f>
        <v>0</v>
      </c>
      <c r="K338" s="177" t="s">
        <v>159</v>
      </c>
      <c r="L338" s="41"/>
      <c r="M338" s="182" t="s">
        <v>19</v>
      </c>
      <c r="N338" s="183" t="s">
        <v>49</v>
      </c>
      <c r="O338" s="66"/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160</v>
      </c>
      <c r="AT338" s="186" t="s">
        <v>155</v>
      </c>
      <c r="AU338" s="186" t="s">
        <v>88</v>
      </c>
      <c r="AY338" s="19" t="s">
        <v>153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86</v>
      </c>
      <c r="BK338" s="187">
        <f>ROUND(I338*H338,2)</f>
        <v>0</v>
      </c>
      <c r="BL338" s="19" t="s">
        <v>160</v>
      </c>
      <c r="BM338" s="186" t="s">
        <v>415</v>
      </c>
    </row>
    <row r="339" spans="1:65" s="2" customFormat="1" ht="11.25">
      <c r="A339" s="36"/>
      <c r="B339" s="37"/>
      <c r="C339" s="38"/>
      <c r="D339" s="188" t="s">
        <v>161</v>
      </c>
      <c r="E339" s="38"/>
      <c r="F339" s="189" t="s">
        <v>806</v>
      </c>
      <c r="G339" s="38"/>
      <c r="H339" s="38"/>
      <c r="I339" s="190"/>
      <c r="J339" s="38"/>
      <c r="K339" s="38"/>
      <c r="L339" s="41"/>
      <c r="M339" s="191"/>
      <c r="N339" s="19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161</v>
      </c>
      <c r="AU339" s="19" t="s">
        <v>88</v>
      </c>
    </row>
    <row r="340" spans="1:65" s="14" customFormat="1" ht="11.25">
      <c r="B340" s="205"/>
      <c r="C340" s="206"/>
      <c r="D340" s="195" t="s">
        <v>163</v>
      </c>
      <c r="E340" s="207" t="s">
        <v>19</v>
      </c>
      <c r="F340" s="208" t="s">
        <v>592</v>
      </c>
      <c r="G340" s="206"/>
      <c r="H340" s="207" t="s">
        <v>19</v>
      </c>
      <c r="I340" s="209"/>
      <c r="J340" s="206"/>
      <c r="K340" s="206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163</v>
      </c>
      <c r="AU340" s="214" t="s">
        <v>88</v>
      </c>
      <c r="AV340" s="14" t="s">
        <v>86</v>
      </c>
      <c r="AW340" s="14" t="s">
        <v>37</v>
      </c>
      <c r="AX340" s="14" t="s">
        <v>78</v>
      </c>
      <c r="AY340" s="214" t="s">
        <v>153</v>
      </c>
    </row>
    <row r="341" spans="1:65" s="13" customFormat="1" ht="11.25">
      <c r="B341" s="193"/>
      <c r="C341" s="194"/>
      <c r="D341" s="195" t="s">
        <v>163</v>
      </c>
      <c r="E341" s="196" t="s">
        <v>19</v>
      </c>
      <c r="F341" s="197" t="s">
        <v>1722</v>
      </c>
      <c r="G341" s="194"/>
      <c r="H341" s="198">
        <v>47.67</v>
      </c>
      <c r="I341" s="199"/>
      <c r="J341" s="194"/>
      <c r="K341" s="194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163</v>
      </c>
      <c r="AU341" s="204" t="s">
        <v>88</v>
      </c>
      <c r="AV341" s="13" t="s">
        <v>88</v>
      </c>
      <c r="AW341" s="13" t="s">
        <v>37</v>
      </c>
      <c r="AX341" s="13" t="s">
        <v>78</v>
      </c>
      <c r="AY341" s="204" t="s">
        <v>153</v>
      </c>
    </row>
    <row r="342" spans="1:65" s="14" customFormat="1" ht="11.25">
      <c r="B342" s="205"/>
      <c r="C342" s="206"/>
      <c r="D342" s="195" t="s">
        <v>163</v>
      </c>
      <c r="E342" s="207" t="s">
        <v>19</v>
      </c>
      <c r="F342" s="208" t="s">
        <v>1653</v>
      </c>
      <c r="G342" s="206"/>
      <c r="H342" s="207" t="s">
        <v>19</v>
      </c>
      <c r="I342" s="209"/>
      <c r="J342" s="206"/>
      <c r="K342" s="206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163</v>
      </c>
      <c r="AU342" s="214" t="s">
        <v>88</v>
      </c>
      <c r="AV342" s="14" t="s">
        <v>86</v>
      </c>
      <c r="AW342" s="14" t="s">
        <v>37</v>
      </c>
      <c r="AX342" s="14" t="s">
        <v>78</v>
      </c>
      <c r="AY342" s="214" t="s">
        <v>153</v>
      </c>
    </row>
    <row r="343" spans="1:65" s="13" customFormat="1" ht="11.25">
      <c r="B343" s="193"/>
      <c r="C343" s="194"/>
      <c r="D343" s="195" t="s">
        <v>163</v>
      </c>
      <c r="E343" s="196" t="s">
        <v>19</v>
      </c>
      <c r="F343" s="197" t="s">
        <v>1723</v>
      </c>
      <c r="G343" s="194"/>
      <c r="H343" s="198">
        <v>14.07</v>
      </c>
      <c r="I343" s="199"/>
      <c r="J343" s="194"/>
      <c r="K343" s="194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163</v>
      </c>
      <c r="AU343" s="204" t="s">
        <v>88</v>
      </c>
      <c r="AV343" s="13" t="s">
        <v>88</v>
      </c>
      <c r="AW343" s="13" t="s">
        <v>37</v>
      </c>
      <c r="AX343" s="13" t="s">
        <v>78</v>
      </c>
      <c r="AY343" s="204" t="s">
        <v>153</v>
      </c>
    </row>
    <row r="344" spans="1:65" s="14" customFormat="1" ht="11.25">
      <c r="B344" s="205"/>
      <c r="C344" s="206"/>
      <c r="D344" s="195" t="s">
        <v>163</v>
      </c>
      <c r="E344" s="207" t="s">
        <v>19</v>
      </c>
      <c r="F344" s="208" t="s">
        <v>1653</v>
      </c>
      <c r="G344" s="206"/>
      <c r="H344" s="207" t="s">
        <v>19</v>
      </c>
      <c r="I344" s="209"/>
      <c r="J344" s="206"/>
      <c r="K344" s="206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163</v>
      </c>
      <c r="AU344" s="214" t="s">
        <v>88</v>
      </c>
      <c r="AV344" s="14" t="s">
        <v>86</v>
      </c>
      <c r="AW344" s="14" t="s">
        <v>37</v>
      </c>
      <c r="AX344" s="14" t="s">
        <v>78</v>
      </c>
      <c r="AY344" s="214" t="s">
        <v>153</v>
      </c>
    </row>
    <row r="345" spans="1:65" s="13" customFormat="1" ht="11.25">
      <c r="B345" s="193"/>
      <c r="C345" s="194"/>
      <c r="D345" s="195" t="s">
        <v>163</v>
      </c>
      <c r="E345" s="196" t="s">
        <v>19</v>
      </c>
      <c r="F345" s="197" t="s">
        <v>1724</v>
      </c>
      <c r="G345" s="194"/>
      <c r="H345" s="198">
        <v>52.12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163</v>
      </c>
      <c r="AU345" s="204" t="s">
        <v>88</v>
      </c>
      <c r="AV345" s="13" t="s">
        <v>88</v>
      </c>
      <c r="AW345" s="13" t="s">
        <v>37</v>
      </c>
      <c r="AX345" s="13" t="s">
        <v>78</v>
      </c>
      <c r="AY345" s="204" t="s">
        <v>153</v>
      </c>
    </row>
    <row r="346" spans="1:65" s="14" customFormat="1" ht="11.25">
      <c r="B346" s="205"/>
      <c r="C346" s="206"/>
      <c r="D346" s="195" t="s">
        <v>163</v>
      </c>
      <c r="E346" s="207" t="s">
        <v>19</v>
      </c>
      <c r="F346" s="208" t="s">
        <v>1655</v>
      </c>
      <c r="G346" s="206"/>
      <c r="H346" s="207" t="s">
        <v>19</v>
      </c>
      <c r="I346" s="209"/>
      <c r="J346" s="206"/>
      <c r="K346" s="206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163</v>
      </c>
      <c r="AU346" s="214" t="s">
        <v>88</v>
      </c>
      <c r="AV346" s="14" t="s">
        <v>86</v>
      </c>
      <c r="AW346" s="14" t="s">
        <v>37</v>
      </c>
      <c r="AX346" s="14" t="s">
        <v>78</v>
      </c>
      <c r="AY346" s="214" t="s">
        <v>153</v>
      </c>
    </row>
    <row r="347" spans="1:65" s="15" customFormat="1" ht="11.25">
      <c r="B347" s="215"/>
      <c r="C347" s="216"/>
      <c r="D347" s="195" t="s">
        <v>163</v>
      </c>
      <c r="E347" s="217" t="s">
        <v>19</v>
      </c>
      <c r="F347" s="218" t="s">
        <v>166</v>
      </c>
      <c r="G347" s="216"/>
      <c r="H347" s="219">
        <v>113.86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163</v>
      </c>
      <c r="AU347" s="225" t="s">
        <v>88</v>
      </c>
      <c r="AV347" s="15" t="s">
        <v>160</v>
      </c>
      <c r="AW347" s="15" t="s">
        <v>37</v>
      </c>
      <c r="AX347" s="15" t="s">
        <v>86</v>
      </c>
      <c r="AY347" s="225" t="s">
        <v>153</v>
      </c>
    </row>
    <row r="348" spans="1:65" s="2" customFormat="1" ht="24.2" customHeight="1">
      <c r="A348" s="36"/>
      <c r="B348" s="37"/>
      <c r="C348" s="175" t="s">
        <v>418</v>
      </c>
      <c r="D348" s="175" t="s">
        <v>155</v>
      </c>
      <c r="E348" s="176" t="s">
        <v>807</v>
      </c>
      <c r="F348" s="177" t="s">
        <v>808</v>
      </c>
      <c r="G348" s="178" t="s">
        <v>158</v>
      </c>
      <c r="H348" s="179">
        <v>50.1</v>
      </c>
      <c r="I348" s="180"/>
      <c r="J348" s="181">
        <f>ROUND(I348*H348,2)</f>
        <v>0</v>
      </c>
      <c r="K348" s="177" t="s">
        <v>159</v>
      </c>
      <c r="L348" s="41"/>
      <c r="M348" s="182" t="s">
        <v>19</v>
      </c>
      <c r="N348" s="183" t="s">
        <v>49</v>
      </c>
      <c r="O348" s="66"/>
      <c r="P348" s="184">
        <f>O348*H348</f>
        <v>0</v>
      </c>
      <c r="Q348" s="184">
        <v>0</v>
      </c>
      <c r="R348" s="184">
        <f>Q348*H348</f>
        <v>0</v>
      </c>
      <c r="S348" s="184">
        <v>0</v>
      </c>
      <c r="T348" s="18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160</v>
      </c>
      <c r="AT348" s="186" t="s">
        <v>155</v>
      </c>
      <c r="AU348" s="186" t="s">
        <v>88</v>
      </c>
      <c r="AY348" s="19" t="s">
        <v>153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9" t="s">
        <v>86</v>
      </c>
      <c r="BK348" s="187">
        <f>ROUND(I348*H348,2)</f>
        <v>0</v>
      </c>
      <c r="BL348" s="19" t="s">
        <v>160</v>
      </c>
      <c r="BM348" s="186" t="s">
        <v>421</v>
      </c>
    </row>
    <row r="349" spans="1:65" s="2" customFormat="1" ht="11.25">
      <c r="A349" s="36"/>
      <c r="B349" s="37"/>
      <c r="C349" s="38"/>
      <c r="D349" s="188" t="s">
        <v>161</v>
      </c>
      <c r="E349" s="38"/>
      <c r="F349" s="189" t="s">
        <v>809</v>
      </c>
      <c r="G349" s="38"/>
      <c r="H349" s="38"/>
      <c r="I349" s="190"/>
      <c r="J349" s="38"/>
      <c r="K349" s="38"/>
      <c r="L349" s="41"/>
      <c r="M349" s="191"/>
      <c r="N349" s="192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161</v>
      </c>
      <c r="AU349" s="19" t="s">
        <v>88</v>
      </c>
    </row>
    <row r="350" spans="1:65" s="13" customFormat="1" ht="11.25">
      <c r="B350" s="193"/>
      <c r="C350" s="194"/>
      <c r="D350" s="195" t="s">
        <v>163</v>
      </c>
      <c r="E350" s="196" t="s">
        <v>19</v>
      </c>
      <c r="F350" s="197" t="s">
        <v>1725</v>
      </c>
      <c r="G350" s="194"/>
      <c r="H350" s="198">
        <v>50.1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163</v>
      </c>
      <c r="AU350" s="204" t="s">
        <v>88</v>
      </c>
      <c r="AV350" s="13" t="s">
        <v>88</v>
      </c>
      <c r="AW350" s="13" t="s">
        <v>37</v>
      </c>
      <c r="AX350" s="13" t="s">
        <v>78</v>
      </c>
      <c r="AY350" s="204" t="s">
        <v>153</v>
      </c>
    </row>
    <row r="351" spans="1:65" s="14" customFormat="1" ht="11.25">
      <c r="B351" s="205"/>
      <c r="C351" s="206"/>
      <c r="D351" s="195" t="s">
        <v>163</v>
      </c>
      <c r="E351" s="207" t="s">
        <v>19</v>
      </c>
      <c r="F351" s="208" t="s">
        <v>1726</v>
      </c>
      <c r="G351" s="206"/>
      <c r="H351" s="207" t="s">
        <v>19</v>
      </c>
      <c r="I351" s="209"/>
      <c r="J351" s="206"/>
      <c r="K351" s="206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163</v>
      </c>
      <c r="AU351" s="214" t="s">
        <v>88</v>
      </c>
      <c r="AV351" s="14" t="s">
        <v>86</v>
      </c>
      <c r="AW351" s="14" t="s">
        <v>37</v>
      </c>
      <c r="AX351" s="14" t="s">
        <v>78</v>
      </c>
      <c r="AY351" s="214" t="s">
        <v>153</v>
      </c>
    </row>
    <row r="352" spans="1:65" s="15" customFormat="1" ht="11.25">
      <c r="B352" s="215"/>
      <c r="C352" s="216"/>
      <c r="D352" s="195" t="s">
        <v>163</v>
      </c>
      <c r="E352" s="217" t="s">
        <v>19</v>
      </c>
      <c r="F352" s="218" t="s">
        <v>166</v>
      </c>
      <c r="G352" s="216"/>
      <c r="H352" s="219">
        <v>50.1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163</v>
      </c>
      <c r="AU352" s="225" t="s">
        <v>88</v>
      </c>
      <c r="AV352" s="15" t="s">
        <v>160</v>
      </c>
      <c r="AW352" s="15" t="s">
        <v>37</v>
      </c>
      <c r="AX352" s="15" t="s">
        <v>86</v>
      </c>
      <c r="AY352" s="225" t="s">
        <v>153</v>
      </c>
    </row>
    <row r="353" spans="1:65" s="2" customFormat="1" ht="16.5" customHeight="1">
      <c r="A353" s="36"/>
      <c r="B353" s="37"/>
      <c r="C353" s="226" t="s">
        <v>231</v>
      </c>
      <c r="D353" s="226" t="s">
        <v>220</v>
      </c>
      <c r="E353" s="227" t="s">
        <v>811</v>
      </c>
      <c r="F353" s="228" t="s">
        <v>812</v>
      </c>
      <c r="G353" s="229" t="s">
        <v>223</v>
      </c>
      <c r="H353" s="230">
        <v>22.545000000000002</v>
      </c>
      <c r="I353" s="231"/>
      <c r="J353" s="232">
        <f>ROUND(I353*H353,2)</f>
        <v>0</v>
      </c>
      <c r="K353" s="228" t="s">
        <v>159</v>
      </c>
      <c r="L353" s="233"/>
      <c r="M353" s="234" t="s">
        <v>19</v>
      </c>
      <c r="N353" s="235" t="s">
        <v>49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0</v>
      </c>
      <c r="T353" s="18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182</v>
      </c>
      <c r="AT353" s="186" t="s">
        <v>220</v>
      </c>
      <c r="AU353" s="186" t="s">
        <v>88</v>
      </c>
      <c r="AY353" s="19" t="s">
        <v>153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86</v>
      </c>
      <c r="BK353" s="187">
        <f>ROUND(I353*H353,2)</f>
        <v>0</v>
      </c>
      <c r="BL353" s="19" t="s">
        <v>160</v>
      </c>
      <c r="BM353" s="186" t="s">
        <v>424</v>
      </c>
    </row>
    <row r="354" spans="1:65" s="13" customFormat="1" ht="11.25">
      <c r="B354" s="193"/>
      <c r="C354" s="194"/>
      <c r="D354" s="195" t="s">
        <v>163</v>
      </c>
      <c r="E354" s="196" t="s">
        <v>19</v>
      </c>
      <c r="F354" s="197" t="s">
        <v>1727</v>
      </c>
      <c r="G354" s="194"/>
      <c r="H354" s="198">
        <v>22.545000000000002</v>
      </c>
      <c r="I354" s="199"/>
      <c r="J354" s="194"/>
      <c r="K354" s="194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163</v>
      </c>
      <c r="AU354" s="204" t="s">
        <v>88</v>
      </c>
      <c r="AV354" s="13" t="s">
        <v>88</v>
      </c>
      <c r="AW354" s="13" t="s">
        <v>37</v>
      </c>
      <c r="AX354" s="13" t="s">
        <v>78</v>
      </c>
      <c r="AY354" s="204" t="s">
        <v>153</v>
      </c>
    </row>
    <row r="355" spans="1:65" s="15" customFormat="1" ht="11.25">
      <c r="B355" s="215"/>
      <c r="C355" s="216"/>
      <c r="D355" s="195" t="s">
        <v>163</v>
      </c>
      <c r="E355" s="217" t="s">
        <v>19</v>
      </c>
      <c r="F355" s="218" t="s">
        <v>166</v>
      </c>
      <c r="G355" s="216"/>
      <c r="H355" s="219">
        <v>22.545000000000002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163</v>
      </c>
      <c r="AU355" s="225" t="s">
        <v>88</v>
      </c>
      <c r="AV355" s="15" t="s">
        <v>160</v>
      </c>
      <c r="AW355" s="15" t="s">
        <v>37</v>
      </c>
      <c r="AX355" s="15" t="s">
        <v>86</v>
      </c>
      <c r="AY355" s="225" t="s">
        <v>153</v>
      </c>
    </row>
    <row r="356" spans="1:65" s="2" customFormat="1" ht="24.2" customHeight="1">
      <c r="A356" s="36"/>
      <c r="B356" s="37"/>
      <c r="C356" s="175" t="s">
        <v>425</v>
      </c>
      <c r="D356" s="175" t="s">
        <v>155</v>
      </c>
      <c r="E356" s="176" t="s">
        <v>814</v>
      </c>
      <c r="F356" s="177" t="s">
        <v>815</v>
      </c>
      <c r="G356" s="178" t="s">
        <v>158</v>
      </c>
      <c r="H356" s="179">
        <v>50.1</v>
      </c>
      <c r="I356" s="180"/>
      <c r="J356" s="181">
        <f>ROUND(I356*H356,2)</f>
        <v>0</v>
      </c>
      <c r="K356" s="177" t="s">
        <v>159</v>
      </c>
      <c r="L356" s="41"/>
      <c r="M356" s="182" t="s">
        <v>19</v>
      </c>
      <c r="N356" s="183" t="s">
        <v>49</v>
      </c>
      <c r="O356" s="66"/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160</v>
      </c>
      <c r="AT356" s="186" t="s">
        <v>155</v>
      </c>
      <c r="AU356" s="186" t="s">
        <v>88</v>
      </c>
      <c r="AY356" s="19" t="s">
        <v>153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86</v>
      </c>
      <c r="BK356" s="187">
        <f>ROUND(I356*H356,2)</f>
        <v>0</v>
      </c>
      <c r="BL356" s="19" t="s">
        <v>160</v>
      </c>
      <c r="BM356" s="186" t="s">
        <v>428</v>
      </c>
    </row>
    <row r="357" spans="1:65" s="2" customFormat="1" ht="11.25">
      <c r="A357" s="36"/>
      <c r="B357" s="37"/>
      <c r="C357" s="38"/>
      <c r="D357" s="188" t="s">
        <v>161</v>
      </c>
      <c r="E357" s="38"/>
      <c r="F357" s="189" t="s">
        <v>816</v>
      </c>
      <c r="G357" s="38"/>
      <c r="H357" s="38"/>
      <c r="I357" s="190"/>
      <c r="J357" s="38"/>
      <c r="K357" s="38"/>
      <c r="L357" s="41"/>
      <c r="M357" s="191"/>
      <c r="N357" s="192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161</v>
      </c>
      <c r="AU357" s="19" t="s">
        <v>88</v>
      </c>
    </row>
    <row r="358" spans="1:65" s="13" customFormat="1" ht="11.25">
      <c r="B358" s="193"/>
      <c r="C358" s="194"/>
      <c r="D358" s="195" t="s">
        <v>163</v>
      </c>
      <c r="E358" s="196" t="s">
        <v>19</v>
      </c>
      <c r="F358" s="197" t="s">
        <v>1695</v>
      </c>
      <c r="G358" s="194"/>
      <c r="H358" s="198">
        <v>50.1</v>
      </c>
      <c r="I358" s="199"/>
      <c r="J358" s="194"/>
      <c r="K358" s="194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163</v>
      </c>
      <c r="AU358" s="204" t="s">
        <v>88</v>
      </c>
      <c r="AV358" s="13" t="s">
        <v>88</v>
      </c>
      <c r="AW358" s="13" t="s">
        <v>37</v>
      </c>
      <c r="AX358" s="13" t="s">
        <v>78</v>
      </c>
      <c r="AY358" s="204" t="s">
        <v>153</v>
      </c>
    </row>
    <row r="359" spans="1:65" s="14" customFormat="1" ht="11.25">
      <c r="B359" s="205"/>
      <c r="C359" s="206"/>
      <c r="D359" s="195" t="s">
        <v>163</v>
      </c>
      <c r="E359" s="207" t="s">
        <v>19</v>
      </c>
      <c r="F359" s="208" t="s">
        <v>1728</v>
      </c>
      <c r="G359" s="206"/>
      <c r="H359" s="207" t="s">
        <v>19</v>
      </c>
      <c r="I359" s="209"/>
      <c r="J359" s="206"/>
      <c r="K359" s="206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163</v>
      </c>
      <c r="AU359" s="214" t="s">
        <v>88</v>
      </c>
      <c r="AV359" s="14" t="s">
        <v>86</v>
      </c>
      <c r="AW359" s="14" t="s">
        <v>37</v>
      </c>
      <c r="AX359" s="14" t="s">
        <v>78</v>
      </c>
      <c r="AY359" s="214" t="s">
        <v>153</v>
      </c>
    </row>
    <row r="360" spans="1:65" s="15" customFormat="1" ht="11.25">
      <c r="B360" s="215"/>
      <c r="C360" s="216"/>
      <c r="D360" s="195" t="s">
        <v>163</v>
      </c>
      <c r="E360" s="217" t="s">
        <v>19</v>
      </c>
      <c r="F360" s="218" t="s">
        <v>166</v>
      </c>
      <c r="G360" s="216"/>
      <c r="H360" s="219">
        <v>50.1</v>
      </c>
      <c r="I360" s="220"/>
      <c r="J360" s="216"/>
      <c r="K360" s="216"/>
      <c r="L360" s="221"/>
      <c r="M360" s="222"/>
      <c r="N360" s="223"/>
      <c r="O360" s="223"/>
      <c r="P360" s="223"/>
      <c r="Q360" s="223"/>
      <c r="R360" s="223"/>
      <c r="S360" s="223"/>
      <c r="T360" s="224"/>
      <c r="AT360" s="225" t="s">
        <v>163</v>
      </c>
      <c r="AU360" s="225" t="s">
        <v>88</v>
      </c>
      <c r="AV360" s="15" t="s">
        <v>160</v>
      </c>
      <c r="AW360" s="15" t="s">
        <v>37</v>
      </c>
      <c r="AX360" s="15" t="s">
        <v>86</v>
      </c>
      <c r="AY360" s="225" t="s">
        <v>153</v>
      </c>
    </row>
    <row r="361" spans="1:65" s="12" customFormat="1" ht="22.9" customHeight="1">
      <c r="B361" s="159"/>
      <c r="C361" s="160"/>
      <c r="D361" s="161" t="s">
        <v>77</v>
      </c>
      <c r="E361" s="173" t="s">
        <v>182</v>
      </c>
      <c r="F361" s="173" t="s">
        <v>334</v>
      </c>
      <c r="G361" s="160"/>
      <c r="H361" s="160"/>
      <c r="I361" s="163"/>
      <c r="J361" s="174">
        <f>BK361</f>
        <v>0</v>
      </c>
      <c r="K361" s="160"/>
      <c r="L361" s="165"/>
      <c r="M361" s="166"/>
      <c r="N361" s="167"/>
      <c r="O361" s="167"/>
      <c r="P361" s="168">
        <f>SUM(P362:P514)</f>
        <v>0</v>
      </c>
      <c r="Q361" s="167"/>
      <c r="R361" s="168">
        <f>SUM(R362:R514)</f>
        <v>0</v>
      </c>
      <c r="S361" s="167"/>
      <c r="T361" s="169">
        <f>SUM(T362:T514)</f>
        <v>0</v>
      </c>
      <c r="AR361" s="170" t="s">
        <v>86</v>
      </c>
      <c r="AT361" s="171" t="s">
        <v>77</v>
      </c>
      <c r="AU361" s="171" t="s">
        <v>86</v>
      </c>
      <c r="AY361" s="170" t="s">
        <v>153</v>
      </c>
      <c r="BK361" s="172">
        <f>SUM(BK362:BK514)</f>
        <v>0</v>
      </c>
    </row>
    <row r="362" spans="1:65" s="2" customFormat="1" ht="16.5" customHeight="1">
      <c r="A362" s="36"/>
      <c r="B362" s="37"/>
      <c r="C362" s="175" t="s">
        <v>321</v>
      </c>
      <c r="D362" s="175" t="s">
        <v>155</v>
      </c>
      <c r="E362" s="176" t="s">
        <v>1729</v>
      </c>
      <c r="F362" s="177" t="s">
        <v>1730</v>
      </c>
      <c r="G362" s="178" t="s">
        <v>275</v>
      </c>
      <c r="H362" s="179">
        <v>1</v>
      </c>
      <c r="I362" s="180"/>
      <c r="J362" s="181">
        <f>ROUND(I362*H362,2)</f>
        <v>0</v>
      </c>
      <c r="K362" s="177" t="s">
        <v>19</v>
      </c>
      <c r="L362" s="41"/>
      <c r="M362" s="182" t="s">
        <v>19</v>
      </c>
      <c r="N362" s="183" t="s">
        <v>49</v>
      </c>
      <c r="O362" s="66"/>
      <c r="P362" s="184">
        <f>O362*H362</f>
        <v>0</v>
      </c>
      <c r="Q362" s="184">
        <v>0</v>
      </c>
      <c r="R362" s="184">
        <f>Q362*H362</f>
        <v>0</v>
      </c>
      <c r="S362" s="184">
        <v>0</v>
      </c>
      <c r="T362" s="18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160</v>
      </c>
      <c r="AT362" s="186" t="s">
        <v>155</v>
      </c>
      <c r="AU362" s="186" t="s">
        <v>88</v>
      </c>
      <c r="AY362" s="19" t="s">
        <v>153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86</v>
      </c>
      <c r="BK362" s="187">
        <f>ROUND(I362*H362,2)</f>
        <v>0</v>
      </c>
      <c r="BL362" s="19" t="s">
        <v>160</v>
      </c>
      <c r="BM362" s="186" t="s">
        <v>431</v>
      </c>
    </row>
    <row r="363" spans="1:65" s="2" customFormat="1" ht="16.5" customHeight="1">
      <c r="A363" s="36"/>
      <c r="B363" s="37"/>
      <c r="C363" s="175" t="s">
        <v>432</v>
      </c>
      <c r="D363" s="175" t="s">
        <v>155</v>
      </c>
      <c r="E363" s="176" t="s">
        <v>818</v>
      </c>
      <c r="F363" s="177" t="s">
        <v>819</v>
      </c>
      <c r="G363" s="178" t="s">
        <v>275</v>
      </c>
      <c r="H363" s="179">
        <v>5</v>
      </c>
      <c r="I363" s="180"/>
      <c r="J363" s="181">
        <f>ROUND(I363*H363,2)</f>
        <v>0</v>
      </c>
      <c r="K363" s="177" t="s">
        <v>19</v>
      </c>
      <c r="L363" s="41"/>
      <c r="M363" s="182" t="s">
        <v>19</v>
      </c>
      <c r="N363" s="183" t="s">
        <v>49</v>
      </c>
      <c r="O363" s="66"/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160</v>
      </c>
      <c r="AT363" s="186" t="s">
        <v>155</v>
      </c>
      <c r="AU363" s="186" t="s">
        <v>88</v>
      </c>
      <c r="AY363" s="19" t="s">
        <v>153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86</v>
      </c>
      <c r="BK363" s="187">
        <f>ROUND(I363*H363,2)</f>
        <v>0</v>
      </c>
      <c r="BL363" s="19" t="s">
        <v>160</v>
      </c>
      <c r="BM363" s="186" t="s">
        <v>435</v>
      </c>
    </row>
    <row r="364" spans="1:65" s="13" customFormat="1" ht="11.25">
      <c r="B364" s="193"/>
      <c r="C364" s="194"/>
      <c r="D364" s="195" t="s">
        <v>163</v>
      </c>
      <c r="E364" s="196" t="s">
        <v>19</v>
      </c>
      <c r="F364" s="197" t="s">
        <v>1731</v>
      </c>
      <c r="G364" s="194"/>
      <c r="H364" s="198">
        <v>5</v>
      </c>
      <c r="I364" s="199"/>
      <c r="J364" s="194"/>
      <c r="K364" s="194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163</v>
      </c>
      <c r="AU364" s="204" t="s">
        <v>88</v>
      </c>
      <c r="AV364" s="13" t="s">
        <v>88</v>
      </c>
      <c r="AW364" s="13" t="s">
        <v>37</v>
      </c>
      <c r="AX364" s="13" t="s">
        <v>78</v>
      </c>
      <c r="AY364" s="204" t="s">
        <v>153</v>
      </c>
    </row>
    <row r="365" spans="1:65" s="15" customFormat="1" ht="11.25">
      <c r="B365" s="215"/>
      <c r="C365" s="216"/>
      <c r="D365" s="195" t="s">
        <v>163</v>
      </c>
      <c r="E365" s="217" t="s">
        <v>19</v>
      </c>
      <c r="F365" s="218" t="s">
        <v>166</v>
      </c>
      <c r="G365" s="216"/>
      <c r="H365" s="219">
        <v>5</v>
      </c>
      <c r="I365" s="220"/>
      <c r="J365" s="216"/>
      <c r="K365" s="216"/>
      <c r="L365" s="221"/>
      <c r="M365" s="222"/>
      <c r="N365" s="223"/>
      <c r="O365" s="223"/>
      <c r="P365" s="223"/>
      <c r="Q365" s="223"/>
      <c r="R365" s="223"/>
      <c r="S365" s="223"/>
      <c r="T365" s="224"/>
      <c r="AT365" s="225" t="s">
        <v>163</v>
      </c>
      <c r="AU365" s="225" t="s">
        <v>88</v>
      </c>
      <c r="AV365" s="15" t="s">
        <v>160</v>
      </c>
      <c r="AW365" s="15" t="s">
        <v>37</v>
      </c>
      <c r="AX365" s="15" t="s">
        <v>86</v>
      </c>
      <c r="AY365" s="225" t="s">
        <v>153</v>
      </c>
    </row>
    <row r="366" spans="1:65" s="2" customFormat="1" ht="24.2" customHeight="1">
      <c r="A366" s="36"/>
      <c r="B366" s="37"/>
      <c r="C366" s="175" t="s">
        <v>324</v>
      </c>
      <c r="D366" s="175" t="s">
        <v>155</v>
      </c>
      <c r="E366" s="176" t="s">
        <v>820</v>
      </c>
      <c r="F366" s="177" t="s">
        <v>821</v>
      </c>
      <c r="G366" s="178" t="s">
        <v>275</v>
      </c>
      <c r="H366" s="179">
        <v>60</v>
      </c>
      <c r="I366" s="180"/>
      <c r="J366" s="181">
        <f>ROUND(I366*H366,2)</f>
        <v>0</v>
      </c>
      <c r="K366" s="177" t="s">
        <v>159</v>
      </c>
      <c r="L366" s="41"/>
      <c r="M366" s="182" t="s">
        <v>19</v>
      </c>
      <c r="N366" s="183" t="s">
        <v>49</v>
      </c>
      <c r="O366" s="66"/>
      <c r="P366" s="184">
        <f>O366*H366</f>
        <v>0</v>
      </c>
      <c r="Q366" s="184">
        <v>0</v>
      </c>
      <c r="R366" s="184">
        <f>Q366*H366</f>
        <v>0</v>
      </c>
      <c r="S366" s="184">
        <v>0</v>
      </c>
      <c r="T366" s="18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160</v>
      </c>
      <c r="AT366" s="186" t="s">
        <v>155</v>
      </c>
      <c r="AU366" s="186" t="s">
        <v>88</v>
      </c>
      <c r="AY366" s="19" t="s">
        <v>153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86</v>
      </c>
      <c r="BK366" s="187">
        <f>ROUND(I366*H366,2)</f>
        <v>0</v>
      </c>
      <c r="BL366" s="19" t="s">
        <v>160</v>
      </c>
      <c r="BM366" s="186" t="s">
        <v>438</v>
      </c>
    </row>
    <row r="367" spans="1:65" s="2" customFormat="1" ht="11.25">
      <c r="A367" s="36"/>
      <c r="B367" s="37"/>
      <c r="C367" s="38"/>
      <c r="D367" s="188" t="s">
        <v>161</v>
      </c>
      <c r="E367" s="38"/>
      <c r="F367" s="189" t="s">
        <v>822</v>
      </c>
      <c r="G367" s="38"/>
      <c r="H367" s="38"/>
      <c r="I367" s="190"/>
      <c r="J367" s="38"/>
      <c r="K367" s="38"/>
      <c r="L367" s="41"/>
      <c r="M367" s="191"/>
      <c r="N367" s="192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161</v>
      </c>
      <c r="AU367" s="19" t="s">
        <v>88</v>
      </c>
    </row>
    <row r="368" spans="1:65" s="13" customFormat="1" ht="11.25">
      <c r="B368" s="193"/>
      <c r="C368" s="194"/>
      <c r="D368" s="195" t="s">
        <v>163</v>
      </c>
      <c r="E368" s="196" t="s">
        <v>19</v>
      </c>
      <c r="F368" s="197" t="s">
        <v>328</v>
      </c>
      <c r="G368" s="194"/>
      <c r="H368" s="198">
        <v>60</v>
      </c>
      <c r="I368" s="199"/>
      <c r="J368" s="194"/>
      <c r="K368" s="194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163</v>
      </c>
      <c r="AU368" s="204" t="s">
        <v>88</v>
      </c>
      <c r="AV368" s="13" t="s">
        <v>88</v>
      </c>
      <c r="AW368" s="13" t="s">
        <v>37</v>
      </c>
      <c r="AX368" s="13" t="s">
        <v>78</v>
      </c>
      <c r="AY368" s="204" t="s">
        <v>153</v>
      </c>
    </row>
    <row r="369" spans="1:65" s="14" customFormat="1" ht="11.25">
      <c r="B369" s="205"/>
      <c r="C369" s="206"/>
      <c r="D369" s="195" t="s">
        <v>163</v>
      </c>
      <c r="E369" s="207" t="s">
        <v>19</v>
      </c>
      <c r="F369" s="208" t="s">
        <v>823</v>
      </c>
      <c r="G369" s="206"/>
      <c r="H369" s="207" t="s">
        <v>19</v>
      </c>
      <c r="I369" s="209"/>
      <c r="J369" s="206"/>
      <c r="K369" s="206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163</v>
      </c>
      <c r="AU369" s="214" t="s">
        <v>88</v>
      </c>
      <c r="AV369" s="14" t="s">
        <v>86</v>
      </c>
      <c r="AW369" s="14" t="s">
        <v>37</v>
      </c>
      <c r="AX369" s="14" t="s">
        <v>78</v>
      </c>
      <c r="AY369" s="214" t="s">
        <v>153</v>
      </c>
    </row>
    <row r="370" spans="1:65" s="15" customFormat="1" ht="11.25">
      <c r="B370" s="215"/>
      <c r="C370" s="216"/>
      <c r="D370" s="195" t="s">
        <v>163</v>
      </c>
      <c r="E370" s="217" t="s">
        <v>19</v>
      </c>
      <c r="F370" s="218" t="s">
        <v>166</v>
      </c>
      <c r="G370" s="216"/>
      <c r="H370" s="219">
        <v>60</v>
      </c>
      <c r="I370" s="220"/>
      <c r="J370" s="216"/>
      <c r="K370" s="216"/>
      <c r="L370" s="221"/>
      <c r="M370" s="222"/>
      <c r="N370" s="223"/>
      <c r="O370" s="223"/>
      <c r="P370" s="223"/>
      <c r="Q370" s="223"/>
      <c r="R370" s="223"/>
      <c r="S370" s="223"/>
      <c r="T370" s="224"/>
      <c r="AT370" s="225" t="s">
        <v>163</v>
      </c>
      <c r="AU370" s="225" t="s">
        <v>88</v>
      </c>
      <c r="AV370" s="15" t="s">
        <v>160</v>
      </c>
      <c r="AW370" s="15" t="s">
        <v>37</v>
      </c>
      <c r="AX370" s="15" t="s">
        <v>86</v>
      </c>
      <c r="AY370" s="225" t="s">
        <v>153</v>
      </c>
    </row>
    <row r="371" spans="1:65" s="2" customFormat="1" ht="24.2" customHeight="1">
      <c r="A371" s="36"/>
      <c r="B371" s="37"/>
      <c r="C371" s="175" t="s">
        <v>439</v>
      </c>
      <c r="D371" s="175" t="s">
        <v>155</v>
      </c>
      <c r="E371" s="176" t="s">
        <v>1732</v>
      </c>
      <c r="F371" s="177" t="s">
        <v>1733</v>
      </c>
      <c r="G371" s="178" t="s">
        <v>275</v>
      </c>
      <c r="H371" s="179">
        <v>10.4</v>
      </c>
      <c r="I371" s="180"/>
      <c r="J371" s="181">
        <f>ROUND(I371*H371,2)</f>
        <v>0</v>
      </c>
      <c r="K371" s="177" t="s">
        <v>159</v>
      </c>
      <c r="L371" s="41"/>
      <c r="M371" s="182" t="s">
        <v>19</v>
      </c>
      <c r="N371" s="183" t="s">
        <v>49</v>
      </c>
      <c r="O371" s="66"/>
      <c r="P371" s="184">
        <f>O371*H371</f>
        <v>0</v>
      </c>
      <c r="Q371" s="184">
        <v>0</v>
      </c>
      <c r="R371" s="184">
        <f>Q371*H371</f>
        <v>0</v>
      </c>
      <c r="S371" s="184">
        <v>0</v>
      </c>
      <c r="T371" s="185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160</v>
      </c>
      <c r="AT371" s="186" t="s">
        <v>155</v>
      </c>
      <c r="AU371" s="186" t="s">
        <v>88</v>
      </c>
      <c r="AY371" s="19" t="s">
        <v>153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9" t="s">
        <v>86</v>
      </c>
      <c r="BK371" s="187">
        <f>ROUND(I371*H371,2)</f>
        <v>0</v>
      </c>
      <c r="BL371" s="19" t="s">
        <v>160</v>
      </c>
      <c r="BM371" s="186" t="s">
        <v>440</v>
      </c>
    </row>
    <row r="372" spans="1:65" s="2" customFormat="1" ht="11.25">
      <c r="A372" s="36"/>
      <c r="B372" s="37"/>
      <c r="C372" s="38"/>
      <c r="D372" s="188" t="s">
        <v>161</v>
      </c>
      <c r="E372" s="38"/>
      <c r="F372" s="189" t="s">
        <v>1734</v>
      </c>
      <c r="G372" s="38"/>
      <c r="H372" s="38"/>
      <c r="I372" s="190"/>
      <c r="J372" s="38"/>
      <c r="K372" s="38"/>
      <c r="L372" s="41"/>
      <c r="M372" s="191"/>
      <c r="N372" s="192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161</v>
      </c>
      <c r="AU372" s="19" t="s">
        <v>88</v>
      </c>
    </row>
    <row r="373" spans="1:65" s="13" customFormat="1" ht="11.25">
      <c r="B373" s="193"/>
      <c r="C373" s="194"/>
      <c r="D373" s="195" t="s">
        <v>163</v>
      </c>
      <c r="E373" s="196" t="s">
        <v>19</v>
      </c>
      <c r="F373" s="197" t="s">
        <v>1735</v>
      </c>
      <c r="G373" s="194"/>
      <c r="H373" s="198">
        <v>4.0999999999999996</v>
      </c>
      <c r="I373" s="199"/>
      <c r="J373" s="194"/>
      <c r="K373" s="194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163</v>
      </c>
      <c r="AU373" s="204" t="s">
        <v>88</v>
      </c>
      <c r="AV373" s="13" t="s">
        <v>88</v>
      </c>
      <c r="AW373" s="13" t="s">
        <v>37</v>
      </c>
      <c r="AX373" s="13" t="s">
        <v>78</v>
      </c>
      <c r="AY373" s="204" t="s">
        <v>153</v>
      </c>
    </row>
    <row r="374" spans="1:65" s="14" customFormat="1" ht="11.25">
      <c r="B374" s="205"/>
      <c r="C374" s="206"/>
      <c r="D374" s="195" t="s">
        <v>163</v>
      </c>
      <c r="E374" s="207" t="s">
        <v>19</v>
      </c>
      <c r="F374" s="208" t="s">
        <v>1736</v>
      </c>
      <c r="G374" s="206"/>
      <c r="H374" s="207" t="s">
        <v>19</v>
      </c>
      <c r="I374" s="209"/>
      <c r="J374" s="206"/>
      <c r="K374" s="206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163</v>
      </c>
      <c r="AU374" s="214" t="s">
        <v>88</v>
      </c>
      <c r="AV374" s="14" t="s">
        <v>86</v>
      </c>
      <c r="AW374" s="14" t="s">
        <v>37</v>
      </c>
      <c r="AX374" s="14" t="s">
        <v>78</v>
      </c>
      <c r="AY374" s="214" t="s">
        <v>153</v>
      </c>
    </row>
    <row r="375" spans="1:65" s="13" customFormat="1" ht="11.25">
      <c r="B375" s="193"/>
      <c r="C375" s="194"/>
      <c r="D375" s="195" t="s">
        <v>163</v>
      </c>
      <c r="E375" s="196" t="s">
        <v>19</v>
      </c>
      <c r="F375" s="197" t="s">
        <v>844</v>
      </c>
      <c r="G375" s="194"/>
      <c r="H375" s="198">
        <v>1.5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163</v>
      </c>
      <c r="AU375" s="204" t="s">
        <v>88</v>
      </c>
      <c r="AV375" s="13" t="s">
        <v>88</v>
      </c>
      <c r="AW375" s="13" t="s">
        <v>37</v>
      </c>
      <c r="AX375" s="13" t="s">
        <v>78</v>
      </c>
      <c r="AY375" s="204" t="s">
        <v>153</v>
      </c>
    </row>
    <row r="376" spans="1:65" s="14" customFormat="1" ht="11.25">
      <c r="B376" s="205"/>
      <c r="C376" s="206"/>
      <c r="D376" s="195" t="s">
        <v>163</v>
      </c>
      <c r="E376" s="207" t="s">
        <v>19</v>
      </c>
      <c r="F376" s="208" t="s">
        <v>1737</v>
      </c>
      <c r="G376" s="206"/>
      <c r="H376" s="207" t="s">
        <v>19</v>
      </c>
      <c r="I376" s="209"/>
      <c r="J376" s="206"/>
      <c r="K376" s="206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163</v>
      </c>
      <c r="AU376" s="214" t="s">
        <v>88</v>
      </c>
      <c r="AV376" s="14" t="s">
        <v>86</v>
      </c>
      <c r="AW376" s="14" t="s">
        <v>37</v>
      </c>
      <c r="AX376" s="14" t="s">
        <v>78</v>
      </c>
      <c r="AY376" s="214" t="s">
        <v>153</v>
      </c>
    </row>
    <row r="377" spans="1:65" s="13" customFormat="1" ht="11.25">
      <c r="B377" s="193"/>
      <c r="C377" s="194"/>
      <c r="D377" s="195" t="s">
        <v>163</v>
      </c>
      <c r="E377" s="196" t="s">
        <v>19</v>
      </c>
      <c r="F377" s="197" t="s">
        <v>1738</v>
      </c>
      <c r="G377" s="194"/>
      <c r="H377" s="198">
        <v>4.8</v>
      </c>
      <c r="I377" s="199"/>
      <c r="J377" s="194"/>
      <c r="K377" s="194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163</v>
      </c>
      <c r="AU377" s="204" t="s">
        <v>88</v>
      </c>
      <c r="AV377" s="13" t="s">
        <v>88</v>
      </c>
      <c r="AW377" s="13" t="s">
        <v>37</v>
      </c>
      <c r="AX377" s="13" t="s">
        <v>78</v>
      </c>
      <c r="AY377" s="204" t="s">
        <v>153</v>
      </c>
    </row>
    <row r="378" spans="1:65" s="14" customFormat="1" ht="11.25">
      <c r="B378" s="205"/>
      <c r="C378" s="206"/>
      <c r="D378" s="195" t="s">
        <v>163</v>
      </c>
      <c r="E378" s="207" t="s">
        <v>19</v>
      </c>
      <c r="F378" s="208" t="s">
        <v>1739</v>
      </c>
      <c r="G378" s="206"/>
      <c r="H378" s="207" t="s">
        <v>19</v>
      </c>
      <c r="I378" s="209"/>
      <c r="J378" s="206"/>
      <c r="K378" s="206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163</v>
      </c>
      <c r="AU378" s="214" t="s">
        <v>88</v>
      </c>
      <c r="AV378" s="14" t="s">
        <v>86</v>
      </c>
      <c r="AW378" s="14" t="s">
        <v>37</v>
      </c>
      <c r="AX378" s="14" t="s">
        <v>78</v>
      </c>
      <c r="AY378" s="214" t="s">
        <v>153</v>
      </c>
    </row>
    <row r="379" spans="1:65" s="14" customFormat="1" ht="11.25">
      <c r="B379" s="205"/>
      <c r="C379" s="206"/>
      <c r="D379" s="195" t="s">
        <v>163</v>
      </c>
      <c r="E379" s="207" t="s">
        <v>19</v>
      </c>
      <c r="F379" s="208" t="s">
        <v>1740</v>
      </c>
      <c r="G379" s="206"/>
      <c r="H379" s="207" t="s">
        <v>19</v>
      </c>
      <c r="I379" s="209"/>
      <c r="J379" s="206"/>
      <c r="K379" s="206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163</v>
      </c>
      <c r="AU379" s="214" t="s">
        <v>88</v>
      </c>
      <c r="AV379" s="14" t="s">
        <v>86</v>
      </c>
      <c r="AW379" s="14" t="s">
        <v>37</v>
      </c>
      <c r="AX379" s="14" t="s">
        <v>78</v>
      </c>
      <c r="AY379" s="214" t="s">
        <v>153</v>
      </c>
    </row>
    <row r="380" spans="1:65" s="15" customFormat="1" ht="11.25">
      <c r="B380" s="215"/>
      <c r="C380" s="216"/>
      <c r="D380" s="195" t="s">
        <v>163</v>
      </c>
      <c r="E380" s="217" t="s">
        <v>19</v>
      </c>
      <c r="F380" s="218" t="s">
        <v>166</v>
      </c>
      <c r="G380" s="216"/>
      <c r="H380" s="219">
        <v>10.399999999999999</v>
      </c>
      <c r="I380" s="220"/>
      <c r="J380" s="216"/>
      <c r="K380" s="216"/>
      <c r="L380" s="221"/>
      <c r="M380" s="222"/>
      <c r="N380" s="223"/>
      <c r="O380" s="223"/>
      <c r="P380" s="223"/>
      <c r="Q380" s="223"/>
      <c r="R380" s="223"/>
      <c r="S380" s="223"/>
      <c r="T380" s="224"/>
      <c r="AT380" s="225" t="s">
        <v>163</v>
      </c>
      <c r="AU380" s="225" t="s">
        <v>88</v>
      </c>
      <c r="AV380" s="15" t="s">
        <v>160</v>
      </c>
      <c r="AW380" s="15" t="s">
        <v>37</v>
      </c>
      <c r="AX380" s="15" t="s">
        <v>86</v>
      </c>
      <c r="AY380" s="225" t="s">
        <v>153</v>
      </c>
    </row>
    <row r="381" spans="1:65" s="2" customFormat="1" ht="16.5" customHeight="1">
      <c r="A381" s="36"/>
      <c r="B381" s="37"/>
      <c r="C381" s="175" t="s">
        <v>328</v>
      </c>
      <c r="D381" s="175" t="s">
        <v>155</v>
      </c>
      <c r="E381" s="176" t="s">
        <v>1741</v>
      </c>
      <c r="F381" s="177" t="s">
        <v>1742</v>
      </c>
      <c r="G381" s="178" t="s">
        <v>275</v>
      </c>
      <c r="H381" s="179">
        <v>89.4</v>
      </c>
      <c r="I381" s="180"/>
      <c r="J381" s="181">
        <f>ROUND(I381*H381,2)</f>
        <v>0</v>
      </c>
      <c r="K381" s="177" t="s">
        <v>159</v>
      </c>
      <c r="L381" s="41"/>
      <c r="M381" s="182" t="s">
        <v>19</v>
      </c>
      <c r="N381" s="183" t="s">
        <v>49</v>
      </c>
      <c r="O381" s="66"/>
      <c r="P381" s="184">
        <f>O381*H381</f>
        <v>0</v>
      </c>
      <c r="Q381" s="184">
        <v>0</v>
      </c>
      <c r="R381" s="184">
        <f>Q381*H381</f>
        <v>0</v>
      </c>
      <c r="S381" s="184">
        <v>0</v>
      </c>
      <c r="T381" s="18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160</v>
      </c>
      <c r="AT381" s="186" t="s">
        <v>155</v>
      </c>
      <c r="AU381" s="186" t="s">
        <v>88</v>
      </c>
      <c r="AY381" s="19" t="s">
        <v>153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86</v>
      </c>
      <c r="BK381" s="187">
        <f>ROUND(I381*H381,2)</f>
        <v>0</v>
      </c>
      <c r="BL381" s="19" t="s">
        <v>160</v>
      </c>
      <c r="BM381" s="186" t="s">
        <v>444</v>
      </c>
    </row>
    <row r="382" spans="1:65" s="2" customFormat="1" ht="11.25">
      <c r="A382" s="36"/>
      <c r="B382" s="37"/>
      <c r="C382" s="38"/>
      <c r="D382" s="188" t="s">
        <v>161</v>
      </c>
      <c r="E382" s="38"/>
      <c r="F382" s="189" t="s">
        <v>1743</v>
      </c>
      <c r="G382" s="38"/>
      <c r="H382" s="38"/>
      <c r="I382" s="190"/>
      <c r="J382" s="38"/>
      <c r="K382" s="38"/>
      <c r="L382" s="41"/>
      <c r="M382" s="191"/>
      <c r="N382" s="192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161</v>
      </c>
      <c r="AU382" s="19" t="s">
        <v>88</v>
      </c>
    </row>
    <row r="383" spans="1:65" s="13" customFormat="1" ht="11.25">
      <c r="B383" s="193"/>
      <c r="C383" s="194"/>
      <c r="D383" s="195" t="s">
        <v>163</v>
      </c>
      <c r="E383" s="196" t="s">
        <v>19</v>
      </c>
      <c r="F383" s="197" t="s">
        <v>1744</v>
      </c>
      <c r="G383" s="194"/>
      <c r="H383" s="198">
        <v>89.4</v>
      </c>
      <c r="I383" s="199"/>
      <c r="J383" s="194"/>
      <c r="K383" s="194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163</v>
      </c>
      <c r="AU383" s="204" t="s">
        <v>88</v>
      </c>
      <c r="AV383" s="13" t="s">
        <v>88</v>
      </c>
      <c r="AW383" s="13" t="s">
        <v>37</v>
      </c>
      <c r="AX383" s="13" t="s">
        <v>78</v>
      </c>
      <c r="AY383" s="204" t="s">
        <v>153</v>
      </c>
    </row>
    <row r="384" spans="1:65" s="14" customFormat="1" ht="11.25">
      <c r="B384" s="205"/>
      <c r="C384" s="206"/>
      <c r="D384" s="195" t="s">
        <v>163</v>
      </c>
      <c r="E384" s="207" t="s">
        <v>19</v>
      </c>
      <c r="F384" s="208" t="s">
        <v>1649</v>
      </c>
      <c r="G384" s="206"/>
      <c r="H384" s="207" t="s">
        <v>19</v>
      </c>
      <c r="I384" s="209"/>
      <c r="J384" s="206"/>
      <c r="K384" s="206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163</v>
      </c>
      <c r="AU384" s="214" t="s">
        <v>88</v>
      </c>
      <c r="AV384" s="14" t="s">
        <v>86</v>
      </c>
      <c r="AW384" s="14" t="s">
        <v>37</v>
      </c>
      <c r="AX384" s="14" t="s">
        <v>78</v>
      </c>
      <c r="AY384" s="214" t="s">
        <v>153</v>
      </c>
    </row>
    <row r="385" spans="1:65" s="15" customFormat="1" ht="11.25">
      <c r="B385" s="215"/>
      <c r="C385" s="216"/>
      <c r="D385" s="195" t="s">
        <v>163</v>
      </c>
      <c r="E385" s="217" t="s">
        <v>19</v>
      </c>
      <c r="F385" s="218" t="s">
        <v>166</v>
      </c>
      <c r="G385" s="216"/>
      <c r="H385" s="219">
        <v>89.4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163</v>
      </c>
      <c r="AU385" s="225" t="s">
        <v>88</v>
      </c>
      <c r="AV385" s="15" t="s">
        <v>160</v>
      </c>
      <c r="AW385" s="15" t="s">
        <v>37</v>
      </c>
      <c r="AX385" s="15" t="s">
        <v>86</v>
      </c>
      <c r="AY385" s="225" t="s">
        <v>153</v>
      </c>
    </row>
    <row r="386" spans="1:65" s="2" customFormat="1" ht="16.5" customHeight="1">
      <c r="A386" s="36"/>
      <c r="B386" s="37"/>
      <c r="C386" s="226" t="s">
        <v>445</v>
      </c>
      <c r="D386" s="226" t="s">
        <v>220</v>
      </c>
      <c r="E386" s="227" t="s">
        <v>1745</v>
      </c>
      <c r="F386" s="228" t="s">
        <v>1746</v>
      </c>
      <c r="G386" s="229" t="s">
        <v>275</v>
      </c>
      <c r="H386" s="230">
        <v>90.741</v>
      </c>
      <c r="I386" s="231"/>
      <c r="J386" s="232">
        <f>ROUND(I386*H386,2)</f>
        <v>0</v>
      </c>
      <c r="K386" s="228" t="s">
        <v>159</v>
      </c>
      <c r="L386" s="233"/>
      <c r="M386" s="234" t="s">
        <v>19</v>
      </c>
      <c r="N386" s="235" t="s">
        <v>49</v>
      </c>
      <c r="O386" s="66"/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182</v>
      </c>
      <c r="AT386" s="186" t="s">
        <v>220</v>
      </c>
      <c r="AU386" s="186" t="s">
        <v>88</v>
      </c>
      <c r="AY386" s="19" t="s">
        <v>153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86</v>
      </c>
      <c r="BK386" s="187">
        <f>ROUND(I386*H386,2)</f>
        <v>0</v>
      </c>
      <c r="BL386" s="19" t="s">
        <v>160</v>
      </c>
      <c r="BM386" s="186" t="s">
        <v>448</v>
      </c>
    </row>
    <row r="387" spans="1:65" s="13" customFormat="1" ht="11.25">
      <c r="B387" s="193"/>
      <c r="C387" s="194"/>
      <c r="D387" s="195" t="s">
        <v>163</v>
      </c>
      <c r="E387" s="196" t="s">
        <v>19</v>
      </c>
      <c r="F387" s="197" t="s">
        <v>1747</v>
      </c>
      <c r="G387" s="194"/>
      <c r="H387" s="198">
        <v>90.741</v>
      </c>
      <c r="I387" s="199"/>
      <c r="J387" s="194"/>
      <c r="K387" s="194"/>
      <c r="L387" s="200"/>
      <c r="M387" s="201"/>
      <c r="N387" s="202"/>
      <c r="O387" s="202"/>
      <c r="P387" s="202"/>
      <c r="Q387" s="202"/>
      <c r="R387" s="202"/>
      <c r="S387" s="202"/>
      <c r="T387" s="203"/>
      <c r="AT387" s="204" t="s">
        <v>163</v>
      </c>
      <c r="AU387" s="204" t="s">
        <v>88</v>
      </c>
      <c r="AV387" s="13" t="s">
        <v>88</v>
      </c>
      <c r="AW387" s="13" t="s">
        <v>37</v>
      </c>
      <c r="AX387" s="13" t="s">
        <v>78</v>
      </c>
      <c r="AY387" s="204" t="s">
        <v>153</v>
      </c>
    </row>
    <row r="388" spans="1:65" s="15" customFormat="1" ht="11.25">
      <c r="B388" s="215"/>
      <c r="C388" s="216"/>
      <c r="D388" s="195" t="s">
        <v>163</v>
      </c>
      <c r="E388" s="217" t="s">
        <v>19</v>
      </c>
      <c r="F388" s="218" t="s">
        <v>166</v>
      </c>
      <c r="G388" s="216"/>
      <c r="H388" s="219">
        <v>90.741</v>
      </c>
      <c r="I388" s="220"/>
      <c r="J388" s="216"/>
      <c r="K388" s="216"/>
      <c r="L388" s="221"/>
      <c r="M388" s="222"/>
      <c r="N388" s="223"/>
      <c r="O388" s="223"/>
      <c r="P388" s="223"/>
      <c r="Q388" s="223"/>
      <c r="R388" s="223"/>
      <c r="S388" s="223"/>
      <c r="T388" s="224"/>
      <c r="AT388" s="225" t="s">
        <v>163</v>
      </c>
      <c r="AU388" s="225" t="s">
        <v>88</v>
      </c>
      <c r="AV388" s="15" t="s">
        <v>160</v>
      </c>
      <c r="AW388" s="15" t="s">
        <v>37</v>
      </c>
      <c r="AX388" s="15" t="s">
        <v>86</v>
      </c>
      <c r="AY388" s="225" t="s">
        <v>153</v>
      </c>
    </row>
    <row r="389" spans="1:65" s="2" customFormat="1" ht="16.5" customHeight="1">
      <c r="A389" s="36"/>
      <c r="B389" s="37"/>
      <c r="C389" s="175" t="s">
        <v>331</v>
      </c>
      <c r="D389" s="175" t="s">
        <v>155</v>
      </c>
      <c r="E389" s="176" t="s">
        <v>1748</v>
      </c>
      <c r="F389" s="177" t="s">
        <v>1749</v>
      </c>
      <c r="G389" s="178" t="s">
        <v>275</v>
      </c>
      <c r="H389" s="179">
        <v>118.3</v>
      </c>
      <c r="I389" s="180"/>
      <c r="J389" s="181">
        <f>ROUND(I389*H389,2)</f>
        <v>0</v>
      </c>
      <c r="K389" s="177" t="s">
        <v>159</v>
      </c>
      <c r="L389" s="41"/>
      <c r="M389" s="182" t="s">
        <v>19</v>
      </c>
      <c r="N389" s="183" t="s">
        <v>49</v>
      </c>
      <c r="O389" s="66"/>
      <c r="P389" s="184">
        <f>O389*H389</f>
        <v>0</v>
      </c>
      <c r="Q389" s="184">
        <v>0</v>
      </c>
      <c r="R389" s="184">
        <f>Q389*H389</f>
        <v>0</v>
      </c>
      <c r="S389" s="184">
        <v>0</v>
      </c>
      <c r="T389" s="185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160</v>
      </c>
      <c r="AT389" s="186" t="s">
        <v>155</v>
      </c>
      <c r="AU389" s="186" t="s">
        <v>88</v>
      </c>
      <c r="AY389" s="19" t="s">
        <v>153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19" t="s">
        <v>86</v>
      </c>
      <c r="BK389" s="187">
        <f>ROUND(I389*H389,2)</f>
        <v>0</v>
      </c>
      <c r="BL389" s="19" t="s">
        <v>160</v>
      </c>
      <c r="BM389" s="186" t="s">
        <v>451</v>
      </c>
    </row>
    <row r="390" spans="1:65" s="2" customFormat="1" ht="11.25">
      <c r="A390" s="36"/>
      <c r="B390" s="37"/>
      <c r="C390" s="38"/>
      <c r="D390" s="188" t="s">
        <v>161</v>
      </c>
      <c r="E390" s="38"/>
      <c r="F390" s="189" t="s">
        <v>1750</v>
      </c>
      <c r="G390" s="38"/>
      <c r="H390" s="38"/>
      <c r="I390" s="190"/>
      <c r="J390" s="38"/>
      <c r="K390" s="38"/>
      <c r="L390" s="41"/>
      <c r="M390" s="191"/>
      <c r="N390" s="192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161</v>
      </c>
      <c r="AU390" s="19" t="s">
        <v>88</v>
      </c>
    </row>
    <row r="391" spans="1:65" s="13" customFormat="1" ht="11.25">
      <c r="B391" s="193"/>
      <c r="C391" s="194"/>
      <c r="D391" s="195" t="s">
        <v>163</v>
      </c>
      <c r="E391" s="196" t="s">
        <v>19</v>
      </c>
      <c r="F391" s="197" t="s">
        <v>1751</v>
      </c>
      <c r="G391" s="194"/>
      <c r="H391" s="198">
        <v>118.3</v>
      </c>
      <c r="I391" s="199"/>
      <c r="J391" s="194"/>
      <c r="K391" s="194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163</v>
      </c>
      <c r="AU391" s="204" t="s">
        <v>88</v>
      </c>
      <c r="AV391" s="13" t="s">
        <v>88</v>
      </c>
      <c r="AW391" s="13" t="s">
        <v>37</v>
      </c>
      <c r="AX391" s="13" t="s">
        <v>78</v>
      </c>
      <c r="AY391" s="204" t="s">
        <v>153</v>
      </c>
    </row>
    <row r="392" spans="1:65" s="14" customFormat="1" ht="11.25">
      <c r="B392" s="205"/>
      <c r="C392" s="206"/>
      <c r="D392" s="195" t="s">
        <v>163</v>
      </c>
      <c r="E392" s="207" t="s">
        <v>19</v>
      </c>
      <c r="F392" s="208" t="s">
        <v>1752</v>
      </c>
      <c r="G392" s="206"/>
      <c r="H392" s="207" t="s">
        <v>19</v>
      </c>
      <c r="I392" s="209"/>
      <c r="J392" s="206"/>
      <c r="K392" s="206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163</v>
      </c>
      <c r="AU392" s="214" t="s">
        <v>88</v>
      </c>
      <c r="AV392" s="14" t="s">
        <v>86</v>
      </c>
      <c r="AW392" s="14" t="s">
        <v>37</v>
      </c>
      <c r="AX392" s="14" t="s">
        <v>78</v>
      </c>
      <c r="AY392" s="214" t="s">
        <v>153</v>
      </c>
    </row>
    <row r="393" spans="1:65" s="15" customFormat="1" ht="11.25">
      <c r="B393" s="215"/>
      <c r="C393" s="216"/>
      <c r="D393" s="195" t="s">
        <v>163</v>
      </c>
      <c r="E393" s="217" t="s">
        <v>19</v>
      </c>
      <c r="F393" s="218" t="s">
        <v>166</v>
      </c>
      <c r="G393" s="216"/>
      <c r="H393" s="219">
        <v>118.3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163</v>
      </c>
      <c r="AU393" s="225" t="s">
        <v>88</v>
      </c>
      <c r="AV393" s="15" t="s">
        <v>160</v>
      </c>
      <c r="AW393" s="15" t="s">
        <v>37</v>
      </c>
      <c r="AX393" s="15" t="s">
        <v>86</v>
      </c>
      <c r="AY393" s="225" t="s">
        <v>153</v>
      </c>
    </row>
    <row r="394" spans="1:65" s="2" customFormat="1" ht="16.5" customHeight="1">
      <c r="A394" s="36"/>
      <c r="B394" s="37"/>
      <c r="C394" s="226" t="s">
        <v>452</v>
      </c>
      <c r="D394" s="226" t="s">
        <v>220</v>
      </c>
      <c r="E394" s="227" t="s">
        <v>1753</v>
      </c>
      <c r="F394" s="228" t="s">
        <v>1754</v>
      </c>
      <c r="G394" s="229" t="s">
        <v>275</v>
      </c>
      <c r="H394" s="230">
        <v>120.075</v>
      </c>
      <c r="I394" s="231"/>
      <c r="J394" s="232">
        <f>ROUND(I394*H394,2)</f>
        <v>0</v>
      </c>
      <c r="K394" s="228" t="s">
        <v>159</v>
      </c>
      <c r="L394" s="233"/>
      <c r="M394" s="234" t="s">
        <v>19</v>
      </c>
      <c r="N394" s="235" t="s">
        <v>49</v>
      </c>
      <c r="O394" s="66"/>
      <c r="P394" s="184">
        <f>O394*H394</f>
        <v>0</v>
      </c>
      <c r="Q394" s="184">
        <v>0</v>
      </c>
      <c r="R394" s="184">
        <f>Q394*H394</f>
        <v>0</v>
      </c>
      <c r="S394" s="184">
        <v>0</v>
      </c>
      <c r="T394" s="18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182</v>
      </c>
      <c r="AT394" s="186" t="s">
        <v>220</v>
      </c>
      <c r="AU394" s="186" t="s">
        <v>88</v>
      </c>
      <c r="AY394" s="19" t="s">
        <v>153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86</v>
      </c>
      <c r="BK394" s="187">
        <f>ROUND(I394*H394,2)</f>
        <v>0</v>
      </c>
      <c r="BL394" s="19" t="s">
        <v>160</v>
      </c>
      <c r="BM394" s="186" t="s">
        <v>455</v>
      </c>
    </row>
    <row r="395" spans="1:65" s="13" customFormat="1" ht="11.25">
      <c r="B395" s="193"/>
      <c r="C395" s="194"/>
      <c r="D395" s="195" t="s">
        <v>163</v>
      </c>
      <c r="E395" s="196" t="s">
        <v>19</v>
      </c>
      <c r="F395" s="197" t="s">
        <v>1755</v>
      </c>
      <c r="G395" s="194"/>
      <c r="H395" s="198">
        <v>120.075</v>
      </c>
      <c r="I395" s="199"/>
      <c r="J395" s="194"/>
      <c r="K395" s="194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163</v>
      </c>
      <c r="AU395" s="204" t="s">
        <v>88</v>
      </c>
      <c r="AV395" s="13" t="s">
        <v>88</v>
      </c>
      <c r="AW395" s="13" t="s">
        <v>37</v>
      </c>
      <c r="AX395" s="13" t="s">
        <v>78</v>
      </c>
      <c r="AY395" s="204" t="s">
        <v>153</v>
      </c>
    </row>
    <row r="396" spans="1:65" s="15" customFormat="1" ht="11.25">
      <c r="B396" s="215"/>
      <c r="C396" s="216"/>
      <c r="D396" s="195" t="s">
        <v>163</v>
      </c>
      <c r="E396" s="217" t="s">
        <v>19</v>
      </c>
      <c r="F396" s="218" t="s">
        <v>166</v>
      </c>
      <c r="G396" s="216"/>
      <c r="H396" s="219">
        <v>120.075</v>
      </c>
      <c r="I396" s="220"/>
      <c r="J396" s="216"/>
      <c r="K396" s="216"/>
      <c r="L396" s="221"/>
      <c r="M396" s="222"/>
      <c r="N396" s="223"/>
      <c r="O396" s="223"/>
      <c r="P396" s="223"/>
      <c r="Q396" s="223"/>
      <c r="R396" s="223"/>
      <c r="S396" s="223"/>
      <c r="T396" s="224"/>
      <c r="AT396" s="225" t="s">
        <v>163</v>
      </c>
      <c r="AU396" s="225" t="s">
        <v>88</v>
      </c>
      <c r="AV396" s="15" t="s">
        <v>160</v>
      </c>
      <c r="AW396" s="15" t="s">
        <v>37</v>
      </c>
      <c r="AX396" s="15" t="s">
        <v>86</v>
      </c>
      <c r="AY396" s="225" t="s">
        <v>153</v>
      </c>
    </row>
    <row r="397" spans="1:65" s="2" customFormat="1" ht="16.5" customHeight="1">
      <c r="A397" s="36"/>
      <c r="B397" s="37"/>
      <c r="C397" s="175" t="s">
        <v>333</v>
      </c>
      <c r="D397" s="175" t="s">
        <v>155</v>
      </c>
      <c r="E397" s="176" t="s">
        <v>831</v>
      </c>
      <c r="F397" s="177" t="s">
        <v>832</v>
      </c>
      <c r="G397" s="178" t="s">
        <v>275</v>
      </c>
      <c r="H397" s="179">
        <v>150.30000000000001</v>
      </c>
      <c r="I397" s="180"/>
      <c r="J397" s="181">
        <f>ROUND(I397*H397,2)</f>
        <v>0</v>
      </c>
      <c r="K397" s="177" t="s">
        <v>159</v>
      </c>
      <c r="L397" s="41"/>
      <c r="M397" s="182" t="s">
        <v>19</v>
      </c>
      <c r="N397" s="183" t="s">
        <v>49</v>
      </c>
      <c r="O397" s="66"/>
      <c r="P397" s="184">
        <f>O397*H397</f>
        <v>0</v>
      </c>
      <c r="Q397" s="184">
        <v>0</v>
      </c>
      <c r="R397" s="184">
        <f>Q397*H397</f>
        <v>0</v>
      </c>
      <c r="S397" s="184">
        <v>0</v>
      </c>
      <c r="T397" s="18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160</v>
      </c>
      <c r="AT397" s="186" t="s">
        <v>155</v>
      </c>
      <c r="AU397" s="186" t="s">
        <v>88</v>
      </c>
      <c r="AY397" s="19" t="s">
        <v>153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9" t="s">
        <v>86</v>
      </c>
      <c r="BK397" s="187">
        <f>ROUND(I397*H397,2)</f>
        <v>0</v>
      </c>
      <c r="BL397" s="19" t="s">
        <v>160</v>
      </c>
      <c r="BM397" s="186" t="s">
        <v>458</v>
      </c>
    </row>
    <row r="398" spans="1:65" s="2" customFormat="1" ht="11.25">
      <c r="A398" s="36"/>
      <c r="B398" s="37"/>
      <c r="C398" s="38"/>
      <c r="D398" s="188" t="s">
        <v>161</v>
      </c>
      <c r="E398" s="38"/>
      <c r="F398" s="189" t="s">
        <v>833</v>
      </c>
      <c r="G398" s="38"/>
      <c r="H398" s="38"/>
      <c r="I398" s="190"/>
      <c r="J398" s="38"/>
      <c r="K398" s="38"/>
      <c r="L398" s="41"/>
      <c r="M398" s="191"/>
      <c r="N398" s="192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161</v>
      </c>
      <c r="AU398" s="19" t="s">
        <v>88</v>
      </c>
    </row>
    <row r="399" spans="1:65" s="13" customFormat="1" ht="11.25">
      <c r="B399" s="193"/>
      <c r="C399" s="194"/>
      <c r="D399" s="195" t="s">
        <v>163</v>
      </c>
      <c r="E399" s="196" t="s">
        <v>19</v>
      </c>
      <c r="F399" s="197" t="s">
        <v>1756</v>
      </c>
      <c r="G399" s="194"/>
      <c r="H399" s="198">
        <v>150.30000000000001</v>
      </c>
      <c r="I399" s="199"/>
      <c r="J399" s="194"/>
      <c r="K399" s="194"/>
      <c r="L399" s="200"/>
      <c r="M399" s="201"/>
      <c r="N399" s="202"/>
      <c r="O399" s="202"/>
      <c r="P399" s="202"/>
      <c r="Q399" s="202"/>
      <c r="R399" s="202"/>
      <c r="S399" s="202"/>
      <c r="T399" s="203"/>
      <c r="AT399" s="204" t="s">
        <v>163</v>
      </c>
      <c r="AU399" s="204" t="s">
        <v>88</v>
      </c>
      <c r="AV399" s="13" t="s">
        <v>88</v>
      </c>
      <c r="AW399" s="13" t="s">
        <v>37</v>
      </c>
      <c r="AX399" s="13" t="s">
        <v>78</v>
      </c>
      <c r="AY399" s="204" t="s">
        <v>153</v>
      </c>
    </row>
    <row r="400" spans="1:65" s="14" customFormat="1" ht="11.25">
      <c r="B400" s="205"/>
      <c r="C400" s="206"/>
      <c r="D400" s="195" t="s">
        <v>163</v>
      </c>
      <c r="E400" s="207" t="s">
        <v>19</v>
      </c>
      <c r="F400" s="208" t="s">
        <v>1757</v>
      </c>
      <c r="G400" s="206"/>
      <c r="H400" s="207" t="s">
        <v>19</v>
      </c>
      <c r="I400" s="209"/>
      <c r="J400" s="206"/>
      <c r="K400" s="206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163</v>
      </c>
      <c r="AU400" s="214" t="s">
        <v>88</v>
      </c>
      <c r="AV400" s="14" t="s">
        <v>86</v>
      </c>
      <c r="AW400" s="14" t="s">
        <v>37</v>
      </c>
      <c r="AX400" s="14" t="s">
        <v>78</v>
      </c>
      <c r="AY400" s="214" t="s">
        <v>153</v>
      </c>
    </row>
    <row r="401" spans="1:65" s="15" customFormat="1" ht="11.25">
      <c r="B401" s="215"/>
      <c r="C401" s="216"/>
      <c r="D401" s="195" t="s">
        <v>163</v>
      </c>
      <c r="E401" s="217" t="s">
        <v>19</v>
      </c>
      <c r="F401" s="218" t="s">
        <v>166</v>
      </c>
      <c r="G401" s="216"/>
      <c r="H401" s="219">
        <v>150.30000000000001</v>
      </c>
      <c r="I401" s="220"/>
      <c r="J401" s="216"/>
      <c r="K401" s="216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163</v>
      </c>
      <c r="AU401" s="225" t="s">
        <v>88</v>
      </c>
      <c r="AV401" s="15" t="s">
        <v>160</v>
      </c>
      <c r="AW401" s="15" t="s">
        <v>37</v>
      </c>
      <c r="AX401" s="15" t="s">
        <v>86</v>
      </c>
      <c r="AY401" s="225" t="s">
        <v>153</v>
      </c>
    </row>
    <row r="402" spans="1:65" s="2" customFormat="1" ht="16.5" customHeight="1">
      <c r="A402" s="36"/>
      <c r="B402" s="37"/>
      <c r="C402" s="226" t="s">
        <v>459</v>
      </c>
      <c r="D402" s="226" t="s">
        <v>220</v>
      </c>
      <c r="E402" s="227" t="s">
        <v>836</v>
      </c>
      <c r="F402" s="228" t="s">
        <v>837</v>
      </c>
      <c r="G402" s="229" t="s">
        <v>275</v>
      </c>
      <c r="H402" s="230">
        <v>152.55500000000001</v>
      </c>
      <c r="I402" s="231"/>
      <c r="J402" s="232">
        <f>ROUND(I402*H402,2)</f>
        <v>0</v>
      </c>
      <c r="K402" s="228" t="s">
        <v>159</v>
      </c>
      <c r="L402" s="233"/>
      <c r="M402" s="234" t="s">
        <v>19</v>
      </c>
      <c r="N402" s="235" t="s">
        <v>49</v>
      </c>
      <c r="O402" s="66"/>
      <c r="P402" s="184">
        <f>O402*H402</f>
        <v>0</v>
      </c>
      <c r="Q402" s="184">
        <v>0</v>
      </c>
      <c r="R402" s="184">
        <f>Q402*H402</f>
        <v>0</v>
      </c>
      <c r="S402" s="184">
        <v>0</v>
      </c>
      <c r="T402" s="18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182</v>
      </c>
      <c r="AT402" s="186" t="s">
        <v>220</v>
      </c>
      <c r="AU402" s="186" t="s">
        <v>88</v>
      </c>
      <c r="AY402" s="19" t="s">
        <v>153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9" t="s">
        <v>86</v>
      </c>
      <c r="BK402" s="187">
        <f>ROUND(I402*H402,2)</f>
        <v>0</v>
      </c>
      <c r="BL402" s="19" t="s">
        <v>160</v>
      </c>
      <c r="BM402" s="186" t="s">
        <v>462</v>
      </c>
    </row>
    <row r="403" spans="1:65" s="13" customFormat="1" ht="11.25">
      <c r="B403" s="193"/>
      <c r="C403" s="194"/>
      <c r="D403" s="195" t="s">
        <v>163</v>
      </c>
      <c r="E403" s="196" t="s">
        <v>19</v>
      </c>
      <c r="F403" s="197" t="s">
        <v>1758</v>
      </c>
      <c r="G403" s="194"/>
      <c r="H403" s="198">
        <v>152.55500000000001</v>
      </c>
      <c r="I403" s="199"/>
      <c r="J403" s="194"/>
      <c r="K403" s="194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163</v>
      </c>
      <c r="AU403" s="204" t="s">
        <v>88</v>
      </c>
      <c r="AV403" s="13" t="s">
        <v>88</v>
      </c>
      <c r="AW403" s="13" t="s">
        <v>37</v>
      </c>
      <c r="AX403" s="13" t="s">
        <v>78</v>
      </c>
      <c r="AY403" s="204" t="s">
        <v>153</v>
      </c>
    </row>
    <row r="404" spans="1:65" s="15" customFormat="1" ht="11.25">
      <c r="B404" s="215"/>
      <c r="C404" s="216"/>
      <c r="D404" s="195" t="s">
        <v>163</v>
      </c>
      <c r="E404" s="217" t="s">
        <v>19</v>
      </c>
      <c r="F404" s="218" t="s">
        <v>166</v>
      </c>
      <c r="G404" s="216"/>
      <c r="H404" s="219">
        <v>152.55500000000001</v>
      </c>
      <c r="I404" s="220"/>
      <c r="J404" s="216"/>
      <c r="K404" s="216"/>
      <c r="L404" s="221"/>
      <c r="M404" s="222"/>
      <c r="N404" s="223"/>
      <c r="O404" s="223"/>
      <c r="P404" s="223"/>
      <c r="Q404" s="223"/>
      <c r="R404" s="223"/>
      <c r="S404" s="223"/>
      <c r="T404" s="224"/>
      <c r="AT404" s="225" t="s">
        <v>163</v>
      </c>
      <c r="AU404" s="225" t="s">
        <v>88</v>
      </c>
      <c r="AV404" s="15" t="s">
        <v>160</v>
      </c>
      <c r="AW404" s="15" t="s">
        <v>37</v>
      </c>
      <c r="AX404" s="15" t="s">
        <v>86</v>
      </c>
      <c r="AY404" s="225" t="s">
        <v>153</v>
      </c>
    </row>
    <row r="405" spans="1:65" s="2" customFormat="1" ht="16.5" customHeight="1">
      <c r="A405" s="36"/>
      <c r="B405" s="37"/>
      <c r="C405" s="175" t="s">
        <v>338</v>
      </c>
      <c r="D405" s="175" t="s">
        <v>155</v>
      </c>
      <c r="E405" s="176" t="s">
        <v>1759</v>
      </c>
      <c r="F405" s="177" t="s">
        <v>1760</v>
      </c>
      <c r="G405" s="178" t="s">
        <v>275</v>
      </c>
      <c r="H405" s="179">
        <v>88.6</v>
      </c>
      <c r="I405" s="180"/>
      <c r="J405" s="181">
        <f>ROUND(I405*H405,2)</f>
        <v>0</v>
      </c>
      <c r="K405" s="177" t="s">
        <v>159</v>
      </c>
      <c r="L405" s="41"/>
      <c r="M405" s="182" t="s">
        <v>19</v>
      </c>
      <c r="N405" s="183" t="s">
        <v>49</v>
      </c>
      <c r="O405" s="66"/>
      <c r="P405" s="184">
        <f>O405*H405</f>
        <v>0</v>
      </c>
      <c r="Q405" s="184">
        <v>0</v>
      </c>
      <c r="R405" s="184">
        <f>Q405*H405</f>
        <v>0</v>
      </c>
      <c r="S405" s="184">
        <v>0</v>
      </c>
      <c r="T405" s="185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6" t="s">
        <v>160</v>
      </c>
      <c r="AT405" s="186" t="s">
        <v>155</v>
      </c>
      <c r="AU405" s="186" t="s">
        <v>88</v>
      </c>
      <c r="AY405" s="19" t="s">
        <v>153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9" t="s">
        <v>86</v>
      </c>
      <c r="BK405" s="187">
        <f>ROUND(I405*H405,2)</f>
        <v>0</v>
      </c>
      <c r="BL405" s="19" t="s">
        <v>160</v>
      </c>
      <c r="BM405" s="186" t="s">
        <v>466</v>
      </c>
    </row>
    <row r="406" spans="1:65" s="2" customFormat="1" ht="11.25">
      <c r="A406" s="36"/>
      <c r="B406" s="37"/>
      <c r="C406" s="38"/>
      <c r="D406" s="188" t="s">
        <v>161</v>
      </c>
      <c r="E406" s="38"/>
      <c r="F406" s="189" t="s">
        <v>1761</v>
      </c>
      <c r="G406" s="38"/>
      <c r="H406" s="38"/>
      <c r="I406" s="190"/>
      <c r="J406" s="38"/>
      <c r="K406" s="38"/>
      <c r="L406" s="41"/>
      <c r="M406" s="191"/>
      <c r="N406" s="192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161</v>
      </c>
      <c r="AU406" s="19" t="s">
        <v>88</v>
      </c>
    </row>
    <row r="407" spans="1:65" s="13" customFormat="1" ht="11.25">
      <c r="B407" s="193"/>
      <c r="C407" s="194"/>
      <c r="D407" s="195" t="s">
        <v>163</v>
      </c>
      <c r="E407" s="196" t="s">
        <v>19</v>
      </c>
      <c r="F407" s="197" t="s">
        <v>1762</v>
      </c>
      <c r="G407" s="194"/>
      <c r="H407" s="198">
        <v>88.6</v>
      </c>
      <c r="I407" s="199"/>
      <c r="J407" s="194"/>
      <c r="K407" s="194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163</v>
      </c>
      <c r="AU407" s="204" t="s">
        <v>88</v>
      </c>
      <c r="AV407" s="13" t="s">
        <v>88</v>
      </c>
      <c r="AW407" s="13" t="s">
        <v>37</v>
      </c>
      <c r="AX407" s="13" t="s">
        <v>78</v>
      </c>
      <c r="AY407" s="204" t="s">
        <v>153</v>
      </c>
    </row>
    <row r="408" spans="1:65" s="14" customFormat="1" ht="11.25">
      <c r="B408" s="205"/>
      <c r="C408" s="206"/>
      <c r="D408" s="195" t="s">
        <v>163</v>
      </c>
      <c r="E408" s="207" t="s">
        <v>19</v>
      </c>
      <c r="F408" s="208" t="s">
        <v>1653</v>
      </c>
      <c r="G408" s="206"/>
      <c r="H408" s="207" t="s">
        <v>19</v>
      </c>
      <c r="I408" s="209"/>
      <c r="J408" s="206"/>
      <c r="K408" s="206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163</v>
      </c>
      <c r="AU408" s="214" t="s">
        <v>88</v>
      </c>
      <c r="AV408" s="14" t="s">
        <v>86</v>
      </c>
      <c r="AW408" s="14" t="s">
        <v>37</v>
      </c>
      <c r="AX408" s="14" t="s">
        <v>78</v>
      </c>
      <c r="AY408" s="214" t="s">
        <v>153</v>
      </c>
    </row>
    <row r="409" spans="1:65" s="15" customFormat="1" ht="11.25">
      <c r="B409" s="215"/>
      <c r="C409" s="216"/>
      <c r="D409" s="195" t="s">
        <v>163</v>
      </c>
      <c r="E409" s="217" t="s">
        <v>19</v>
      </c>
      <c r="F409" s="218" t="s">
        <v>166</v>
      </c>
      <c r="G409" s="216"/>
      <c r="H409" s="219">
        <v>88.6</v>
      </c>
      <c r="I409" s="220"/>
      <c r="J409" s="216"/>
      <c r="K409" s="216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163</v>
      </c>
      <c r="AU409" s="225" t="s">
        <v>88</v>
      </c>
      <c r="AV409" s="15" t="s">
        <v>160</v>
      </c>
      <c r="AW409" s="15" t="s">
        <v>37</v>
      </c>
      <c r="AX409" s="15" t="s">
        <v>86</v>
      </c>
      <c r="AY409" s="225" t="s">
        <v>153</v>
      </c>
    </row>
    <row r="410" spans="1:65" s="2" customFormat="1" ht="16.5" customHeight="1">
      <c r="A410" s="36"/>
      <c r="B410" s="37"/>
      <c r="C410" s="226" t="s">
        <v>467</v>
      </c>
      <c r="D410" s="226" t="s">
        <v>220</v>
      </c>
      <c r="E410" s="227" t="s">
        <v>1763</v>
      </c>
      <c r="F410" s="228" t="s">
        <v>1764</v>
      </c>
      <c r="G410" s="229" t="s">
        <v>275</v>
      </c>
      <c r="H410" s="230">
        <v>89.929000000000002</v>
      </c>
      <c r="I410" s="231"/>
      <c r="J410" s="232">
        <f>ROUND(I410*H410,2)</f>
        <v>0</v>
      </c>
      <c r="K410" s="228" t="s">
        <v>159</v>
      </c>
      <c r="L410" s="233"/>
      <c r="M410" s="234" t="s">
        <v>19</v>
      </c>
      <c r="N410" s="235" t="s">
        <v>49</v>
      </c>
      <c r="O410" s="66"/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182</v>
      </c>
      <c r="AT410" s="186" t="s">
        <v>220</v>
      </c>
      <c r="AU410" s="186" t="s">
        <v>88</v>
      </c>
      <c r="AY410" s="19" t="s">
        <v>153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86</v>
      </c>
      <c r="BK410" s="187">
        <f>ROUND(I410*H410,2)</f>
        <v>0</v>
      </c>
      <c r="BL410" s="19" t="s">
        <v>160</v>
      </c>
      <c r="BM410" s="186" t="s">
        <v>470</v>
      </c>
    </row>
    <row r="411" spans="1:65" s="13" customFormat="1" ht="11.25">
      <c r="B411" s="193"/>
      <c r="C411" s="194"/>
      <c r="D411" s="195" t="s">
        <v>163</v>
      </c>
      <c r="E411" s="196" t="s">
        <v>19</v>
      </c>
      <c r="F411" s="197" t="s">
        <v>1765</v>
      </c>
      <c r="G411" s="194"/>
      <c r="H411" s="198">
        <v>89.929000000000002</v>
      </c>
      <c r="I411" s="199"/>
      <c r="J411" s="194"/>
      <c r="K411" s="194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163</v>
      </c>
      <c r="AU411" s="204" t="s">
        <v>88</v>
      </c>
      <c r="AV411" s="13" t="s">
        <v>88</v>
      </c>
      <c r="AW411" s="13" t="s">
        <v>37</v>
      </c>
      <c r="AX411" s="13" t="s">
        <v>78</v>
      </c>
      <c r="AY411" s="204" t="s">
        <v>153</v>
      </c>
    </row>
    <row r="412" spans="1:65" s="15" customFormat="1" ht="11.25">
      <c r="B412" s="215"/>
      <c r="C412" s="216"/>
      <c r="D412" s="195" t="s">
        <v>163</v>
      </c>
      <c r="E412" s="217" t="s">
        <v>19</v>
      </c>
      <c r="F412" s="218" t="s">
        <v>166</v>
      </c>
      <c r="G412" s="216"/>
      <c r="H412" s="219">
        <v>89.929000000000002</v>
      </c>
      <c r="I412" s="220"/>
      <c r="J412" s="216"/>
      <c r="K412" s="216"/>
      <c r="L412" s="221"/>
      <c r="M412" s="222"/>
      <c r="N412" s="223"/>
      <c r="O412" s="223"/>
      <c r="P412" s="223"/>
      <c r="Q412" s="223"/>
      <c r="R412" s="223"/>
      <c r="S412" s="223"/>
      <c r="T412" s="224"/>
      <c r="AT412" s="225" t="s">
        <v>163</v>
      </c>
      <c r="AU412" s="225" t="s">
        <v>88</v>
      </c>
      <c r="AV412" s="15" t="s">
        <v>160</v>
      </c>
      <c r="AW412" s="15" t="s">
        <v>37</v>
      </c>
      <c r="AX412" s="15" t="s">
        <v>86</v>
      </c>
      <c r="AY412" s="225" t="s">
        <v>153</v>
      </c>
    </row>
    <row r="413" spans="1:65" s="2" customFormat="1" ht="16.5" customHeight="1">
      <c r="A413" s="36"/>
      <c r="B413" s="37"/>
      <c r="C413" s="175" t="s">
        <v>343</v>
      </c>
      <c r="D413" s="175" t="s">
        <v>155</v>
      </c>
      <c r="E413" s="176" t="s">
        <v>839</v>
      </c>
      <c r="F413" s="177" t="s">
        <v>840</v>
      </c>
      <c r="G413" s="178" t="s">
        <v>275</v>
      </c>
      <c r="H413" s="179">
        <v>348.3</v>
      </c>
      <c r="I413" s="180"/>
      <c r="J413" s="181">
        <f>ROUND(I413*H413,2)</f>
        <v>0</v>
      </c>
      <c r="K413" s="177" t="s">
        <v>159</v>
      </c>
      <c r="L413" s="41"/>
      <c r="M413" s="182" t="s">
        <v>19</v>
      </c>
      <c r="N413" s="183" t="s">
        <v>49</v>
      </c>
      <c r="O413" s="66"/>
      <c r="P413" s="184">
        <f>O413*H413</f>
        <v>0</v>
      </c>
      <c r="Q413" s="184">
        <v>0</v>
      </c>
      <c r="R413" s="184">
        <f>Q413*H413</f>
        <v>0</v>
      </c>
      <c r="S413" s="184">
        <v>0</v>
      </c>
      <c r="T413" s="18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160</v>
      </c>
      <c r="AT413" s="186" t="s">
        <v>155</v>
      </c>
      <c r="AU413" s="186" t="s">
        <v>88</v>
      </c>
      <c r="AY413" s="19" t="s">
        <v>153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86</v>
      </c>
      <c r="BK413" s="187">
        <f>ROUND(I413*H413,2)</f>
        <v>0</v>
      </c>
      <c r="BL413" s="19" t="s">
        <v>160</v>
      </c>
      <c r="BM413" s="186" t="s">
        <v>473</v>
      </c>
    </row>
    <row r="414" spans="1:65" s="2" customFormat="1" ht="11.25">
      <c r="A414" s="36"/>
      <c r="B414" s="37"/>
      <c r="C414" s="38"/>
      <c r="D414" s="188" t="s">
        <v>161</v>
      </c>
      <c r="E414" s="38"/>
      <c r="F414" s="189" t="s">
        <v>841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161</v>
      </c>
      <c r="AU414" s="19" t="s">
        <v>88</v>
      </c>
    </row>
    <row r="415" spans="1:65" s="13" customFormat="1" ht="11.25">
      <c r="B415" s="193"/>
      <c r="C415" s="194"/>
      <c r="D415" s="195" t="s">
        <v>163</v>
      </c>
      <c r="E415" s="196" t="s">
        <v>19</v>
      </c>
      <c r="F415" s="197" t="s">
        <v>1766</v>
      </c>
      <c r="G415" s="194"/>
      <c r="H415" s="198">
        <v>348.3</v>
      </c>
      <c r="I415" s="199"/>
      <c r="J415" s="194"/>
      <c r="K415" s="194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163</v>
      </c>
      <c r="AU415" s="204" t="s">
        <v>88</v>
      </c>
      <c r="AV415" s="13" t="s">
        <v>88</v>
      </c>
      <c r="AW415" s="13" t="s">
        <v>37</v>
      </c>
      <c r="AX415" s="13" t="s">
        <v>78</v>
      </c>
      <c r="AY415" s="204" t="s">
        <v>153</v>
      </c>
    </row>
    <row r="416" spans="1:65" s="14" customFormat="1" ht="11.25">
      <c r="B416" s="205"/>
      <c r="C416" s="206"/>
      <c r="D416" s="195" t="s">
        <v>163</v>
      </c>
      <c r="E416" s="207" t="s">
        <v>19</v>
      </c>
      <c r="F416" s="208" t="s">
        <v>77</v>
      </c>
      <c r="G416" s="206"/>
      <c r="H416" s="207" t="s">
        <v>19</v>
      </c>
      <c r="I416" s="209"/>
      <c r="J416" s="206"/>
      <c r="K416" s="206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163</v>
      </c>
      <c r="AU416" s="214" t="s">
        <v>88</v>
      </c>
      <c r="AV416" s="14" t="s">
        <v>86</v>
      </c>
      <c r="AW416" s="14" t="s">
        <v>37</v>
      </c>
      <c r="AX416" s="14" t="s">
        <v>78</v>
      </c>
      <c r="AY416" s="214" t="s">
        <v>153</v>
      </c>
    </row>
    <row r="417" spans="1:65" s="15" customFormat="1" ht="11.25">
      <c r="B417" s="215"/>
      <c r="C417" s="216"/>
      <c r="D417" s="195" t="s">
        <v>163</v>
      </c>
      <c r="E417" s="217" t="s">
        <v>19</v>
      </c>
      <c r="F417" s="218" t="s">
        <v>166</v>
      </c>
      <c r="G417" s="216"/>
      <c r="H417" s="219">
        <v>348.3</v>
      </c>
      <c r="I417" s="220"/>
      <c r="J417" s="216"/>
      <c r="K417" s="216"/>
      <c r="L417" s="221"/>
      <c r="M417" s="222"/>
      <c r="N417" s="223"/>
      <c r="O417" s="223"/>
      <c r="P417" s="223"/>
      <c r="Q417" s="223"/>
      <c r="R417" s="223"/>
      <c r="S417" s="223"/>
      <c r="T417" s="224"/>
      <c r="AT417" s="225" t="s">
        <v>163</v>
      </c>
      <c r="AU417" s="225" t="s">
        <v>88</v>
      </c>
      <c r="AV417" s="15" t="s">
        <v>160</v>
      </c>
      <c r="AW417" s="15" t="s">
        <v>37</v>
      </c>
      <c r="AX417" s="15" t="s">
        <v>86</v>
      </c>
      <c r="AY417" s="225" t="s">
        <v>153</v>
      </c>
    </row>
    <row r="418" spans="1:65" s="2" customFormat="1" ht="16.5" customHeight="1">
      <c r="A418" s="36"/>
      <c r="B418" s="37"/>
      <c r="C418" s="226" t="s">
        <v>474</v>
      </c>
      <c r="D418" s="226" t="s">
        <v>220</v>
      </c>
      <c r="E418" s="227" t="s">
        <v>846</v>
      </c>
      <c r="F418" s="228" t="s">
        <v>847</v>
      </c>
      <c r="G418" s="229" t="s">
        <v>275</v>
      </c>
      <c r="H418" s="230">
        <v>353.52499999999998</v>
      </c>
      <c r="I418" s="231"/>
      <c r="J418" s="232">
        <f>ROUND(I418*H418,2)</f>
        <v>0</v>
      </c>
      <c r="K418" s="228" t="s">
        <v>159</v>
      </c>
      <c r="L418" s="233"/>
      <c r="M418" s="234" t="s">
        <v>19</v>
      </c>
      <c r="N418" s="235" t="s">
        <v>49</v>
      </c>
      <c r="O418" s="66"/>
      <c r="P418" s="184">
        <f>O418*H418</f>
        <v>0</v>
      </c>
      <c r="Q418" s="184">
        <v>0</v>
      </c>
      <c r="R418" s="184">
        <f>Q418*H418</f>
        <v>0</v>
      </c>
      <c r="S418" s="184">
        <v>0</v>
      </c>
      <c r="T418" s="185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6" t="s">
        <v>182</v>
      </c>
      <c r="AT418" s="186" t="s">
        <v>220</v>
      </c>
      <c r="AU418" s="186" t="s">
        <v>88</v>
      </c>
      <c r="AY418" s="19" t="s">
        <v>153</v>
      </c>
      <c r="BE418" s="187">
        <f>IF(N418="základní",J418,0)</f>
        <v>0</v>
      </c>
      <c r="BF418" s="187">
        <f>IF(N418="snížená",J418,0)</f>
        <v>0</v>
      </c>
      <c r="BG418" s="187">
        <f>IF(N418="zákl. přenesená",J418,0)</f>
        <v>0</v>
      </c>
      <c r="BH418" s="187">
        <f>IF(N418="sníž. přenesená",J418,0)</f>
        <v>0</v>
      </c>
      <c r="BI418" s="187">
        <f>IF(N418="nulová",J418,0)</f>
        <v>0</v>
      </c>
      <c r="BJ418" s="19" t="s">
        <v>86</v>
      </c>
      <c r="BK418" s="187">
        <f>ROUND(I418*H418,2)</f>
        <v>0</v>
      </c>
      <c r="BL418" s="19" t="s">
        <v>160</v>
      </c>
      <c r="BM418" s="186" t="s">
        <v>477</v>
      </c>
    </row>
    <row r="419" spans="1:65" s="13" customFormat="1" ht="11.25">
      <c r="B419" s="193"/>
      <c r="C419" s="194"/>
      <c r="D419" s="195" t="s">
        <v>163</v>
      </c>
      <c r="E419" s="196" t="s">
        <v>19</v>
      </c>
      <c r="F419" s="197" t="s">
        <v>1767</v>
      </c>
      <c r="G419" s="194"/>
      <c r="H419" s="198">
        <v>353.52499999999998</v>
      </c>
      <c r="I419" s="199"/>
      <c r="J419" s="194"/>
      <c r="K419" s="194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163</v>
      </c>
      <c r="AU419" s="204" t="s">
        <v>88</v>
      </c>
      <c r="AV419" s="13" t="s">
        <v>88</v>
      </c>
      <c r="AW419" s="13" t="s">
        <v>37</v>
      </c>
      <c r="AX419" s="13" t="s">
        <v>78</v>
      </c>
      <c r="AY419" s="204" t="s">
        <v>153</v>
      </c>
    </row>
    <row r="420" spans="1:65" s="15" customFormat="1" ht="11.25">
      <c r="B420" s="215"/>
      <c r="C420" s="216"/>
      <c r="D420" s="195" t="s">
        <v>163</v>
      </c>
      <c r="E420" s="217" t="s">
        <v>19</v>
      </c>
      <c r="F420" s="218" t="s">
        <v>166</v>
      </c>
      <c r="G420" s="216"/>
      <c r="H420" s="219">
        <v>353.52499999999998</v>
      </c>
      <c r="I420" s="220"/>
      <c r="J420" s="216"/>
      <c r="K420" s="216"/>
      <c r="L420" s="221"/>
      <c r="M420" s="222"/>
      <c r="N420" s="223"/>
      <c r="O420" s="223"/>
      <c r="P420" s="223"/>
      <c r="Q420" s="223"/>
      <c r="R420" s="223"/>
      <c r="S420" s="223"/>
      <c r="T420" s="224"/>
      <c r="AT420" s="225" t="s">
        <v>163</v>
      </c>
      <c r="AU420" s="225" t="s">
        <v>88</v>
      </c>
      <c r="AV420" s="15" t="s">
        <v>160</v>
      </c>
      <c r="AW420" s="15" t="s">
        <v>37</v>
      </c>
      <c r="AX420" s="15" t="s">
        <v>86</v>
      </c>
      <c r="AY420" s="225" t="s">
        <v>153</v>
      </c>
    </row>
    <row r="421" spans="1:65" s="2" customFormat="1" ht="21.75" customHeight="1">
      <c r="A421" s="36"/>
      <c r="B421" s="37"/>
      <c r="C421" s="175" t="s">
        <v>348</v>
      </c>
      <c r="D421" s="175" t="s">
        <v>155</v>
      </c>
      <c r="E421" s="176" t="s">
        <v>1768</v>
      </c>
      <c r="F421" s="177" t="s">
        <v>1769</v>
      </c>
      <c r="G421" s="178" t="s">
        <v>342</v>
      </c>
      <c r="H421" s="179">
        <v>9</v>
      </c>
      <c r="I421" s="180"/>
      <c r="J421" s="181">
        <f>ROUND(I421*H421,2)</f>
        <v>0</v>
      </c>
      <c r="K421" s="177" t="s">
        <v>159</v>
      </c>
      <c r="L421" s="41"/>
      <c r="M421" s="182" t="s">
        <v>19</v>
      </c>
      <c r="N421" s="183" t="s">
        <v>49</v>
      </c>
      <c r="O421" s="66"/>
      <c r="P421" s="184">
        <f>O421*H421</f>
        <v>0</v>
      </c>
      <c r="Q421" s="184">
        <v>0</v>
      </c>
      <c r="R421" s="184">
        <f>Q421*H421</f>
        <v>0</v>
      </c>
      <c r="S421" s="184">
        <v>0</v>
      </c>
      <c r="T421" s="185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6" t="s">
        <v>160</v>
      </c>
      <c r="AT421" s="186" t="s">
        <v>155</v>
      </c>
      <c r="AU421" s="186" t="s">
        <v>88</v>
      </c>
      <c r="AY421" s="19" t="s">
        <v>153</v>
      </c>
      <c r="BE421" s="187">
        <f>IF(N421="základní",J421,0)</f>
        <v>0</v>
      </c>
      <c r="BF421" s="187">
        <f>IF(N421="snížená",J421,0)</f>
        <v>0</v>
      </c>
      <c r="BG421" s="187">
        <f>IF(N421="zákl. přenesená",J421,0)</f>
        <v>0</v>
      </c>
      <c r="BH421" s="187">
        <f>IF(N421="sníž. přenesená",J421,0)</f>
        <v>0</v>
      </c>
      <c r="BI421" s="187">
        <f>IF(N421="nulová",J421,0)</f>
        <v>0</v>
      </c>
      <c r="BJ421" s="19" t="s">
        <v>86</v>
      </c>
      <c r="BK421" s="187">
        <f>ROUND(I421*H421,2)</f>
        <v>0</v>
      </c>
      <c r="BL421" s="19" t="s">
        <v>160</v>
      </c>
      <c r="BM421" s="186" t="s">
        <v>480</v>
      </c>
    </row>
    <row r="422" spans="1:65" s="2" customFormat="1" ht="11.25">
      <c r="A422" s="36"/>
      <c r="B422" s="37"/>
      <c r="C422" s="38"/>
      <c r="D422" s="188" t="s">
        <v>161</v>
      </c>
      <c r="E422" s="38"/>
      <c r="F422" s="189" t="s">
        <v>1770</v>
      </c>
      <c r="G422" s="38"/>
      <c r="H422" s="38"/>
      <c r="I422" s="190"/>
      <c r="J422" s="38"/>
      <c r="K422" s="38"/>
      <c r="L422" s="41"/>
      <c r="M422" s="191"/>
      <c r="N422" s="192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161</v>
      </c>
      <c r="AU422" s="19" t="s">
        <v>88</v>
      </c>
    </row>
    <row r="423" spans="1:65" s="13" customFormat="1" ht="11.25">
      <c r="B423" s="193"/>
      <c r="C423" s="194"/>
      <c r="D423" s="195" t="s">
        <v>163</v>
      </c>
      <c r="E423" s="196" t="s">
        <v>19</v>
      </c>
      <c r="F423" s="197" t="s">
        <v>213</v>
      </c>
      <c r="G423" s="194"/>
      <c r="H423" s="198">
        <v>9</v>
      </c>
      <c r="I423" s="199"/>
      <c r="J423" s="194"/>
      <c r="K423" s="194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163</v>
      </c>
      <c r="AU423" s="204" t="s">
        <v>88</v>
      </c>
      <c r="AV423" s="13" t="s">
        <v>88</v>
      </c>
      <c r="AW423" s="13" t="s">
        <v>37</v>
      </c>
      <c r="AX423" s="13" t="s">
        <v>78</v>
      </c>
      <c r="AY423" s="204" t="s">
        <v>153</v>
      </c>
    </row>
    <row r="424" spans="1:65" s="15" customFormat="1" ht="11.25">
      <c r="B424" s="215"/>
      <c r="C424" s="216"/>
      <c r="D424" s="195" t="s">
        <v>163</v>
      </c>
      <c r="E424" s="217" t="s">
        <v>19</v>
      </c>
      <c r="F424" s="218" t="s">
        <v>166</v>
      </c>
      <c r="G424" s="216"/>
      <c r="H424" s="219">
        <v>9</v>
      </c>
      <c r="I424" s="220"/>
      <c r="J424" s="216"/>
      <c r="K424" s="216"/>
      <c r="L424" s="221"/>
      <c r="M424" s="222"/>
      <c r="N424" s="223"/>
      <c r="O424" s="223"/>
      <c r="P424" s="223"/>
      <c r="Q424" s="223"/>
      <c r="R424" s="223"/>
      <c r="S424" s="223"/>
      <c r="T424" s="224"/>
      <c r="AT424" s="225" t="s">
        <v>163</v>
      </c>
      <c r="AU424" s="225" t="s">
        <v>88</v>
      </c>
      <c r="AV424" s="15" t="s">
        <v>160</v>
      </c>
      <c r="AW424" s="15" t="s">
        <v>37</v>
      </c>
      <c r="AX424" s="15" t="s">
        <v>86</v>
      </c>
      <c r="AY424" s="225" t="s">
        <v>153</v>
      </c>
    </row>
    <row r="425" spans="1:65" s="2" customFormat="1" ht="16.5" customHeight="1">
      <c r="A425" s="36"/>
      <c r="B425" s="37"/>
      <c r="C425" s="226" t="s">
        <v>484</v>
      </c>
      <c r="D425" s="226" t="s">
        <v>220</v>
      </c>
      <c r="E425" s="227" t="s">
        <v>1771</v>
      </c>
      <c r="F425" s="228" t="s">
        <v>1772</v>
      </c>
      <c r="G425" s="229" t="s">
        <v>342</v>
      </c>
      <c r="H425" s="230">
        <v>9</v>
      </c>
      <c r="I425" s="231"/>
      <c r="J425" s="232">
        <f>ROUND(I425*H425,2)</f>
        <v>0</v>
      </c>
      <c r="K425" s="228" t="s">
        <v>19</v>
      </c>
      <c r="L425" s="233"/>
      <c r="M425" s="234" t="s">
        <v>19</v>
      </c>
      <c r="N425" s="235" t="s">
        <v>49</v>
      </c>
      <c r="O425" s="66"/>
      <c r="P425" s="184">
        <f>O425*H425</f>
        <v>0</v>
      </c>
      <c r="Q425" s="184">
        <v>0</v>
      </c>
      <c r="R425" s="184">
        <f>Q425*H425</f>
        <v>0</v>
      </c>
      <c r="S425" s="184">
        <v>0</v>
      </c>
      <c r="T425" s="18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182</v>
      </c>
      <c r="AT425" s="186" t="s">
        <v>220</v>
      </c>
      <c r="AU425" s="186" t="s">
        <v>88</v>
      </c>
      <c r="AY425" s="19" t="s">
        <v>153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9" t="s">
        <v>86</v>
      </c>
      <c r="BK425" s="187">
        <f>ROUND(I425*H425,2)</f>
        <v>0</v>
      </c>
      <c r="BL425" s="19" t="s">
        <v>160</v>
      </c>
      <c r="BM425" s="186" t="s">
        <v>487</v>
      </c>
    </row>
    <row r="426" spans="1:65" s="2" customFormat="1" ht="21.75" customHeight="1">
      <c r="A426" s="36"/>
      <c r="B426" s="37"/>
      <c r="C426" s="175" t="s">
        <v>351</v>
      </c>
      <c r="D426" s="175" t="s">
        <v>155</v>
      </c>
      <c r="E426" s="176" t="s">
        <v>856</v>
      </c>
      <c r="F426" s="177" t="s">
        <v>857</v>
      </c>
      <c r="G426" s="178" t="s">
        <v>342</v>
      </c>
      <c r="H426" s="179">
        <v>1</v>
      </c>
      <c r="I426" s="180"/>
      <c r="J426" s="181">
        <f>ROUND(I426*H426,2)</f>
        <v>0</v>
      </c>
      <c r="K426" s="177" t="s">
        <v>159</v>
      </c>
      <c r="L426" s="41"/>
      <c r="M426" s="182" t="s">
        <v>19</v>
      </c>
      <c r="N426" s="183" t="s">
        <v>49</v>
      </c>
      <c r="O426" s="66"/>
      <c r="P426" s="184">
        <f>O426*H426</f>
        <v>0</v>
      </c>
      <c r="Q426" s="184">
        <v>0</v>
      </c>
      <c r="R426" s="184">
        <f>Q426*H426</f>
        <v>0</v>
      </c>
      <c r="S426" s="184">
        <v>0</v>
      </c>
      <c r="T426" s="185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6" t="s">
        <v>160</v>
      </c>
      <c r="AT426" s="186" t="s">
        <v>155</v>
      </c>
      <c r="AU426" s="186" t="s">
        <v>88</v>
      </c>
      <c r="AY426" s="19" t="s">
        <v>153</v>
      </c>
      <c r="BE426" s="187">
        <f>IF(N426="základní",J426,0)</f>
        <v>0</v>
      </c>
      <c r="BF426" s="187">
        <f>IF(N426="snížená",J426,0)</f>
        <v>0</v>
      </c>
      <c r="BG426" s="187">
        <f>IF(N426="zákl. přenesená",J426,0)</f>
        <v>0</v>
      </c>
      <c r="BH426" s="187">
        <f>IF(N426="sníž. přenesená",J426,0)</f>
        <v>0</v>
      </c>
      <c r="BI426" s="187">
        <f>IF(N426="nulová",J426,0)</f>
        <v>0</v>
      </c>
      <c r="BJ426" s="19" t="s">
        <v>86</v>
      </c>
      <c r="BK426" s="187">
        <f>ROUND(I426*H426,2)</f>
        <v>0</v>
      </c>
      <c r="BL426" s="19" t="s">
        <v>160</v>
      </c>
      <c r="BM426" s="186" t="s">
        <v>493</v>
      </c>
    </row>
    <row r="427" spans="1:65" s="2" customFormat="1" ht="11.25">
      <c r="A427" s="36"/>
      <c r="B427" s="37"/>
      <c r="C427" s="38"/>
      <c r="D427" s="188" t="s">
        <v>161</v>
      </c>
      <c r="E427" s="38"/>
      <c r="F427" s="189" t="s">
        <v>858</v>
      </c>
      <c r="G427" s="38"/>
      <c r="H427" s="38"/>
      <c r="I427" s="190"/>
      <c r="J427" s="38"/>
      <c r="K427" s="38"/>
      <c r="L427" s="41"/>
      <c r="M427" s="191"/>
      <c r="N427" s="192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161</v>
      </c>
      <c r="AU427" s="19" t="s">
        <v>88</v>
      </c>
    </row>
    <row r="428" spans="1:65" s="2" customFormat="1" ht="16.5" customHeight="1">
      <c r="A428" s="36"/>
      <c r="B428" s="37"/>
      <c r="C428" s="226" t="s">
        <v>496</v>
      </c>
      <c r="D428" s="226" t="s">
        <v>220</v>
      </c>
      <c r="E428" s="227" t="s">
        <v>859</v>
      </c>
      <c r="F428" s="228" t="s">
        <v>860</v>
      </c>
      <c r="G428" s="229" t="s">
        <v>342</v>
      </c>
      <c r="H428" s="230">
        <v>1</v>
      </c>
      <c r="I428" s="231"/>
      <c r="J428" s="232">
        <f>ROUND(I428*H428,2)</f>
        <v>0</v>
      </c>
      <c r="K428" s="228" t="s">
        <v>159</v>
      </c>
      <c r="L428" s="233"/>
      <c r="M428" s="234" t="s">
        <v>19</v>
      </c>
      <c r="N428" s="235" t="s">
        <v>49</v>
      </c>
      <c r="O428" s="66"/>
      <c r="P428" s="184">
        <f>O428*H428</f>
        <v>0</v>
      </c>
      <c r="Q428" s="184">
        <v>0</v>
      </c>
      <c r="R428" s="184">
        <f>Q428*H428</f>
        <v>0</v>
      </c>
      <c r="S428" s="184">
        <v>0</v>
      </c>
      <c r="T428" s="185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6" t="s">
        <v>182</v>
      </c>
      <c r="AT428" s="186" t="s">
        <v>220</v>
      </c>
      <c r="AU428" s="186" t="s">
        <v>88</v>
      </c>
      <c r="AY428" s="19" t="s">
        <v>153</v>
      </c>
      <c r="BE428" s="187">
        <f>IF(N428="základní",J428,0)</f>
        <v>0</v>
      </c>
      <c r="BF428" s="187">
        <f>IF(N428="snížená",J428,0)</f>
        <v>0</v>
      </c>
      <c r="BG428" s="187">
        <f>IF(N428="zákl. přenesená",J428,0)</f>
        <v>0</v>
      </c>
      <c r="BH428" s="187">
        <f>IF(N428="sníž. přenesená",J428,0)</f>
        <v>0</v>
      </c>
      <c r="BI428" s="187">
        <f>IF(N428="nulová",J428,0)</f>
        <v>0</v>
      </c>
      <c r="BJ428" s="19" t="s">
        <v>86</v>
      </c>
      <c r="BK428" s="187">
        <f>ROUND(I428*H428,2)</f>
        <v>0</v>
      </c>
      <c r="BL428" s="19" t="s">
        <v>160</v>
      </c>
      <c r="BM428" s="186" t="s">
        <v>499</v>
      </c>
    </row>
    <row r="429" spans="1:65" s="2" customFormat="1" ht="21.75" customHeight="1">
      <c r="A429" s="36"/>
      <c r="B429" s="37"/>
      <c r="C429" s="175" t="s">
        <v>355</v>
      </c>
      <c r="D429" s="175" t="s">
        <v>155</v>
      </c>
      <c r="E429" s="176" t="s">
        <v>856</v>
      </c>
      <c r="F429" s="177" t="s">
        <v>857</v>
      </c>
      <c r="G429" s="178" t="s">
        <v>342</v>
      </c>
      <c r="H429" s="179">
        <v>5</v>
      </c>
      <c r="I429" s="180"/>
      <c r="J429" s="181">
        <f>ROUND(I429*H429,2)</f>
        <v>0</v>
      </c>
      <c r="K429" s="177" t="s">
        <v>159</v>
      </c>
      <c r="L429" s="41"/>
      <c r="M429" s="182" t="s">
        <v>19</v>
      </c>
      <c r="N429" s="183" t="s">
        <v>49</v>
      </c>
      <c r="O429" s="66"/>
      <c r="P429" s="184">
        <f>O429*H429</f>
        <v>0</v>
      </c>
      <c r="Q429" s="184">
        <v>0</v>
      </c>
      <c r="R429" s="184">
        <f>Q429*H429</f>
        <v>0</v>
      </c>
      <c r="S429" s="184">
        <v>0</v>
      </c>
      <c r="T429" s="185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6" t="s">
        <v>160</v>
      </c>
      <c r="AT429" s="186" t="s">
        <v>155</v>
      </c>
      <c r="AU429" s="186" t="s">
        <v>88</v>
      </c>
      <c r="AY429" s="19" t="s">
        <v>153</v>
      </c>
      <c r="BE429" s="187">
        <f>IF(N429="základní",J429,0)</f>
        <v>0</v>
      </c>
      <c r="BF429" s="187">
        <f>IF(N429="snížená",J429,0)</f>
        <v>0</v>
      </c>
      <c r="BG429" s="187">
        <f>IF(N429="zákl. přenesená",J429,0)</f>
        <v>0</v>
      </c>
      <c r="BH429" s="187">
        <f>IF(N429="sníž. přenesená",J429,0)</f>
        <v>0</v>
      </c>
      <c r="BI429" s="187">
        <f>IF(N429="nulová",J429,0)</f>
        <v>0</v>
      </c>
      <c r="BJ429" s="19" t="s">
        <v>86</v>
      </c>
      <c r="BK429" s="187">
        <f>ROUND(I429*H429,2)</f>
        <v>0</v>
      </c>
      <c r="BL429" s="19" t="s">
        <v>160</v>
      </c>
      <c r="BM429" s="186" t="s">
        <v>504</v>
      </c>
    </row>
    <row r="430" spans="1:65" s="2" customFormat="1" ht="11.25">
      <c r="A430" s="36"/>
      <c r="B430" s="37"/>
      <c r="C430" s="38"/>
      <c r="D430" s="188" t="s">
        <v>161</v>
      </c>
      <c r="E430" s="38"/>
      <c r="F430" s="189" t="s">
        <v>858</v>
      </c>
      <c r="G430" s="38"/>
      <c r="H430" s="38"/>
      <c r="I430" s="190"/>
      <c r="J430" s="38"/>
      <c r="K430" s="38"/>
      <c r="L430" s="41"/>
      <c r="M430" s="191"/>
      <c r="N430" s="192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161</v>
      </c>
      <c r="AU430" s="19" t="s">
        <v>88</v>
      </c>
    </row>
    <row r="431" spans="1:65" s="13" customFormat="1" ht="11.25">
      <c r="B431" s="193"/>
      <c r="C431" s="194"/>
      <c r="D431" s="195" t="s">
        <v>163</v>
      </c>
      <c r="E431" s="196" t="s">
        <v>19</v>
      </c>
      <c r="F431" s="197" t="s">
        <v>191</v>
      </c>
      <c r="G431" s="194"/>
      <c r="H431" s="198">
        <v>5</v>
      </c>
      <c r="I431" s="199"/>
      <c r="J431" s="194"/>
      <c r="K431" s="194"/>
      <c r="L431" s="200"/>
      <c r="M431" s="201"/>
      <c r="N431" s="202"/>
      <c r="O431" s="202"/>
      <c r="P431" s="202"/>
      <c r="Q431" s="202"/>
      <c r="R431" s="202"/>
      <c r="S431" s="202"/>
      <c r="T431" s="203"/>
      <c r="AT431" s="204" t="s">
        <v>163</v>
      </c>
      <c r="AU431" s="204" t="s">
        <v>88</v>
      </c>
      <c r="AV431" s="13" t="s">
        <v>88</v>
      </c>
      <c r="AW431" s="13" t="s">
        <v>37</v>
      </c>
      <c r="AX431" s="13" t="s">
        <v>78</v>
      </c>
      <c r="AY431" s="204" t="s">
        <v>153</v>
      </c>
    </row>
    <row r="432" spans="1:65" s="15" customFormat="1" ht="11.25">
      <c r="B432" s="215"/>
      <c r="C432" s="216"/>
      <c r="D432" s="195" t="s">
        <v>163</v>
      </c>
      <c r="E432" s="217" t="s">
        <v>19</v>
      </c>
      <c r="F432" s="218" t="s">
        <v>166</v>
      </c>
      <c r="G432" s="216"/>
      <c r="H432" s="219">
        <v>5</v>
      </c>
      <c r="I432" s="220"/>
      <c r="J432" s="216"/>
      <c r="K432" s="216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163</v>
      </c>
      <c r="AU432" s="225" t="s">
        <v>88</v>
      </c>
      <c r="AV432" s="15" t="s">
        <v>160</v>
      </c>
      <c r="AW432" s="15" t="s">
        <v>37</v>
      </c>
      <c r="AX432" s="15" t="s">
        <v>86</v>
      </c>
      <c r="AY432" s="225" t="s">
        <v>153</v>
      </c>
    </row>
    <row r="433" spans="1:65" s="2" customFormat="1" ht="16.5" customHeight="1">
      <c r="A433" s="36"/>
      <c r="B433" s="37"/>
      <c r="C433" s="226" t="s">
        <v>506</v>
      </c>
      <c r="D433" s="226" t="s">
        <v>220</v>
      </c>
      <c r="E433" s="227" t="s">
        <v>1773</v>
      </c>
      <c r="F433" s="228" t="s">
        <v>1774</v>
      </c>
      <c r="G433" s="229" t="s">
        <v>342</v>
      </c>
      <c r="H433" s="230">
        <v>5</v>
      </c>
      <c r="I433" s="231"/>
      <c r="J433" s="232">
        <f>ROUND(I433*H433,2)</f>
        <v>0</v>
      </c>
      <c r="K433" s="228" t="s">
        <v>19</v>
      </c>
      <c r="L433" s="233"/>
      <c r="M433" s="234" t="s">
        <v>19</v>
      </c>
      <c r="N433" s="235" t="s">
        <v>49</v>
      </c>
      <c r="O433" s="66"/>
      <c r="P433" s="184">
        <f>O433*H433</f>
        <v>0</v>
      </c>
      <c r="Q433" s="184">
        <v>0</v>
      </c>
      <c r="R433" s="184">
        <f>Q433*H433</f>
        <v>0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182</v>
      </c>
      <c r="AT433" s="186" t="s">
        <v>220</v>
      </c>
      <c r="AU433" s="186" t="s">
        <v>88</v>
      </c>
      <c r="AY433" s="19" t="s">
        <v>153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9" t="s">
        <v>86</v>
      </c>
      <c r="BK433" s="187">
        <f>ROUND(I433*H433,2)</f>
        <v>0</v>
      </c>
      <c r="BL433" s="19" t="s">
        <v>160</v>
      </c>
      <c r="BM433" s="186" t="s">
        <v>509</v>
      </c>
    </row>
    <row r="434" spans="1:65" s="2" customFormat="1" ht="21.75" customHeight="1">
      <c r="A434" s="36"/>
      <c r="B434" s="37"/>
      <c r="C434" s="175" t="s">
        <v>511</v>
      </c>
      <c r="D434" s="175" t="s">
        <v>155</v>
      </c>
      <c r="E434" s="176" t="s">
        <v>861</v>
      </c>
      <c r="F434" s="177" t="s">
        <v>862</v>
      </c>
      <c r="G434" s="178" t="s">
        <v>342</v>
      </c>
      <c r="H434" s="179">
        <v>31</v>
      </c>
      <c r="I434" s="180"/>
      <c r="J434" s="181">
        <f>ROUND(I434*H434,2)</f>
        <v>0</v>
      </c>
      <c r="K434" s="177" t="s">
        <v>159</v>
      </c>
      <c r="L434" s="41"/>
      <c r="M434" s="182" t="s">
        <v>19</v>
      </c>
      <c r="N434" s="183" t="s">
        <v>49</v>
      </c>
      <c r="O434" s="66"/>
      <c r="P434" s="184">
        <f>O434*H434</f>
        <v>0</v>
      </c>
      <c r="Q434" s="184">
        <v>0</v>
      </c>
      <c r="R434" s="184">
        <f>Q434*H434</f>
        <v>0</v>
      </c>
      <c r="S434" s="184">
        <v>0</v>
      </c>
      <c r="T434" s="18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160</v>
      </c>
      <c r="AT434" s="186" t="s">
        <v>155</v>
      </c>
      <c r="AU434" s="186" t="s">
        <v>88</v>
      </c>
      <c r="AY434" s="19" t="s">
        <v>153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86</v>
      </c>
      <c r="BK434" s="187">
        <f>ROUND(I434*H434,2)</f>
        <v>0</v>
      </c>
      <c r="BL434" s="19" t="s">
        <v>160</v>
      </c>
      <c r="BM434" s="186" t="s">
        <v>514</v>
      </c>
    </row>
    <row r="435" spans="1:65" s="2" customFormat="1" ht="11.25">
      <c r="A435" s="36"/>
      <c r="B435" s="37"/>
      <c r="C435" s="38"/>
      <c r="D435" s="188" t="s">
        <v>161</v>
      </c>
      <c r="E435" s="38"/>
      <c r="F435" s="189" t="s">
        <v>863</v>
      </c>
      <c r="G435" s="38"/>
      <c r="H435" s="38"/>
      <c r="I435" s="190"/>
      <c r="J435" s="38"/>
      <c r="K435" s="38"/>
      <c r="L435" s="41"/>
      <c r="M435" s="191"/>
      <c r="N435" s="192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161</v>
      </c>
      <c r="AU435" s="19" t="s">
        <v>88</v>
      </c>
    </row>
    <row r="436" spans="1:65" s="13" customFormat="1" ht="11.25">
      <c r="B436" s="193"/>
      <c r="C436" s="194"/>
      <c r="D436" s="195" t="s">
        <v>163</v>
      </c>
      <c r="E436" s="196" t="s">
        <v>19</v>
      </c>
      <c r="F436" s="197" t="s">
        <v>312</v>
      </c>
      <c r="G436" s="194"/>
      <c r="H436" s="198">
        <v>31</v>
      </c>
      <c r="I436" s="199"/>
      <c r="J436" s="194"/>
      <c r="K436" s="194"/>
      <c r="L436" s="200"/>
      <c r="M436" s="201"/>
      <c r="N436" s="202"/>
      <c r="O436" s="202"/>
      <c r="P436" s="202"/>
      <c r="Q436" s="202"/>
      <c r="R436" s="202"/>
      <c r="S436" s="202"/>
      <c r="T436" s="203"/>
      <c r="AT436" s="204" t="s">
        <v>163</v>
      </c>
      <c r="AU436" s="204" t="s">
        <v>88</v>
      </c>
      <c r="AV436" s="13" t="s">
        <v>88</v>
      </c>
      <c r="AW436" s="13" t="s">
        <v>37</v>
      </c>
      <c r="AX436" s="13" t="s">
        <v>78</v>
      </c>
      <c r="AY436" s="204" t="s">
        <v>153</v>
      </c>
    </row>
    <row r="437" spans="1:65" s="15" customFormat="1" ht="11.25">
      <c r="B437" s="215"/>
      <c r="C437" s="216"/>
      <c r="D437" s="195" t="s">
        <v>163</v>
      </c>
      <c r="E437" s="217" t="s">
        <v>19</v>
      </c>
      <c r="F437" s="218" t="s">
        <v>166</v>
      </c>
      <c r="G437" s="216"/>
      <c r="H437" s="219">
        <v>31</v>
      </c>
      <c r="I437" s="220"/>
      <c r="J437" s="216"/>
      <c r="K437" s="216"/>
      <c r="L437" s="221"/>
      <c r="M437" s="222"/>
      <c r="N437" s="223"/>
      <c r="O437" s="223"/>
      <c r="P437" s="223"/>
      <c r="Q437" s="223"/>
      <c r="R437" s="223"/>
      <c r="S437" s="223"/>
      <c r="T437" s="224"/>
      <c r="AT437" s="225" t="s">
        <v>163</v>
      </c>
      <c r="AU437" s="225" t="s">
        <v>88</v>
      </c>
      <c r="AV437" s="15" t="s">
        <v>160</v>
      </c>
      <c r="AW437" s="15" t="s">
        <v>37</v>
      </c>
      <c r="AX437" s="15" t="s">
        <v>86</v>
      </c>
      <c r="AY437" s="225" t="s">
        <v>153</v>
      </c>
    </row>
    <row r="438" spans="1:65" s="2" customFormat="1" ht="16.5" customHeight="1">
      <c r="A438" s="36"/>
      <c r="B438" s="37"/>
      <c r="C438" s="226" t="s">
        <v>515</v>
      </c>
      <c r="D438" s="226" t="s">
        <v>220</v>
      </c>
      <c r="E438" s="227" t="s">
        <v>869</v>
      </c>
      <c r="F438" s="228" t="s">
        <v>1775</v>
      </c>
      <c r="G438" s="229" t="s">
        <v>342</v>
      </c>
      <c r="H438" s="230">
        <v>31</v>
      </c>
      <c r="I438" s="231"/>
      <c r="J438" s="232">
        <f>ROUND(I438*H438,2)</f>
        <v>0</v>
      </c>
      <c r="K438" s="228" t="s">
        <v>19</v>
      </c>
      <c r="L438" s="233"/>
      <c r="M438" s="234" t="s">
        <v>19</v>
      </c>
      <c r="N438" s="235" t="s">
        <v>49</v>
      </c>
      <c r="O438" s="66"/>
      <c r="P438" s="184">
        <f>O438*H438</f>
        <v>0</v>
      </c>
      <c r="Q438" s="184">
        <v>0</v>
      </c>
      <c r="R438" s="184">
        <f>Q438*H438</f>
        <v>0</v>
      </c>
      <c r="S438" s="184">
        <v>0</v>
      </c>
      <c r="T438" s="185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6" t="s">
        <v>182</v>
      </c>
      <c r="AT438" s="186" t="s">
        <v>220</v>
      </c>
      <c r="AU438" s="186" t="s">
        <v>88</v>
      </c>
      <c r="AY438" s="19" t="s">
        <v>153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19" t="s">
        <v>86</v>
      </c>
      <c r="BK438" s="187">
        <f>ROUND(I438*H438,2)</f>
        <v>0</v>
      </c>
      <c r="BL438" s="19" t="s">
        <v>160</v>
      </c>
      <c r="BM438" s="186" t="s">
        <v>518</v>
      </c>
    </row>
    <row r="439" spans="1:65" s="2" customFormat="1" ht="21.75" customHeight="1">
      <c r="A439" s="36"/>
      <c r="B439" s="37"/>
      <c r="C439" s="175" t="s">
        <v>521</v>
      </c>
      <c r="D439" s="175" t="s">
        <v>155</v>
      </c>
      <c r="E439" s="176" t="s">
        <v>861</v>
      </c>
      <c r="F439" s="177" t="s">
        <v>862</v>
      </c>
      <c r="G439" s="178" t="s">
        <v>342</v>
      </c>
      <c r="H439" s="179">
        <v>2</v>
      </c>
      <c r="I439" s="180"/>
      <c r="J439" s="181">
        <f>ROUND(I439*H439,2)</f>
        <v>0</v>
      </c>
      <c r="K439" s="177" t="s">
        <v>159</v>
      </c>
      <c r="L439" s="41"/>
      <c r="M439" s="182" t="s">
        <v>19</v>
      </c>
      <c r="N439" s="183" t="s">
        <v>49</v>
      </c>
      <c r="O439" s="66"/>
      <c r="P439" s="184">
        <f>O439*H439</f>
        <v>0</v>
      </c>
      <c r="Q439" s="184">
        <v>0</v>
      </c>
      <c r="R439" s="184">
        <f>Q439*H439</f>
        <v>0</v>
      </c>
      <c r="S439" s="184">
        <v>0</v>
      </c>
      <c r="T439" s="185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6" t="s">
        <v>160</v>
      </c>
      <c r="AT439" s="186" t="s">
        <v>155</v>
      </c>
      <c r="AU439" s="186" t="s">
        <v>88</v>
      </c>
      <c r="AY439" s="19" t="s">
        <v>153</v>
      </c>
      <c r="BE439" s="187">
        <f>IF(N439="základní",J439,0)</f>
        <v>0</v>
      </c>
      <c r="BF439" s="187">
        <f>IF(N439="snížená",J439,0)</f>
        <v>0</v>
      </c>
      <c r="BG439" s="187">
        <f>IF(N439="zákl. přenesená",J439,0)</f>
        <v>0</v>
      </c>
      <c r="BH439" s="187">
        <f>IF(N439="sníž. přenesená",J439,0)</f>
        <v>0</v>
      </c>
      <c r="BI439" s="187">
        <f>IF(N439="nulová",J439,0)</f>
        <v>0</v>
      </c>
      <c r="BJ439" s="19" t="s">
        <v>86</v>
      </c>
      <c r="BK439" s="187">
        <f>ROUND(I439*H439,2)</f>
        <v>0</v>
      </c>
      <c r="BL439" s="19" t="s">
        <v>160</v>
      </c>
      <c r="BM439" s="186" t="s">
        <v>524</v>
      </c>
    </row>
    <row r="440" spans="1:65" s="2" customFormat="1" ht="11.25">
      <c r="A440" s="36"/>
      <c r="B440" s="37"/>
      <c r="C440" s="38"/>
      <c r="D440" s="188" t="s">
        <v>161</v>
      </c>
      <c r="E440" s="38"/>
      <c r="F440" s="189" t="s">
        <v>863</v>
      </c>
      <c r="G440" s="38"/>
      <c r="H440" s="38"/>
      <c r="I440" s="190"/>
      <c r="J440" s="38"/>
      <c r="K440" s="38"/>
      <c r="L440" s="41"/>
      <c r="M440" s="191"/>
      <c r="N440" s="192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161</v>
      </c>
      <c r="AU440" s="19" t="s">
        <v>88</v>
      </c>
    </row>
    <row r="441" spans="1:65" s="13" customFormat="1" ht="11.25">
      <c r="B441" s="193"/>
      <c r="C441" s="194"/>
      <c r="D441" s="195" t="s">
        <v>163</v>
      </c>
      <c r="E441" s="196" t="s">
        <v>19</v>
      </c>
      <c r="F441" s="197" t="s">
        <v>88</v>
      </c>
      <c r="G441" s="194"/>
      <c r="H441" s="198">
        <v>2</v>
      </c>
      <c r="I441" s="199"/>
      <c r="J441" s="194"/>
      <c r="K441" s="194"/>
      <c r="L441" s="200"/>
      <c r="M441" s="201"/>
      <c r="N441" s="202"/>
      <c r="O441" s="202"/>
      <c r="P441" s="202"/>
      <c r="Q441" s="202"/>
      <c r="R441" s="202"/>
      <c r="S441" s="202"/>
      <c r="T441" s="203"/>
      <c r="AT441" s="204" t="s">
        <v>163</v>
      </c>
      <c r="AU441" s="204" t="s">
        <v>88</v>
      </c>
      <c r="AV441" s="13" t="s">
        <v>88</v>
      </c>
      <c r="AW441" s="13" t="s">
        <v>37</v>
      </c>
      <c r="AX441" s="13" t="s">
        <v>78</v>
      </c>
      <c r="AY441" s="204" t="s">
        <v>153</v>
      </c>
    </row>
    <row r="442" spans="1:65" s="15" customFormat="1" ht="11.25">
      <c r="B442" s="215"/>
      <c r="C442" s="216"/>
      <c r="D442" s="195" t="s">
        <v>163</v>
      </c>
      <c r="E442" s="217" t="s">
        <v>19</v>
      </c>
      <c r="F442" s="218" t="s">
        <v>166</v>
      </c>
      <c r="G442" s="216"/>
      <c r="H442" s="219">
        <v>2</v>
      </c>
      <c r="I442" s="220"/>
      <c r="J442" s="216"/>
      <c r="K442" s="216"/>
      <c r="L442" s="221"/>
      <c r="M442" s="222"/>
      <c r="N442" s="223"/>
      <c r="O442" s="223"/>
      <c r="P442" s="223"/>
      <c r="Q442" s="223"/>
      <c r="R442" s="223"/>
      <c r="S442" s="223"/>
      <c r="T442" s="224"/>
      <c r="AT442" s="225" t="s">
        <v>163</v>
      </c>
      <c r="AU442" s="225" t="s">
        <v>88</v>
      </c>
      <c r="AV442" s="15" t="s">
        <v>160</v>
      </c>
      <c r="AW442" s="15" t="s">
        <v>37</v>
      </c>
      <c r="AX442" s="15" t="s">
        <v>86</v>
      </c>
      <c r="AY442" s="225" t="s">
        <v>153</v>
      </c>
    </row>
    <row r="443" spans="1:65" s="2" customFormat="1" ht="16.5" customHeight="1">
      <c r="A443" s="36"/>
      <c r="B443" s="37"/>
      <c r="C443" s="226" t="s">
        <v>527</v>
      </c>
      <c r="D443" s="226" t="s">
        <v>220</v>
      </c>
      <c r="E443" s="227" t="s">
        <v>864</v>
      </c>
      <c r="F443" s="228" t="s">
        <v>865</v>
      </c>
      <c r="G443" s="229" t="s">
        <v>342</v>
      </c>
      <c r="H443" s="230">
        <v>2</v>
      </c>
      <c r="I443" s="231"/>
      <c r="J443" s="232">
        <f>ROUND(I443*H443,2)</f>
        <v>0</v>
      </c>
      <c r="K443" s="228" t="s">
        <v>159</v>
      </c>
      <c r="L443" s="233"/>
      <c r="M443" s="234" t="s">
        <v>19</v>
      </c>
      <c r="N443" s="235" t="s">
        <v>49</v>
      </c>
      <c r="O443" s="66"/>
      <c r="P443" s="184">
        <f>O443*H443</f>
        <v>0</v>
      </c>
      <c r="Q443" s="184">
        <v>0</v>
      </c>
      <c r="R443" s="184">
        <f>Q443*H443</f>
        <v>0</v>
      </c>
      <c r="S443" s="184">
        <v>0</v>
      </c>
      <c r="T443" s="18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182</v>
      </c>
      <c r="AT443" s="186" t="s">
        <v>220</v>
      </c>
      <c r="AU443" s="186" t="s">
        <v>88</v>
      </c>
      <c r="AY443" s="19" t="s">
        <v>153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86</v>
      </c>
      <c r="BK443" s="187">
        <f>ROUND(I443*H443,2)</f>
        <v>0</v>
      </c>
      <c r="BL443" s="19" t="s">
        <v>160</v>
      </c>
      <c r="BM443" s="186" t="s">
        <v>530</v>
      </c>
    </row>
    <row r="444" spans="1:65" s="2" customFormat="1" ht="16.5" customHeight="1">
      <c r="A444" s="36"/>
      <c r="B444" s="37"/>
      <c r="C444" s="175" t="s">
        <v>386</v>
      </c>
      <c r="D444" s="175" t="s">
        <v>155</v>
      </c>
      <c r="E444" s="176" t="s">
        <v>1776</v>
      </c>
      <c r="F444" s="177" t="s">
        <v>1777</v>
      </c>
      <c r="G444" s="178" t="s">
        <v>876</v>
      </c>
      <c r="H444" s="179">
        <v>7</v>
      </c>
      <c r="I444" s="180"/>
      <c r="J444" s="181">
        <f>ROUND(I444*H444,2)</f>
        <v>0</v>
      </c>
      <c r="K444" s="177" t="s">
        <v>159</v>
      </c>
      <c r="L444" s="41"/>
      <c r="M444" s="182" t="s">
        <v>19</v>
      </c>
      <c r="N444" s="183" t="s">
        <v>49</v>
      </c>
      <c r="O444" s="66"/>
      <c r="P444" s="184">
        <f>O444*H444</f>
        <v>0</v>
      </c>
      <c r="Q444" s="184">
        <v>0</v>
      </c>
      <c r="R444" s="184">
        <f>Q444*H444</f>
        <v>0</v>
      </c>
      <c r="S444" s="184">
        <v>0</v>
      </c>
      <c r="T444" s="185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160</v>
      </c>
      <c r="AT444" s="186" t="s">
        <v>155</v>
      </c>
      <c r="AU444" s="186" t="s">
        <v>88</v>
      </c>
      <c r="AY444" s="19" t="s">
        <v>153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86</v>
      </c>
      <c r="BK444" s="187">
        <f>ROUND(I444*H444,2)</f>
        <v>0</v>
      </c>
      <c r="BL444" s="19" t="s">
        <v>160</v>
      </c>
      <c r="BM444" s="186" t="s">
        <v>534</v>
      </c>
    </row>
    <row r="445" spans="1:65" s="2" customFormat="1" ht="11.25">
      <c r="A445" s="36"/>
      <c r="B445" s="37"/>
      <c r="C445" s="38"/>
      <c r="D445" s="188" t="s">
        <v>161</v>
      </c>
      <c r="E445" s="38"/>
      <c r="F445" s="189" t="s">
        <v>1778</v>
      </c>
      <c r="G445" s="38"/>
      <c r="H445" s="38"/>
      <c r="I445" s="190"/>
      <c r="J445" s="38"/>
      <c r="K445" s="38"/>
      <c r="L445" s="41"/>
      <c r="M445" s="191"/>
      <c r="N445" s="192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161</v>
      </c>
      <c r="AU445" s="19" t="s">
        <v>88</v>
      </c>
    </row>
    <row r="446" spans="1:65" s="2" customFormat="1" ht="16.5" customHeight="1">
      <c r="A446" s="36"/>
      <c r="B446" s="37"/>
      <c r="C446" s="175" t="s">
        <v>537</v>
      </c>
      <c r="D446" s="175" t="s">
        <v>155</v>
      </c>
      <c r="E446" s="176" t="s">
        <v>1779</v>
      </c>
      <c r="F446" s="177" t="s">
        <v>1780</v>
      </c>
      <c r="G446" s="178" t="s">
        <v>342</v>
      </c>
      <c r="H446" s="179">
        <v>17</v>
      </c>
      <c r="I446" s="180"/>
      <c r="J446" s="181">
        <f>ROUND(I446*H446,2)</f>
        <v>0</v>
      </c>
      <c r="K446" s="177" t="s">
        <v>159</v>
      </c>
      <c r="L446" s="41"/>
      <c r="M446" s="182" t="s">
        <v>19</v>
      </c>
      <c r="N446" s="183" t="s">
        <v>49</v>
      </c>
      <c r="O446" s="66"/>
      <c r="P446" s="184">
        <f>O446*H446</f>
        <v>0</v>
      </c>
      <c r="Q446" s="184">
        <v>0</v>
      </c>
      <c r="R446" s="184">
        <f>Q446*H446</f>
        <v>0</v>
      </c>
      <c r="S446" s="184">
        <v>0</v>
      </c>
      <c r="T446" s="185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6" t="s">
        <v>160</v>
      </c>
      <c r="AT446" s="186" t="s">
        <v>155</v>
      </c>
      <c r="AU446" s="186" t="s">
        <v>88</v>
      </c>
      <c r="AY446" s="19" t="s">
        <v>153</v>
      </c>
      <c r="BE446" s="187">
        <f>IF(N446="základní",J446,0)</f>
        <v>0</v>
      </c>
      <c r="BF446" s="187">
        <f>IF(N446="snížená",J446,0)</f>
        <v>0</v>
      </c>
      <c r="BG446" s="187">
        <f>IF(N446="zákl. přenesená",J446,0)</f>
        <v>0</v>
      </c>
      <c r="BH446" s="187">
        <f>IF(N446="sníž. přenesená",J446,0)</f>
        <v>0</v>
      </c>
      <c r="BI446" s="187">
        <f>IF(N446="nulová",J446,0)</f>
        <v>0</v>
      </c>
      <c r="BJ446" s="19" t="s">
        <v>86</v>
      </c>
      <c r="BK446" s="187">
        <f>ROUND(I446*H446,2)</f>
        <v>0</v>
      </c>
      <c r="BL446" s="19" t="s">
        <v>160</v>
      </c>
      <c r="BM446" s="186" t="s">
        <v>540</v>
      </c>
    </row>
    <row r="447" spans="1:65" s="2" customFormat="1" ht="11.25">
      <c r="A447" s="36"/>
      <c r="B447" s="37"/>
      <c r="C447" s="38"/>
      <c r="D447" s="188" t="s">
        <v>161</v>
      </c>
      <c r="E447" s="38"/>
      <c r="F447" s="189" t="s">
        <v>1781</v>
      </c>
      <c r="G447" s="38"/>
      <c r="H447" s="38"/>
      <c r="I447" s="190"/>
      <c r="J447" s="38"/>
      <c r="K447" s="38"/>
      <c r="L447" s="41"/>
      <c r="M447" s="191"/>
      <c r="N447" s="192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161</v>
      </c>
      <c r="AU447" s="19" t="s">
        <v>88</v>
      </c>
    </row>
    <row r="448" spans="1:65" s="2" customFormat="1" ht="16.5" customHeight="1">
      <c r="A448" s="36"/>
      <c r="B448" s="37"/>
      <c r="C448" s="175" t="s">
        <v>390</v>
      </c>
      <c r="D448" s="175" t="s">
        <v>155</v>
      </c>
      <c r="E448" s="176" t="s">
        <v>874</v>
      </c>
      <c r="F448" s="177" t="s">
        <v>875</v>
      </c>
      <c r="G448" s="178" t="s">
        <v>876</v>
      </c>
      <c r="H448" s="179">
        <v>11</v>
      </c>
      <c r="I448" s="180"/>
      <c r="J448" s="181">
        <f>ROUND(I448*H448,2)</f>
        <v>0</v>
      </c>
      <c r="K448" s="177" t="s">
        <v>159</v>
      </c>
      <c r="L448" s="41"/>
      <c r="M448" s="182" t="s">
        <v>19</v>
      </c>
      <c r="N448" s="183" t="s">
        <v>49</v>
      </c>
      <c r="O448" s="66"/>
      <c r="P448" s="184">
        <f>O448*H448</f>
        <v>0</v>
      </c>
      <c r="Q448" s="184">
        <v>0</v>
      </c>
      <c r="R448" s="184">
        <f>Q448*H448</f>
        <v>0</v>
      </c>
      <c r="S448" s="184">
        <v>0</v>
      </c>
      <c r="T448" s="185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6" t="s">
        <v>160</v>
      </c>
      <c r="AT448" s="186" t="s">
        <v>155</v>
      </c>
      <c r="AU448" s="186" t="s">
        <v>88</v>
      </c>
      <c r="AY448" s="19" t="s">
        <v>153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9" t="s">
        <v>86</v>
      </c>
      <c r="BK448" s="187">
        <f>ROUND(I448*H448,2)</f>
        <v>0</v>
      </c>
      <c r="BL448" s="19" t="s">
        <v>160</v>
      </c>
      <c r="BM448" s="186" t="s">
        <v>544</v>
      </c>
    </row>
    <row r="449" spans="1:65" s="2" customFormat="1" ht="11.25">
      <c r="A449" s="36"/>
      <c r="B449" s="37"/>
      <c r="C449" s="38"/>
      <c r="D449" s="188" t="s">
        <v>161</v>
      </c>
      <c r="E449" s="38"/>
      <c r="F449" s="189" t="s">
        <v>877</v>
      </c>
      <c r="G449" s="38"/>
      <c r="H449" s="38"/>
      <c r="I449" s="190"/>
      <c r="J449" s="38"/>
      <c r="K449" s="38"/>
      <c r="L449" s="41"/>
      <c r="M449" s="191"/>
      <c r="N449" s="192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161</v>
      </c>
      <c r="AU449" s="19" t="s">
        <v>88</v>
      </c>
    </row>
    <row r="450" spans="1:65" s="13" customFormat="1" ht="11.25">
      <c r="B450" s="193"/>
      <c r="C450" s="194"/>
      <c r="D450" s="195" t="s">
        <v>163</v>
      </c>
      <c r="E450" s="196" t="s">
        <v>19</v>
      </c>
      <c r="F450" s="197" t="s">
        <v>226</v>
      </c>
      <c r="G450" s="194"/>
      <c r="H450" s="198">
        <v>11</v>
      </c>
      <c r="I450" s="199"/>
      <c r="J450" s="194"/>
      <c r="K450" s="194"/>
      <c r="L450" s="200"/>
      <c r="M450" s="201"/>
      <c r="N450" s="202"/>
      <c r="O450" s="202"/>
      <c r="P450" s="202"/>
      <c r="Q450" s="202"/>
      <c r="R450" s="202"/>
      <c r="S450" s="202"/>
      <c r="T450" s="203"/>
      <c r="AT450" s="204" t="s">
        <v>163</v>
      </c>
      <c r="AU450" s="204" t="s">
        <v>88</v>
      </c>
      <c r="AV450" s="13" t="s">
        <v>88</v>
      </c>
      <c r="AW450" s="13" t="s">
        <v>37</v>
      </c>
      <c r="AX450" s="13" t="s">
        <v>78</v>
      </c>
      <c r="AY450" s="204" t="s">
        <v>153</v>
      </c>
    </row>
    <row r="451" spans="1:65" s="15" customFormat="1" ht="11.25">
      <c r="B451" s="215"/>
      <c r="C451" s="216"/>
      <c r="D451" s="195" t="s">
        <v>163</v>
      </c>
      <c r="E451" s="217" t="s">
        <v>19</v>
      </c>
      <c r="F451" s="218" t="s">
        <v>166</v>
      </c>
      <c r="G451" s="216"/>
      <c r="H451" s="219">
        <v>11</v>
      </c>
      <c r="I451" s="220"/>
      <c r="J451" s="216"/>
      <c r="K451" s="216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163</v>
      </c>
      <c r="AU451" s="225" t="s">
        <v>88</v>
      </c>
      <c r="AV451" s="15" t="s">
        <v>160</v>
      </c>
      <c r="AW451" s="15" t="s">
        <v>37</v>
      </c>
      <c r="AX451" s="15" t="s">
        <v>86</v>
      </c>
      <c r="AY451" s="225" t="s">
        <v>153</v>
      </c>
    </row>
    <row r="452" spans="1:65" s="2" customFormat="1" ht="16.5" customHeight="1">
      <c r="A452" s="36"/>
      <c r="B452" s="37"/>
      <c r="C452" s="175" t="s">
        <v>546</v>
      </c>
      <c r="D452" s="175" t="s">
        <v>155</v>
      </c>
      <c r="E452" s="176" t="s">
        <v>878</v>
      </c>
      <c r="F452" s="177" t="s">
        <v>879</v>
      </c>
      <c r="G452" s="178" t="s">
        <v>876</v>
      </c>
      <c r="H452" s="179">
        <v>31</v>
      </c>
      <c r="I452" s="180"/>
      <c r="J452" s="181">
        <f>ROUND(I452*H452,2)</f>
        <v>0</v>
      </c>
      <c r="K452" s="177" t="s">
        <v>159</v>
      </c>
      <c r="L452" s="41"/>
      <c r="M452" s="182" t="s">
        <v>19</v>
      </c>
      <c r="N452" s="183" t="s">
        <v>49</v>
      </c>
      <c r="O452" s="66"/>
      <c r="P452" s="184">
        <f>O452*H452</f>
        <v>0</v>
      </c>
      <c r="Q452" s="184">
        <v>0</v>
      </c>
      <c r="R452" s="184">
        <f>Q452*H452</f>
        <v>0</v>
      </c>
      <c r="S452" s="184">
        <v>0</v>
      </c>
      <c r="T452" s="185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6" t="s">
        <v>160</v>
      </c>
      <c r="AT452" s="186" t="s">
        <v>155</v>
      </c>
      <c r="AU452" s="186" t="s">
        <v>88</v>
      </c>
      <c r="AY452" s="19" t="s">
        <v>153</v>
      </c>
      <c r="BE452" s="187">
        <f>IF(N452="základní",J452,0)</f>
        <v>0</v>
      </c>
      <c r="BF452" s="187">
        <f>IF(N452="snížená",J452,0)</f>
        <v>0</v>
      </c>
      <c r="BG452" s="187">
        <f>IF(N452="zákl. přenesená",J452,0)</f>
        <v>0</v>
      </c>
      <c r="BH452" s="187">
        <f>IF(N452="sníž. přenesená",J452,0)</f>
        <v>0</v>
      </c>
      <c r="BI452" s="187">
        <f>IF(N452="nulová",J452,0)</f>
        <v>0</v>
      </c>
      <c r="BJ452" s="19" t="s">
        <v>86</v>
      </c>
      <c r="BK452" s="187">
        <f>ROUND(I452*H452,2)</f>
        <v>0</v>
      </c>
      <c r="BL452" s="19" t="s">
        <v>160</v>
      </c>
      <c r="BM452" s="186" t="s">
        <v>549</v>
      </c>
    </row>
    <row r="453" spans="1:65" s="2" customFormat="1" ht="11.25">
      <c r="A453" s="36"/>
      <c r="B453" s="37"/>
      <c r="C453" s="38"/>
      <c r="D453" s="188" t="s">
        <v>161</v>
      </c>
      <c r="E453" s="38"/>
      <c r="F453" s="189" t="s">
        <v>880</v>
      </c>
      <c r="G453" s="38"/>
      <c r="H453" s="38"/>
      <c r="I453" s="190"/>
      <c r="J453" s="38"/>
      <c r="K453" s="38"/>
      <c r="L453" s="41"/>
      <c r="M453" s="191"/>
      <c r="N453" s="192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161</v>
      </c>
      <c r="AU453" s="19" t="s">
        <v>88</v>
      </c>
    </row>
    <row r="454" spans="1:65" s="13" customFormat="1" ht="11.25">
      <c r="B454" s="193"/>
      <c r="C454" s="194"/>
      <c r="D454" s="195" t="s">
        <v>163</v>
      </c>
      <c r="E454" s="196" t="s">
        <v>19</v>
      </c>
      <c r="F454" s="197" t="s">
        <v>312</v>
      </c>
      <c r="G454" s="194"/>
      <c r="H454" s="198">
        <v>31</v>
      </c>
      <c r="I454" s="199"/>
      <c r="J454" s="194"/>
      <c r="K454" s="194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163</v>
      </c>
      <c r="AU454" s="204" t="s">
        <v>88</v>
      </c>
      <c r="AV454" s="13" t="s">
        <v>88</v>
      </c>
      <c r="AW454" s="13" t="s">
        <v>37</v>
      </c>
      <c r="AX454" s="13" t="s">
        <v>78</v>
      </c>
      <c r="AY454" s="204" t="s">
        <v>153</v>
      </c>
    </row>
    <row r="455" spans="1:65" s="15" customFormat="1" ht="11.25">
      <c r="B455" s="215"/>
      <c r="C455" s="216"/>
      <c r="D455" s="195" t="s">
        <v>163</v>
      </c>
      <c r="E455" s="217" t="s">
        <v>19</v>
      </c>
      <c r="F455" s="218" t="s">
        <v>166</v>
      </c>
      <c r="G455" s="216"/>
      <c r="H455" s="219">
        <v>31</v>
      </c>
      <c r="I455" s="220"/>
      <c r="J455" s="216"/>
      <c r="K455" s="216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163</v>
      </c>
      <c r="AU455" s="225" t="s">
        <v>88</v>
      </c>
      <c r="AV455" s="15" t="s">
        <v>160</v>
      </c>
      <c r="AW455" s="15" t="s">
        <v>37</v>
      </c>
      <c r="AX455" s="15" t="s">
        <v>86</v>
      </c>
      <c r="AY455" s="225" t="s">
        <v>153</v>
      </c>
    </row>
    <row r="456" spans="1:65" s="2" customFormat="1" ht="16.5" customHeight="1">
      <c r="A456" s="36"/>
      <c r="B456" s="37"/>
      <c r="C456" s="175" t="s">
        <v>393</v>
      </c>
      <c r="D456" s="175" t="s">
        <v>155</v>
      </c>
      <c r="E456" s="176" t="s">
        <v>884</v>
      </c>
      <c r="F456" s="177" t="s">
        <v>885</v>
      </c>
      <c r="G456" s="178" t="s">
        <v>342</v>
      </c>
      <c r="H456" s="179">
        <v>15</v>
      </c>
      <c r="I456" s="180"/>
      <c r="J456" s="181">
        <f>ROUND(I456*H456,2)</f>
        <v>0</v>
      </c>
      <c r="K456" s="177" t="s">
        <v>159</v>
      </c>
      <c r="L456" s="41"/>
      <c r="M456" s="182" t="s">
        <v>19</v>
      </c>
      <c r="N456" s="183" t="s">
        <v>49</v>
      </c>
      <c r="O456" s="66"/>
      <c r="P456" s="184">
        <f>O456*H456</f>
        <v>0</v>
      </c>
      <c r="Q456" s="184">
        <v>0</v>
      </c>
      <c r="R456" s="184">
        <f>Q456*H456</f>
        <v>0</v>
      </c>
      <c r="S456" s="184">
        <v>0</v>
      </c>
      <c r="T456" s="185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6" t="s">
        <v>160</v>
      </c>
      <c r="AT456" s="186" t="s">
        <v>155</v>
      </c>
      <c r="AU456" s="186" t="s">
        <v>88</v>
      </c>
      <c r="AY456" s="19" t="s">
        <v>153</v>
      </c>
      <c r="BE456" s="187">
        <f>IF(N456="základní",J456,0)</f>
        <v>0</v>
      </c>
      <c r="BF456" s="187">
        <f>IF(N456="snížená",J456,0)</f>
        <v>0</v>
      </c>
      <c r="BG456" s="187">
        <f>IF(N456="zákl. přenesená",J456,0)</f>
        <v>0</v>
      </c>
      <c r="BH456" s="187">
        <f>IF(N456="sníž. přenesená",J456,0)</f>
        <v>0</v>
      </c>
      <c r="BI456" s="187">
        <f>IF(N456="nulová",J456,0)</f>
        <v>0</v>
      </c>
      <c r="BJ456" s="19" t="s">
        <v>86</v>
      </c>
      <c r="BK456" s="187">
        <f>ROUND(I456*H456,2)</f>
        <v>0</v>
      </c>
      <c r="BL456" s="19" t="s">
        <v>160</v>
      </c>
      <c r="BM456" s="186" t="s">
        <v>556</v>
      </c>
    </row>
    <row r="457" spans="1:65" s="2" customFormat="1" ht="11.25">
      <c r="A457" s="36"/>
      <c r="B457" s="37"/>
      <c r="C457" s="38"/>
      <c r="D457" s="188" t="s">
        <v>161</v>
      </c>
      <c r="E457" s="38"/>
      <c r="F457" s="189" t="s">
        <v>886</v>
      </c>
      <c r="G457" s="38"/>
      <c r="H457" s="38"/>
      <c r="I457" s="190"/>
      <c r="J457" s="38"/>
      <c r="K457" s="38"/>
      <c r="L457" s="41"/>
      <c r="M457" s="191"/>
      <c r="N457" s="192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161</v>
      </c>
      <c r="AU457" s="19" t="s">
        <v>88</v>
      </c>
    </row>
    <row r="458" spans="1:65" s="13" customFormat="1" ht="11.25">
      <c r="B458" s="193"/>
      <c r="C458" s="194"/>
      <c r="D458" s="195" t="s">
        <v>163</v>
      </c>
      <c r="E458" s="196" t="s">
        <v>19</v>
      </c>
      <c r="F458" s="197" t="s">
        <v>252</v>
      </c>
      <c r="G458" s="194"/>
      <c r="H458" s="198">
        <v>15</v>
      </c>
      <c r="I458" s="199"/>
      <c r="J458" s="194"/>
      <c r="K458" s="194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163</v>
      </c>
      <c r="AU458" s="204" t="s">
        <v>88</v>
      </c>
      <c r="AV458" s="13" t="s">
        <v>88</v>
      </c>
      <c r="AW458" s="13" t="s">
        <v>37</v>
      </c>
      <c r="AX458" s="13" t="s">
        <v>78</v>
      </c>
      <c r="AY458" s="204" t="s">
        <v>153</v>
      </c>
    </row>
    <row r="459" spans="1:65" s="15" customFormat="1" ht="11.25">
      <c r="B459" s="215"/>
      <c r="C459" s="216"/>
      <c r="D459" s="195" t="s">
        <v>163</v>
      </c>
      <c r="E459" s="217" t="s">
        <v>19</v>
      </c>
      <c r="F459" s="218" t="s">
        <v>166</v>
      </c>
      <c r="G459" s="216"/>
      <c r="H459" s="219">
        <v>15</v>
      </c>
      <c r="I459" s="220"/>
      <c r="J459" s="216"/>
      <c r="K459" s="216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163</v>
      </c>
      <c r="AU459" s="225" t="s">
        <v>88</v>
      </c>
      <c r="AV459" s="15" t="s">
        <v>160</v>
      </c>
      <c r="AW459" s="15" t="s">
        <v>37</v>
      </c>
      <c r="AX459" s="15" t="s">
        <v>86</v>
      </c>
      <c r="AY459" s="225" t="s">
        <v>153</v>
      </c>
    </row>
    <row r="460" spans="1:65" s="2" customFormat="1" ht="24.2" customHeight="1">
      <c r="A460" s="36"/>
      <c r="B460" s="37"/>
      <c r="C460" s="175" t="s">
        <v>1544</v>
      </c>
      <c r="D460" s="175" t="s">
        <v>155</v>
      </c>
      <c r="E460" s="176" t="s">
        <v>888</v>
      </c>
      <c r="F460" s="177" t="s">
        <v>889</v>
      </c>
      <c r="G460" s="178" t="s">
        <v>173</v>
      </c>
      <c r="H460" s="179">
        <v>3.6309999999999998</v>
      </c>
      <c r="I460" s="180"/>
      <c r="J460" s="181">
        <f>ROUND(I460*H460,2)</f>
        <v>0</v>
      </c>
      <c r="K460" s="177" t="s">
        <v>359</v>
      </c>
      <c r="L460" s="41"/>
      <c r="M460" s="182" t="s">
        <v>19</v>
      </c>
      <c r="N460" s="183" t="s">
        <v>49</v>
      </c>
      <c r="O460" s="66"/>
      <c r="P460" s="184">
        <f>O460*H460</f>
        <v>0</v>
      </c>
      <c r="Q460" s="184">
        <v>0</v>
      </c>
      <c r="R460" s="184">
        <f>Q460*H460</f>
        <v>0</v>
      </c>
      <c r="S460" s="184">
        <v>0</v>
      </c>
      <c r="T460" s="185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6" t="s">
        <v>160</v>
      </c>
      <c r="AT460" s="186" t="s">
        <v>155</v>
      </c>
      <c r="AU460" s="186" t="s">
        <v>88</v>
      </c>
      <c r="AY460" s="19" t="s">
        <v>153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9" t="s">
        <v>86</v>
      </c>
      <c r="BK460" s="187">
        <f>ROUND(I460*H460,2)</f>
        <v>0</v>
      </c>
      <c r="BL460" s="19" t="s">
        <v>160</v>
      </c>
      <c r="BM460" s="186" t="s">
        <v>1782</v>
      </c>
    </row>
    <row r="461" spans="1:65" s="2" customFormat="1" ht="11.25">
      <c r="A461" s="36"/>
      <c r="B461" s="37"/>
      <c r="C461" s="38"/>
      <c r="D461" s="188" t="s">
        <v>161</v>
      </c>
      <c r="E461" s="38"/>
      <c r="F461" s="189" t="s">
        <v>891</v>
      </c>
      <c r="G461" s="38"/>
      <c r="H461" s="38"/>
      <c r="I461" s="190"/>
      <c r="J461" s="38"/>
      <c r="K461" s="38"/>
      <c r="L461" s="41"/>
      <c r="M461" s="191"/>
      <c r="N461" s="192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161</v>
      </c>
      <c r="AU461" s="19" t="s">
        <v>88</v>
      </c>
    </row>
    <row r="462" spans="1:65" s="13" customFormat="1" ht="11.25">
      <c r="B462" s="193"/>
      <c r="C462" s="194"/>
      <c r="D462" s="195" t="s">
        <v>163</v>
      </c>
      <c r="E462" s="196" t="s">
        <v>19</v>
      </c>
      <c r="F462" s="197" t="s">
        <v>1783</v>
      </c>
      <c r="G462" s="194"/>
      <c r="H462" s="198">
        <v>0.52500000000000002</v>
      </c>
      <c r="I462" s="199"/>
      <c r="J462" s="194"/>
      <c r="K462" s="194"/>
      <c r="L462" s="200"/>
      <c r="M462" s="201"/>
      <c r="N462" s="202"/>
      <c r="O462" s="202"/>
      <c r="P462" s="202"/>
      <c r="Q462" s="202"/>
      <c r="R462" s="202"/>
      <c r="S462" s="202"/>
      <c r="T462" s="203"/>
      <c r="AT462" s="204" t="s">
        <v>163</v>
      </c>
      <c r="AU462" s="204" t="s">
        <v>88</v>
      </c>
      <c r="AV462" s="13" t="s">
        <v>88</v>
      </c>
      <c r="AW462" s="13" t="s">
        <v>37</v>
      </c>
      <c r="AX462" s="13" t="s">
        <v>78</v>
      </c>
      <c r="AY462" s="204" t="s">
        <v>153</v>
      </c>
    </row>
    <row r="463" spans="1:65" s="13" customFormat="1" ht="11.25">
      <c r="B463" s="193"/>
      <c r="C463" s="194"/>
      <c r="D463" s="195" t="s">
        <v>163</v>
      </c>
      <c r="E463" s="196" t="s">
        <v>19</v>
      </c>
      <c r="F463" s="197" t="s">
        <v>1784</v>
      </c>
      <c r="G463" s="194"/>
      <c r="H463" s="198">
        <v>3.206</v>
      </c>
      <c r="I463" s="199"/>
      <c r="J463" s="194"/>
      <c r="K463" s="194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163</v>
      </c>
      <c r="AU463" s="204" t="s">
        <v>88</v>
      </c>
      <c r="AV463" s="13" t="s">
        <v>88</v>
      </c>
      <c r="AW463" s="13" t="s">
        <v>37</v>
      </c>
      <c r="AX463" s="13" t="s">
        <v>78</v>
      </c>
      <c r="AY463" s="204" t="s">
        <v>153</v>
      </c>
    </row>
    <row r="464" spans="1:65" s="13" customFormat="1" ht="11.25">
      <c r="B464" s="193"/>
      <c r="C464" s="194"/>
      <c r="D464" s="195" t="s">
        <v>163</v>
      </c>
      <c r="E464" s="196" t="s">
        <v>19</v>
      </c>
      <c r="F464" s="197" t="s">
        <v>1785</v>
      </c>
      <c r="G464" s="194"/>
      <c r="H464" s="198">
        <v>-0.1</v>
      </c>
      <c r="I464" s="199"/>
      <c r="J464" s="194"/>
      <c r="K464" s="194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163</v>
      </c>
      <c r="AU464" s="204" t="s">
        <v>88</v>
      </c>
      <c r="AV464" s="13" t="s">
        <v>88</v>
      </c>
      <c r="AW464" s="13" t="s">
        <v>37</v>
      </c>
      <c r="AX464" s="13" t="s">
        <v>78</v>
      </c>
      <c r="AY464" s="204" t="s">
        <v>153</v>
      </c>
    </row>
    <row r="465" spans="1:65" s="14" customFormat="1" ht="11.25">
      <c r="B465" s="205"/>
      <c r="C465" s="206"/>
      <c r="D465" s="195" t="s">
        <v>163</v>
      </c>
      <c r="E465" s="207" t="s">
        <v>19</v>
      </c>
      <c r="F465" s="208" t="s">
        <v>895</v>
      </c>
      <c r="G465" s="206"/>
      <c r="H465" s="207" t="s">
        <v>19</v>
      </c>
      <c r="I465" s="209"/>
      <c r="J465" s="206"/>
      <c r="K465" s="206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163</v>
      </c>
      <c r="AU465" s="214" t="s">
        <v>88</v>
      </c>
      <c r="AV465" s="14" t="s">
        <v>86</v>
      </c>
      <c r="AW465" s="14" t="s">
        <v>37</v>
      </c>
      <c r="AX465" s="14" t="s">
        <v>78</v>
      </c>
      <c r="AY465" s="214" t="s">
        <v>153</v>
      </c>
    </row>
    <row r="466" spans="1:65" s="15" customFormat="1" ht="11.25">
      <c r="B466" s="215"/>
      <c r="C466" s="216"/>
      <c r="D466" s="195" t="s">
        <v>163</v>
      </c>
      <c r="E466" s="217" t="s">
        <v>19</v>
      </c>
      <c r="F466" s="218" t="s">
        <v>166</v>
      </c>
      <c r="G466" s="216"/>
      <c r="H466" s="219">
        <v>3.6309999999999998</v>
      </c>
      <c r="I466" s="220"/>
      <c r="J466" s="216"/>
      <c r="K466" s="216"/>
      <c r="L466" s="221"/>
      <c r="M466" s="222"/>
      <c r="N466" s="223"/>
      <c r="O466" s="223"/>
      <c r="P466" s="223"/>
      <c r="Q466" s="223"/>
      <c r="R466" s="223"/>
      <c r="S466" s="223"/>
      <c r="T466" s="224"/>
      <c r="AT466" s="225" t="s">
        <v>163</v>
      </c>
      <c r="AU466" s="225" t="s">
        <v>88</v>
      </c>
      <c r="AV466" s="15" t="s">
        <v>160</v>
      </c>
      <c r="AW466" s="15" t="s">
        <v>37</v>
      </c>
      <c r="AX466" s="15" t="s">
        <v>86</v>
      </c>
      <c r="AY466" s="225" t="s">
        <v>153</v>
      </c>
    </row>
    <row r="467" spans="1:65" s="2" customFormat="1" ht="21.75" customHeight="1">
      <c r="A467" s="36"/>
      <c r="B467" s="37"/>
      <c r="C467" s="175" t="s">
        <v>397</v>
      </c>
      <c r="D467" s="175" t="s">
        <v>155</v>
      </c>
      <c r="E467" s="176" t="s">
        <v>896</v>
      </c>
      <c r="F467" s="177" t="s">
        <v>897</v>
      </c>
      <c r="G467" s="178" t="s">
        <v>342</v>
      </c>
      <c r="H467" s="179">
        <v>18</v>
      </c>
      <c r="I467" s="180"/>
      <c r="J467" s="181">
        <f>ROUND(I467*H467,2)</f>
        <v>0</v>
      </c>
      <c r="K467" s="177" t="s">
        <v>159</v>
      </c>
      <c r="L467" s="41"/>
      <c r="M467" s="182" t="s">
        <v>19</v>
      </c>
      <c r="N467" s="183" t="s">
        <v>49</v>
      </c>
      <c r="O467" s="66"/>
      <c r="P467" s="184">
        <f>O467*H467</f>
        <v>0</v>
      </c>
      <c r="Q467" s="184">
        <v>0</v>
      </c>
      <c r="R467" s="184">
        <f>Q467*H467</f>
        <v>0</v>
      </c>
      <c r="S467" s="184">
        <v>0</v>
      </c>
      <c r="T467" s="185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6" t="s">
        <v>160</v>
      </c>
      <c r="AT467" s="186" t="s">
        <v>155</v>
      </c>
      <c r="AU467" s="186" t="s">
        <v>88</v>
      </c>
      <c r="AY467" s="19" t="s">
        <v>153</v>
      </c>
      <c r="BE467" s="187">
        <f>IF(N467="základní",J467,0)</f>
        <v>0</v>
      </c>
      <c r="BF467" s="187">
        <f>IF(N467="snížená",J467,0)</f>
        <v>0</v>
      </c>
      <c r="BG467" s="187">
        <f>IF(N467="zákl. přenesená",J467,0)</f>
        <v>0</v>
      </c>
      <c r="BH467" s="187">
        <f>IF(N467="sníž. přenesená",J467,0)</f>
        <v>0</v>
      </c>
      <c r="BI467" s="187">
        <f>IF(N467="nulová",J467,0)</f>
        <v>0</v>
      </c>
      <c r="BJ467" s="19" t="s">
        <v>86</v>
      </c>
      <c r="BK467" s="187">
        <f>ROUND(I467*H467,2)</f>
        <v>0</v>
      </c>
      <c r="BL467" s="19" t="s">
        <v>160</v>
      </c>
      <c r="BM467" s="186" t="s">
        <v>566</v>
      </c>
    </row>
    <row r="468" spans="1:65" s="2" customFormat="1" ht="11.25">
      <c r="A468" s="36"/>
      <c r="B468" s="37"/>
      <c r="C468" s="38"/>
      <c r="D468" s="188" t="s">
        <v>161</v>
      </c>
      <c r="E468" s="38"/>
      <c r="F468" s="189" t="s">
        <v>898</v>
      </c>
      <c r="G468" s="38"/>
      <c r="H468" s="38"/>
      <c r="I468" s="190"/>
      <c r="J468" s="38"/>
      <c r="K468" s="38"/>
      <c r="L468" s="41"/>
      <c r="M468" s="191"/>
      <c r="N468" s="192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161</v>
      </c>
      <c r="AU468" s="19" t="s">
        <v>88</v>
      </c>
    </row>
    <row r="469" spans="1:65" s="13" customFormat="1" ht="11.25">
      <c r="B469" s="193"/>
      <c r="C469" s="194"/>
      <c r="D469" s="195" t="s">
        <v>163</v>
      </c>
      <c r="E469" s="196" t="s">
        <v>19</v>
      </c>
      <c r="F469" s="197" t="s">
        <v>216</v>
      </c>
      <c r="G469" s="194"/>
      <c r="H469" s="198">
        <v>18</v>
      </c>
      <c r="I469" s="199"/>
      <c r="J469" s="194"/>
      <c r="K469" s="194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163</v>
      </c>
      <c r="AU469" s="204" t="s">
        <v>88</v>
      </c>
      <c r="AV469" s="13" t="s">
        <v>88</v>
      </c>
      <c r="AW469" s="13" t="s">
        <v>37</v>
      </c>
      <c r="AX469" s="13" t="s">
        <v>78</v>
      </c>
      <c r="AY469" s="204" t="s">
        <v>153</v>
      </c>
    </row>
    <row r="470" spans="1:65" s="15" customFormat="1" ht="11.25">
      <c r="B470" s="215"/>
      <c r="C470" s="216"/>
      <c r="D470" s="195" t="s">
        <v>163</v>
      </c>
      <c r="E470" s="217" t="s">
        <v>19</v>
      </c>
      <c r="F470" s="218" t="s">
        <v>166</v>
      </c>
      <c r="G470" s="216"/>
      <c r="H470" s="219">
        <v>18</v>
      </c>
      <c r="I470" s="220"/>
      <c r="J470" s="216"/>
      <c r="K470" s="216"/>
      <c r="L470" s="221"/>
      <c r="M470" s="222"/>
      <c r="N470" s="223"/>
      <c r="O470" s="223"/>
      <c r="P470" s="223"/>
      <c r="Q470" s="223"/>
      <c r="R470" s="223"/>
      <c r="S470" s="223"/>
      <c r="T470" s="224"/>
      <c r="AT470" s="225" t="s">
        <v>163</v>
      </c>
      <c r="AU470" s="225" t="s">
        <v>88</v>
      </c>
      <c r="AV470" s="15" t="s">
        <v>160</v>
      </c>
      <c r="AW470" s="15" t="s">
        <v>37</v>
      </c>
      <c r="AX470" s="15" t="s">
        <v>86</v>
      </c>
      <c r="AY470" s="225" t="s">
        <v>153</v>
      </c>
    </row>
    <row r="471" spans="1:65" s="2" customFormat="1" ht="24.2" customHeight="1">
      <c r="A471" s="36"/>
      <c r="B471" s="37"/>
      <c r="C471" s="175" t="s">
        <v>563</v>
      </c>
      <c r="D471" s="175" t="s">
        <v>155</v>
      </c>
      <c r="E471" s="176" t="s">
        <v>899</v>
      </c>
      <c r="F471" s="177" t="s">
        <v>900</v>
      </c>
      <c r="G471" s="178" t="s">
        <v>342</v>
      </c>
      <c r="H471" s="179">
        <v>16</v>
      </c>
      <c r="I471" s="180"/>
      <c r="J471" s="181">
        <f>ROUND(I471*H471,2)</f>
        <v>0</v>
      </c>
      <c r="K471" s="177" t="s">
        <v>159</v>
      </c>
      <c r="L471" s="41"/>
      <c r="M471" s="182" t="s">
        <v>19</v>
      </c>
      <c r="N471" s="183" t="s">
        <v>49</v>
      </c>
      <c r="O471" s="66"/>
      <c r="P471" s="184">
        <f>O471*H471</f>
        <v>0</v>
      </c>
      <c r="Q471" s="184">
        <v>0</v>
      </c>
      <c r="R471" s="184">
        <f>Q471*H471</f>
        <v>0</v>
      </c>
      <c r="S471" s="184">
        <v>0</v>
      </c>
      <c r="T471" s="185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6" t="s">
        <v>160</v>
      </c>
      <c r="AT471" s="186" t="s">
        <v>155</v>
      </c>
      <c r="AU471" s="186" t="s">
        <v>88</v>
      </c>
      <c r="AY471" s="19" t="s">
        <v>153</v>
      </c>
      <c r="BE471" s="187">
        <f>IF(N471="základní",J471,0)</f>
        <v>0</v>
      </c>
      <c r="BF471" s="187">
        <f>IF(N471="snížená",J471,0)</f>
        <v>0</v>
      </c>
      <c r="BG471" s="187">
        <f>IF(N471="zákl. přenesená",J471,0)</f>
        <v>0</v>
      </c>
      <c r="BH471" s="187">
        <f>IF(N471="sníž. přenesená",J471,0)</f>
        <v>0</v>
      </c>
      <c r="BI471" s="187">
        <f>IF(N471="nulová",J471,0)</f>
        <v>0</v>
      </c>
      <c r="BJ471" s="19" t="s">
        <v>86</v>
      </c>
      <c r="BK471" s="187">
        <f>ROUND(I471*H471,2)</f>
        <v>0</v>
      </c>
      <c r="BL471" s="19" t="s">
        <v>160</v>
      </c>
      <c r="BM471" s="186" t="s">
        <v>571</v>
      </c>
    </row>
    <row r="472" spans="1:65" s="2" customFormat="1" ht="11.25">
      <c r="A472" s="36"/>
      <c r="B472" s="37"/>
      <c r="C472" s="38"/>
      <c r="D472" s="188" t="s">
        <v>161</v>
      </c>
      <c r="E472" s="38"/>
      <c r="F472" s="189" t="s">
        <v>901</v>
      </c>
      <c r="G472" s="38"/>
      <c r="H472" s="38"/>
      <c r="I472" s="190"/>
      <c r="J472" s="38"/>
      <c r="K472" s="38"/>
      <c r="L472" s="41"/>
      <c r="M472" s="191"/>
      <c r="N472" s="192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161</v>
      </c>
      <c r="AU472" s="19" t="s">
        <v>88</v>
      </c>
    </row>
    <row r="473" spans="1:65" s="13" customFormat="1" ht="11.25">
      <c r="B473" s="193"/>
      <c r="C473" s="194"/>
      <c r="D473" s="195" t="s">
        <v>163</v>
      </c>
      <c r="E473" s="196" t="s">
        <v>19</v>
      </c>
      <c r="F473" s="197" t="s">
        <v>211</v>
      </c>
      <c r="G473" s="194"/>
      <c r="H473" s="198">
        <v>16</v>
      </c>
      <c r="I473" s="199"/>
      <c r="J473" s="194"/>
      <c r="K473" s="194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163</v>
      </c>
      <c r="AU473" s="204" t="s">
        <v>88</v>
      </c>
      <c r="AV473" s="13" t="s">
        <v>88</v>
      </c>
      <c r="AW473" s="13" t="s">
        <v>37</v>
      </c>
      <c r="AX473" s="13" t="s">
        <v>78</v>
      </c>
      <c r="AY473" s="204" t="s">
        <v>153</v>
      </c>
    </row>
    <row r="474" spans="1:65" s="15" customFormat="1" ht="11.25">
      <c r="B474" s="215"/>
      <c r="C474" s="216"/>
      <c r="D474" s="195" t="s">
        <v>163</v>
      </c>
      <c r="E474" s="217" t="s">
        <v>19</v>
      </c>
      <c r="F474" s="218" t="s">
        <v>166</v>
      </c>
      <c r="G474" s="216"/>
      <c r="H474" s="219">
        <v>16</v>
      </c>
      <c r="I474" s="220"/>
      <c r="J474" s="216"/>
      <c r="K474" s="216"/>
      <c r="L474" s="221"/>
      <c r="M474" s="222"/>
      <c r="N474" s="223"/>
      <c r="O474" s="223"/>
      <c r="P474" s="223"/>
      <c r="Q474" s="223"/>
      <c r="R474" s="223"/>
      <c r="S474" s="223"/>
      <c r="T474" s="224"/>
      <c r="AT474" s="225" t="s">
        <v>163</v>
      </c>
      <c r="AU474" s="225" t="s">
        <v>88</v>
      </c>
      <c r="AV474" s="15" t="s">
        <v>160</v>
      </c>
      <c r="AW474" s="15" t="s">
        <v>37</v>
      </c>
      <c r="AX474" s="15" t="s">
        <v>86</v>
      </c>
      <c r="AY474" s="225" t="s">
        <v>153</v>
      </c>
    </row>
    <row r="475" spans="1:65" s="2" customFormat="1" ht="16.5" customHeight="1">
      <c r="A475" s="36"/>
      <c r="B475" s="37"/>
      <c r="C475" s="226" t="s">
        <v>568</v>
      </c>
      <c r="D475" s="226" t="s">
        <v>220</v>
      </c>
      <c r="E475" s="227" t="s">
        <v>908</v>
      </c>
      <c r="F475" s="228" t="s">
        <v>1786</v>
      </c>
      <c r="G475" s="229" t="s">
        <v>342</v>
      </c>
      <c r="H475" s="230">
        <v>18</v>
      </c>
      <c r="I475" s="231"/>
      <c r="J475" s="232">
        <f>ROUND(I475*H475,2)</f>
        <v>0</v>
      </c>
      <c r="K475" s="228" t="s">
        <v>159</v>
      </c>
      <c r="L475" s="233"/>
      <c r="M475" s="234" t="s">
        <v>19</v>
      </c>
      <c r="N475" s="235" t="s">
        <v>49</v>
      </c>
      <c r="O475" s="66"/>
      <c r="P475" s="184">
        <f>O475*H475</f>
        <v>0</v>
      </c>
      <c r="Q475" s="184">
        <v>0</v>
      </c>
      <c r="R475" s="184">
        <f>Q475*H475</f>
        <v>0</v>
      </c>
      <c r="S475" s="184">
        <v>0</v>
      </c>
      <c r="T475" s="185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6" t="s">
        <v>182</v>
      </c>
      <c r="AT475" s="186" t="s">
        <v>220</v>
      </c>
      <c r="AU475" s="186" t="s">
        <v>88</v>
      </c>
      <c r="AY475" s="19" t="s">
        <v>153</v>
      </c>
      <c r="BE475" s="187">
        <f>IF(N475="základní",J475,0)</f>
        <v>0</v>
      </c>
      <c r="BF475" s="187">
        <f>IF(N475="snížená",J475,0)</f>
        <v>0</v>
      </c>
      <c r="BG475" s="187">
        <f>IF(N475="zákl. přenesená",J475,0)</f>
        <v>0</v>
      </c>
      <c r="BH475" s="187">
        <f>IF(N475="sníž. přenesená",J475,0)</f>
        <v>0</v>
      </c>
      <c r="BI475" s="187">
        <f>IF(N475="nulová",J475,0)</f>
        <v>0</v>
      </c>
      <c r="BJ475" s="19" t="s">
        <v>86</v>
      </c>
      <c r="BK475" s="187">
        <f>ROUND(I475*H475,2)</f>
        <v>0</v>
      </c>
      <c r="BL475" s="19" t="s">
        <v>160</v>
      </c>
      <c r="BM475" s="186" t="s">
        <v>580</v>
      </c>
    </row>
    <row r="476" spans="1:65" s="13" customFormat="1" ht="11.25">
      <c r="B476" s="193"/>
      <c r="C476" s="194"/>
      <c r="D476" s="195" t="s">
        <v>163</v>
      </c>
      <c r="E476" s="196" t="s">
        <v>19</v>
      </c>
      <c r="F476" s="197" t="s">
        <v>216</v>
      </c>
      <c r="G476" s="194"/>
      <c r="H476" s="198">
        <v>18</v>
      </c>
      <c r="I476" s="199"/>
      <c r="J476" s="194"/>
      <c r="K476" s="194"/>
      <c r="L476" s="200"/>
      <c r="M476" s="201"/>
      <c r="N476" s="202"/>
      <c r="O476" s="202"/>
      <c r="P476" s="202"/>
      <c r="Q476" s="202"/>
      <c r="R476" s="202"/>
      <c r="S476" s="202"/>
      <c r="T476" s="203"/>
      <c r="AT476" s="204" t="s">
        <v>163</v>
      </c>
      <c r="AU476" s="204" t="s">
        <v>88</v>
      </c>
      <c r="AV476" s="13" t="s">
        <v>88</v>
      </c>
      <c r="AW476" s="13" t="s">
        <v>37</v>
      </c>
      <c r="AX476" s="13" t="s">
        <v>78</v>
      </c>
      <c r="AY476" s="204" t="s">
        <v>153</v>
      </c>
    </row>
    <row r="477" spans="1:65" s="15" customFormat="1" ht="11.25">
      <c r="B477" s="215"/>
      <c r="C477" s="216"/>
      <c r="D477" s="195" t="s">
        <v>163</v>
      </c>
      <c r="E477" s="217" t="s">
        <v>19</v>
      </c>
      <c r="F477" s="218" t="s">
        <v>166</v>
      </c>
      <c r="G477" s="216"/>
      <c r="H477" s="219">
        <v>18</v>
      </c>
      <c r="I477" s="220"/>
      <c r="J477" s="216"/>
      <c r="K477" s="216"/>
      <c r="L477" s="221"/>
      <c r="M477" s="222"/>
      <c r="N477" s="223"/>
      <c r="O477" s="223"/>
      <c r="P477" s="223"/>
      <c r="Q477" s="223"/>
      <c r="R477" s="223"/>
      <c r="S477" s="223"/>
      <c r="T477" s="224"/>
      <c r="AT477" s="225" t="s">
        <v>163</v>
      </c>
      <c r="AU477" s="225" t="s">
        <v>88</v>
      </c>
      <c r="AV477" s="15" t="s">
        <v>160</v>
      </c>
      <c r="AW477" s="15" t="s">
        <v>37</v>
      </c>
      <c r="AX477" s="15" t="s">
        <v>86</v>
      </c>
      <c r="AY477" s="225" t="s">
        <v>153</v>
      </c>
    </row>
    <row r="478" spans="1:65" s="2" customFormat="1" ht="16.5" customHeight="1">
      <c r="A478" s="36"/>
      <c r="B478" s="37"/>
      <c r="C478" s="226" t="s">
        <v>233</v>
      </c>
      <c r="D478" s="226" t="s">
        <v>220</v>
      </c>
      <c r="E478" s="227" t="s">
        <v>1787</v>
      </c>
      <c r="F478" s="228" t="s">
        <v>1788</v>
      </c>
      <c r="G478" s="229" t="s">
        <v>342</v>
      </c>
      <c r="H478" s="230">
        <v>17</v>
      </c>
      <c r="I478" s="231"/>
      <c r="J478" s="232">
        <f t="shared" ref="J478:J484" si="10">ROUND(I478*H478,2)</f>
        <v>0</v>
      </c>
      <c r="K478" s="228" t="s">
        <v>19</v>
      </c>
      <c r="L478" s="233"/>
      <c r="M478" s="234" t="s">
        <v>19</v>
      </c>
      <c r="N478" s="235" t="s">
        <v>49</v>
      </c>
      <c r="O478" s="66"/>
      <c r="P478" s="184">
        <f t="shared" ref="P478:P484" si="11">O478*H478</f>
        <v>0</v>
      </c>
      <c r="Q478" s="184">
        <v>0</v>
      </c>
      <c r="R478" s="184">
        <f t="shared" ref="R478:R484" si="12">Q478*H478</f>
        <v>0</v>
      </c>
      <c r="S478" s="184">
        <v>0</v>
      </c>
      <c r="T478" s="185">
        <f t="shared" ref="T478:T484" si="13"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6" t="s">
        <v>182</v>
      </c>
      <c r="AT478" s="186" t="s">
        <v>220</v>
      </c>
      <c r="AU478" s="186" t="s">
        <v>88</v>
      </c>
      <c r="AY478" s="19" t="s">
        <v>153</v>
      </c>
      <c r="BE478" s="187">
        <f t="shared" ref="BE478:BE484" si="14">IF(N478="základní",J478,0)</f>
        <v>0</v>
      </c>
      <c r="BF478" s="187">
        <f t="shared" ref="BF478:BF484" si="15">IF(N478="snížená",J478,0)</f>
        <v>0</v>
      </c>
      <c r="BG478" s="187">
        <f t="shared" ref="BG478:BG484" si="16">IF(N478="zákl. přenesená",J478,0)</f>
        <v>0</v>
      </c>
      <c r="BH478" s="187">
        <f t="shared" ref="BH478:BH484" si="17">IF(N478="sníž. přenesená",J478,0)</f>
        <v>0</v>
      </c>
      <c r="BI478" s="187">
        <f t="shared" ref="BI478:BI484" si="18">IF(N478="nulová",J478,0)</f>
        <v>0</v>
      </c>
      <c r="BJ478" s="19" t="s">
        <v>86</v>
      </c>
      <c r="BK478" s="187">
        <f t="shared" ref="BK478:BK484" si="19">ROUND(I478*H478,2)</f>
        <v>0</v>
      </c>
      <c r="BL478" s="19" t="s">
        <v>160</v>
      </c>
      <c r="BM478" s="186" t="s">
        <v>907</v>
      </c>
    </row>
    <row r="479" spans="1:65" s="2" customFormat="1" ht="16.5" customHeight="1">
      <c r="A479" s="36"/>
      <c r="B479" s="37"/>
      <c r="C479" s="226" t="s">
        <v>405</v>
      </c>
      <c r="D479" s="226" t="s">
        <v>220</v>
      </c>
      <c r="E479" s="227" t="s">
        <v>1789</v>
      </c>
      <c r="F479" s="228" t="s">
        <v>927</v>
      </c>
      <c r="G479" s="229" t="s">
        <v>342</v>
      </c>
      <c r="H479" s="230">
        <v>35</v>
      </c>
      <c r="I479" s="231"/>
      <c r="J479" s="232">
        <f t="shared" si="10"/>
        <v>0</v>
      </c>
      <c r="K479" s="228" t="s">
        <v>19</v>
      </c>
      <c r="L479" s="233"/>
      <c r="M479" s="234" t="s">
        <v>19</v>
      </c>
      <c r="N479" s="235" t="s">
        <v>49</v>
      </c>
      <c r="O479" s="66"/>
      <c r="P479" s="184">
        <f t="shared" si="11"/>
        <v>0</v>
      </c>
      <c r="Q479" s="184">
        <v>0</v>
      </c>
      <c r="R479" s="184">
        <f t="shared" si="12"/>
        <v>0</v>
      </c>
      <c r="S479" s="184">
        <v>0</v>
      </c>
      <c r="T479" s="185">
        <f t="shared" si="13"/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6" t="s">
        <v>182</v>
      </c>
      <c r="AT479" s="186" t="s">
        <v>220</v>
      </c>
      <c r="AU479" s="186" t="s">
        <v>88</v>
      </c>
      <c r="AY479" s="19" t="s">
        <v>153</v>
      </c>
      <c r="BE479" s="187">
        <f t="shared" si="14"/>
        <v>0</v>
      </c>
      <c r="BF479" s="187">
        <f t="shared" si="15"/>
        <v>0</v>
      </c>
      <c r="BG479" s="187">
        <f t="shared" si="16"/>
        <v>0</v>
      </c>
      <c r="BH479" s="187">
        <f t="shared" si="17"/>
        <v>0</v>
      </c>
      <c r="BI479" s="187">
        <f t="shared" si="18"/>
        <v>0</v>
      </c>
      <c r="BJ479" s="19" t="s">
        <v>86</v>
      </c>
      <c r="BK479" s="187">
        <f t="shared" si="19"/>
        <v>0</v>
      </c>
      <c r="BL479" s="19" t="s">
        <v>160</v>
      </c>
      <c r="BM479" s="186" t="s">
        <v>910</v>
      </c>
    </row>
    <row r="480" spans="1:65" s="2" customFormat="1" ht="16.5" customHeight="1">
      <c r="A480" s="36"/>
      <c r="B480" s="37"/>
      <c r="C480" s="226" t="s">
        <v>356</v>
      </c>
      <c r="D480" s="226" t="s">
        <v>220</v>
      </c>
      <c r="E480" s="227" t="s">
        <v>1790</v>
      </c>
      <c r="F480" s="228" t="s">
        <v>1791</v>
      </c>
      <c r="G480" s="229" t="s">
        <v>342</v>
      </c>
      <c r="H480" s="230">
        <v>18</v>
      </c>
      <c r="I480" s="231"/>
      <c r="J480" s="232">
        <f t="shared" si="10"/>
        <v>0</v>
      </c>
      <c r="K480" s="228" t="s">
        <v>159</v>
      </c>
      <c r="L480" s="233"/>
      <c r="M480" s="234" t="s">
        <v>19</v>
      </c>
      <c r="N480" s="235" t="s">
        <v>49</v>
      </c>
      <c r="O480" s="66"/>
      <c r="P480" s="184">
        <f t="shared" si="11"/>
        <v>0</v>
      </c>
      <c r="Q480" s="184">
        <v>0</v>
      </c>
      <c r="R480" s="184">
        <f t="shared" si="12"/>
        <v>0</v>
      </c>
      <c r="S480" s="184">
        <v>0</v>
      </c>
      <c r="T480" s="185">
        <f t="shared" si="13"/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6" t="s">
        <v>182</v>
      </c>
      <c r="AT480" s="186" t="s">
        <v>220</v>
      </c>
      <c r="AU480" s="186" t="s">
        <v>88</v>
      </c>
      <c r="AY480" s="19" t="s">
        <v>153</v>
      </c>
      <c r="BE480" s="187">
        <f t="shared" si="14"/>
        <v>0</v>
      </c>
      <c r="BF480" s="187">
        <f t="shared" si="15"/>
        <v>0</v>
      </c>
      <c r="BG480" s="187">
        <f t="shared" si="16"/>
        <v>0</v>
      </c>
      <c r="BH480" s="187">
        <f t="shared" si="17"/>
        <v>0</v>
      </c>
      <c r="BI480" s="187">
        <f t="shared" si="18"/>
        <v>0</v>
      </c>
      <c r="BJ480" s="19" t="s">
        <v>86</v>
      </c>
      <c r="BK480" s="187">
        <f t="shared" si="19"/>
        <v>0</v>
      </c>
      <c r="BL480" s="19" t="s">
        <v>160</v>
      </c>
      <c r="BM480" s="186" t="s">
        <v>913</v>
      </c>
    </row>
    <row r="481" spans="1:65" s="2" customFormat="1" ht="16.5" customHeight="1">
      <c r="A481" s="36"/>
      <c r="B481" s="37"/>
      <c r="C481" s="226" t="s">
        <v>362</v>
      </c>
      <c r="D481" s="226" t="s">
        <v>220</v>
      </c>
      <c r="E481" s="227" t="s">
        <v>1792</v>
      </c>
      <c r="F481" s="228" t="s">
        <v>1793</v>
      </c>
      <c r="G481" s="229" t="s">
        <v>342</v>
      </c>
      <c r="H481" s="230">
        <v>9</v>
      </c>
      <c r="I481" s="231"/>
      <c r="J481" s="232">
        <f t="shared" si="10"/>
        <v>0</v>
      </c>
      <c r="K481" s="228" t="s">
        <v>159</v>
      </c>
      <c r="L481" s="233"/>
      <c r="M481" s="234" t="s">
        <v>19</v>
      </c>
      <c r="N481" s="235" t="s">
        <v>49</v>
      </c>
      <c r="O481" s="66"/>
      <c r="P481" s="184">
        <f t="shared" si="11"/>
        <v>0</v>
      </c>
      <c r="Q481" s="184">
        <v>0</v>
      </c>
      <c r="R481" s="184">
        <f t="shared" si="12"/>
        <v>0</v>
      </c>
      <c r="S481" s="184">
        <v>0</v>
      </c>
      <c r="T481" s="185">
        <f t="shared" si="13"/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6" t="s">
        <v>182</v>
      </c>
      <c r="AT481" s="186" t="s">
        <v>220</v>
      </c>
      <c r="AU481" s="186" t="s">
        <v>88</v>
      </c>
      <c r="AY481" s="19" t="s">
        <v>153</v>
      </c>
      <c r="BE481" s="187">
        <f t="shared" si="14"/>
        <v>0</v>
      </c>
      <c r="BF481" s="187">
        <f t="shared" si="15"/>
        <v>0</v>
      </c>
      <c r="BG481" s="187">
        <f t="shared" si="16"/>
        <v>0</v>
      </c>
      <c r="BH481" s="187">
        <f t="shared" si="17"/>
        <v>0</v>
      </c>
      <c r="BI481" s="187">
        <f t="shared" si="18"/>
        <v>0</v>
      </c>
      <c r="BJ481" s="19" t="s">
        <v>86</v>
      </c>
      <c r="BK481" s="187">
        <f t="shared" si="19"/>
        <v>0</v>
      </c>
      <c r="BL481" s="19" t="s">
        <v>160</v>
      </c>
      <c r="BM481" s="186" t="s">
        <v>916</v>
      </c>
    </row>
    <row r="482" spans="1:65" s="2" customFormat="1" ht="16.5" customHeight="1">
      <c r="A482" s="36"/>
      <c r="B482" s="37"/>
      <c r="C482" s="226" t="s">
        <v>366</v>
      </c>
      <c r="D482" s="226" t="s">
        <v>220</v>
      </c>
      <c r="E482" s="227" t="s">
        <v>923</v>
      </c>
      <c r="F482" s="228" t="s">
        <v>924</v>
      </c>
      <c r="G482" s="229" t="s">
        <v>342</v>
      </c>
      <c r="H482" s="230">
        <v>12</v>
      </c>
      <c r="I482" s="231"/>
      <c r="J482" s="232">
        <f t="shared" si="10"/>
        <v>0</v>
      </c>
      <c r="K482" s="228" t="s">
        <v>159</v>
      </c>
      <c r="L482" s="233"/>
      <c r="M482" s="234" t="s">
        <v>19</v>
      </c>
      <c r="N482" s="235" t="s">
        <v>49</v>
      </c>
      <c r="O482" s="66"/>
      <c r="P482" s="184">
        <f t="shared" si="11"/>
        <v>0</v>
      </c>
      <c r="Q482" s="184">
        <v>0</v>
      </c>
      <c r="R482" s="184">
        <f t="shared" si="12"/>
        <v>0</v>
      </c>
      <c r="S482" s="184">
        <v>0</v>
      </c>
      <c r="T482" s="185">
        <f t="shared" si="13"/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6" t="s">
        <v>182</v>
      </c>
      <c r="AT482" s="186" t="s">
        <v>220</v>
      </c>
      <c r="AU482" s="186" t="s">
        <v>88</v>
      </c>
      <c r="AY482" s="19" t="s">
        <v>153</v>
      </c>
      <c r="BE482" s="187">
        <f t="shared" si="14"/>
        <v>0</v>
      </c>
      <c r="BF482" s="187">
        <f t="shared" si="15"/>
        <v>0</v>
      </c>
      <c r="BG482" s="187">
        <f t="shared" si="16"/>
        <v>0</v>
      </c>
      <c r="BH482" s="187">
        <f t="shared" si="17"/>
        <v>0</v>
      </c>
      <c r="BI482" s="187">
        <f t="shared" si="18"/>
        <v>0</v>
      </c>
      <c r="BJ482" s="19" t="s">
        <v>86</v>
      </c>
      <c r="BK482" s="187">
        <f t="shared" si="19"/>
        <v>0</v>
      </c>
      <c r="BL482" s="19" t="s">
        <v>160</v>
      </c>
      <c r="BM482" s="186" t="s">
        <v>919</v>
      </c>
    </row>
    <row r="483" spans="1:65" s="2" customFormat="1" ht="16.5" customHeight="1">
      <c r="A483" s="36"/>
      <c r="B483" s="37"/>
      <c r="C483" s="226" t="s">
        <v>371</v>
      </c>
      <c r="D483" s="226" t="s">
        <v>220</v>
      </c>
      <c r="E483" s="227" t="s">
        <v>914</v>
      </c>
      <c r="F483" s="228" t="s">
        <v>915</v>
      </c>
      <c r="G483" s="229" t="s">
        <v>342</v>
      </c>
      <c r="H483" s="230">
        <v>63</v>
      </c>
      <c r="I483" s="231"/>
      <c r="J483" s="232">
        <f t="shared" si="10"/>
        <v>0</v>
      </c>
      <c r="K483" s="228" t="s">
        <v>159</v>
      </c>
      <c r="L483" s="233"/>
      <c r="M483" s="234" t="s">
        <v>19</v>
      </c>
      <c r="N483" s="235" t="s">
        <v>49</v>
      </c>
      <c r="O483" s="66"/>
      <c r="P483" s="184">
        <f t="shared" si="11"/>
        <v>0</v>
      </c>
      <c r="Q483" s="184">
        <v>0</v>
      </c>
      <c r="R483" s="184">
        <f t="shared" si="12"/>
        <v>0</v>
      </c>
      <c r="S483" s="184">
        <v>0</v>
      </c>
      <c r="T483" s="185">
        <f t="shared" si="13"/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182</v>
      </c>
      <c r="AT483" s="186" t="s">
        <v>220</v>
      </c>
      <c r="AU483" s="186" t="s">
        <v>88</v>
      </c>
      <c r="AY483" s="19" t="s">
        <v>153</v>
      </c>
      <c r="BE483" s="187">
        <f t="shared" si="14"/>
        <v>0</v>
      </c>
      <c r="BF483" s="187">
        <f t="shared" si="15"/>
        <v>0</v>
      </c>
      <c r="BG483" s="187">
        <f t="shared" si="16"/>
        <v>0</v>
      </c>
      <c r="BH483" s="187">
        <f t="shared" si="17"/>
        <v>0</v>
      </c>
      <c r="BI483" s="187">
        <f t="shared" si="18"/>
        <v>0</v>
      </c>
      <c r="BJ483" s="19" t="s">
        <v>86</v>
      </c>
      <c r="BK483" s="187">
        <f t="shared" si="19"/>
        <v>0</v>
      </c>
      <c r="BL483" s="19" t="s">
        <v>160</v>
      </c>
      <c r="BM483" s="186" t="s">
        <v>922</v>
      </c>
    </row>
    <row r="484" spans="1:65" s="2" customFormat="1" ht="21.75" customHeight="1">
      <c r="A484" s="36"/>
      <c r="B484" s="37"/>
      <c r="C484" s="175" t="s">
        <v>375</v>
      </c>
      <c r="D484" s="175" t="s">
        <v>155</v>
      </c>
      <c r="E484" s="176" t="s">
        <v>934</v>
      </c>
      <c r="F484" s="177" t="s">
        <v>935</v>
      </c>
      <c r="G484" s="178" t="s">
        <v>158</v>
      </c>
      <c r="H484" s="179">
        <v>128.25</v>
      </c>
      <c r="I484" s="180"/>
      <c r="J484" s="181">
        <f t="shared" si="10"/>
        <v>0</v>
      </c>
      <c r="K484" s="177" t="s">
        <v>159</v>
      </c>
      <c r="L484" s="41"/>
      <c r="M484" s="182" t="s">
        <v>19</v>
      </c>
      <c r="N484" s="183" t="s">
        <v>49</v>
      </c>
      <c r="O484" s="66"/>
      <c r="P484" s="184">
        <f t="shared" si="11"/>
        <v>0</v>
      </c>
      <c r="Q484" s="184">
        <v>0</v>
      </c>
      <c r="R484" s="184">
        <f t="shared" si="12"/>
        <v>0</v>
      </c>
      <c r="S484" s="184">
        <v>0</v>
      </c>
      <c r="T484" s="185">
        <f t="shared" si="13"/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6" t="s">
        <v>160</v>
      </c>
      <c r="AT484" s="186" t="s">
        <v>155</v>
      </c>
      <c r="AU484" s="186" t="s">
        <v>88</v>
      </c>
      <c r="AY484" s="19" t="s">
        <v>153</v>
      </c>
      <c r="BE484" s="187">
        <f t="shared" si="14"/>
        <v>0</v>
      </c>
      <c r="BF484" s="187">
        <f t="shared" si="15"/>
        <v>0</v>
      </c>
      <c r="BG484" s="187">
        <f t="shared" si="16"/>
        <v>0</v>
      </c>
      <c r="BH484" s="187">
        <f t="shared" si="17"/>
        <v>0</v>
      </c>
      <c r="BI484" s="187">
        <f t="shared" si="18"/>
        <v>0</v>
      </c>
      <c r="BJ484" s="19" t="s">
        <v>86</v>
      </c>
      <c r="BK484" s="187">
        <f t="shared" si="19"/>
        <v>0</v>
      </c>
      <c r="BL484" s="19" t="s">
        <v>160</v>
      </c>
      <c r="BM484" s="186" t="s">
        <v>925</v>
      </c>
    </row>
    <row r="485" spans="1:65" s="2" customFormat="1" ht="11.25">
      <c r="A485" s="36"/>
      <c r="B485" s="37"/>
      <c r="C485" s="38"/>
      <c r="D485" s="188" t="s">
        <v>161</v>
      </c>
      <c r="E485" s="38"/>
      <c r="F485" s="189" t="s">
        <v>937</v>
      </c>
      <c r="G485" s="38"/>
      <c r="H485" s="38"/>
      <c r="I485" s="190"/>
      <c r="J485" s="38"/>
      <c r="K485" s="38"/>
      <c r="L485" s="41"/>
      <c r="M485" s="191"/>
      <c r="N485" s="192"/>
      <c r="O485" s="66"/>
      <c r="P485" s="66"/>
      <c r="Q485" s="66"/>
      <c r="R485" s="66"/>
      <c r="S485" s="66"/>
      <c r="T485" s="67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9" t="s">
        <v>161</v>
      </c>
      <c r="AU485" s="19" t="s">
        <v>88</v>
      </c>
    </row>
    <row r="486" spans="1:65" s="13" customFormat="1" ht="11.25">
      <c r="B486" s="193"/>
      <c r="C486" s="194"/>
      <c r="D486" s="195" t="s">
        <v>163</v>
      </c>
      <c r="E486" s="196" t="s">
        <v>19</v>
      </c>
      <c r="F486" s="197" t="s">
        <v>938</v>
      </c>
      <c r="G486" s="194"/>
      <c r="H486" s="198">
        <v>38.25</v>
      </c>
      <c r="I486" s="199"/>
      <c r="J486" s="194"/>
      <c r="K486" s="194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163</v>
      </c>
      <c r="AU486" s="204" t="s">
        <v>88</v>
      </c>
      <c r="AV486" s="13" t="s">
        <v>88</v>
      </c>
      <c r="AW486" s="13" t="s">
        <v>37</v>
      </c>
      <c r="AX486" s="13" t="s">
        <v>78</v>
      </c>
      <c r="AY486" s="204" t="s">
        <v>153</v>
      </c>
    </row>
    <row r="487" spans="1:65" s="13" customFormat="1" ht="11.25">
      <c r="B487" s="193"/>
      <c r="C487" s="194"/>
      <c r="D487" s="195" t="s">
        <v>163</v>
      </c>
      <c r="E487" s="196" t="s">
        <v>19</v>
      </c>
      <c r="F487" s="197" t="s">
        <v>939</v>
      </c>
      <c r="G487" s="194"/>
      <c r="H487" s="198">
        <v>90</v>
      </c>
      <c r="I487" s="199"/>
      <c r="J487" s="194"/>
      <c r="K487" s="194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163</v>
      </c>
      <c r="AU487" s="204" t="s">
        <v>88</v>
      </c>
      <c r="AV487" s="13" t="s">
        <v>88</v>
      </c>
      <c r="AW487" s="13" t="s">
        <v>37</v>
      </c>
      <c r="AX487" s="13" t="s">
        <v>78</v>
      </c>
      <c r="AY487" s="204" t="s">
        <v>153</v>
      </c>
    </row>
    <row r="488" spans="1:65" s="15" customFormat="1" ht="11.25">
      <c r="B488" s="215"/>
      <c r="C488" s="216"/>
      <c r="D488" s="195" t="s">
        <v>163</v>
      </c>
      <c r="E488" s="217" t="s">
        <v>19</v>
      </c>
      <c r="F488" s="218" t="s">
        <v>166</v>
      </c>
      <c r="G488" s="216"/>
      <c r="H488" s="219">
        <v>128.25</v>
      </c>
      <c r="I488" s="220"/>
      <c r="J488" s="216"/>
      <c r="K488" s="216"/>
      <c r="L488" s="221"/>
      <c r="M488" s="222"/>
      <c r="N488" s="223"/>
      <c r="O488" s="223"/>
      <c r="P488" s="223"/>
      <c r="Q488" s="223"/>
      <c r="R488" s="223"/>
      <c r="S488" s="223"/>
      <c r="T488" s="224"/>
      <c r="AT488" s="225" t="s">
        <v>163</v>
      </c>
      <c r="AU488" s="225" t="s">
        <v>88</v>
      </c>
      <c r="AV488" s="15" t="s">
        <v>160</v>
      </c>
      <c r="AW488" s="15" t="s">
        <v>37</v>
      </c>
      <c r="AX488" s="15" t="s">
        <v>86</v>
      </c>
      <c r="AY488" s="225" t="s">
        <v>153</v>
      </c>
    </row>
    <row r="489" spans="1:65" s="2" customFormat="1" ht="16.5" customHeight="1">
      <c r="A489" s="36"/>
      <c r="B489" s="37"/>
      <c r="C489" s="175" t="s">
        <v>380</v>
      </c>
      <c r="D489" s="175" t="s">
        <v>155</v>
      </c>
      <c r="E489" s="176" t="s">
        <v>1794</v>
      </c>
      <c r="F489" s="177" t="s">
        <v>1795</v>
      </c>
      <c r="G489" s="178" t="s">
        <v>223</v>
      </c>
      <c r="H489" s="179">
        <v>0.7</v>
      </c>
      <c r="I489" s="180"/>
      <c r="J489" s="181">
        <f>ROUND(I489*H489,2)</f>
        <v>0</v>
      </c>
      <c r="K489" s="177" t="s">
        <v>159</v>
      </c>
      <c r="L489" s="41"/>
      <c r="M489" s="182" t="s">
        <v>19</v>
      </c>
      <c r="N489" s="183" t="s">
        <v>49</v>
      </c>
      <c r="O489" s="66"/>
      <c r="P489" s="184">
        <f>O489*H489</f>
        <v>0</v>
      </c>
      <c r="Q489" s="184">
        <v>0</v>
      </c>
      <c r="R489" s="184">
        <f>Q489*H489</f>
        <v>0</v>
      </c>
      <c r="S489" s="184">
        <v>0</v>
      </c>
      <c r="T489" s="18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6" t="s">
        <v>160</v>
      </c>
      <c r="AT489" s="186" t="s">
        <v>155</v>
      </c>
      <c r="AU489" s="186" t="s">
        <v>88</v>
      </c>
      <c r="AY489" s="19" t="s">
        <v>153</v>
      </c>
      <c r="BE489" s="187">
        <f>IF(N489="základní",J489,0)</f>
        <v>0</v>
      </c>
      <c r="BF489" s="187">
        <f>IF(N489="snížená",J489,0)</f>
        <v>0</v>
      </c>
      <c r="BG489" s="187">
        <f>IF(N489="zákl. přenesená",J489,0)</f>
        <v>0</v>
      </c>
      <c r="BH489" s="187">
        <f>IF(N489="sníž. přenesená",J489,0)</f>
        <v>0</v>
      </c>
      <c r="BI489" s="187">
        <f>IF(N489="nulová",J489,0)</f>
        <v>0</v>
      </c>
      <c r="BJ489" s="19" t="s">
        <v>86</v>
      </c>
      <c r="BK489" s="187">
        <f>ROUND(I489*H489,2)</f>
        <v>0</v>
      </c>
      <c r="BL489" s="19" t="s">
        <v>160</v>
      </c>
      <c r="BM489" s="186" t="s">
        <v>928</v>
      </c>
    </row>
    <row r="490" spans="1:65" s="2" customFormat="1" ht="11.25">
      <c r="A490" s="36"/>
      <c r="B490" s="37"/>
      <c r="C490" s="38"/>
      <c r="D490" s="188" t="s">
        <v>161</v>
      </c>
      <c r="E490" s="38"/>
      <c r="F490" s="189" t="s">
        <v>1796</v>
      </c>
      <c r="G490" s="38"/>
      <c r="H490" s="38"/>
      <c r="I490" s="190"/>
      <c r="J490" s="38"/>
      <c r="K490" s="38"/>
      <c r="L490" s="41"/>
      <c r="M490" s="191"/>
      <c r="N490" s="192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161</v>
      </c>
      <c r="AU490" s="19" t="s">
        <v>88</v>
      </c>
    </row>
    <row r="491" spans="1:65" s="2" customFormat="1" ht="16.5" customHeight="1">
      <c r="A491" s="36"/>
      <c r="B491" s="37"/>
      <c r="C491" s="175" t="s">
        <v>933</v>
      </c>
      <c r="D491" s="175" t="s">
        <v>155</v>
      </c>
      <c r="E491" s="176" t="s">
        <v>1797</v>
      </c>
      <c r="F491" s="177" t="s">
        <v>1798</v>
      </c>
      <c r="G491" s="178" t="s">
        <v>342</v>
      </c>
      <c r="H491" s="179">
        <v>2</v>
      </c>
      <c r="I491" s="180"/>
      <c r="J491" s="181">
        <f>ROUND(I491*H491,2)</f>
        <v>0</v>
      </c>
      <c r="K491" s="177" t="s">
        <v>159</v>
      </c>
      <c r="L491" s="41"/>
      <c r="M491" s="182" t="s">
        <v>19</v>
      </c>
      <c r="N491" s="183" t="s">
        <v>49</v>
      </c>
      <c r="O491" s="66"/>
      <c r="P491" s="184">
        <f>O491*H491</f>
        <v>0</v>
      </c>
      <c r="Q491" s="184">
        <v>0</v>
      </c>
      <c r="R491" s="184">
        <f>Q491*H491</f>
        <v>0</v>
      </c>
      <c r="S491" s="184">
        <v>0</v>
      </c>
      <c r="T491" s="18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6" t="s">
        <v>160</v>
      </c>
      <c r="AT491" s="186" t="s">
        <v>155</v>
      </c>
      <c r="AU491" s="186" t="s">
        <v>88</v>
      </c>
      <c r="AY491" s="19" t="s">
        <v>153</v>
      </c>
      <c r="BE491" s="187">
        <f>IF(N491="základní",J491,0)</f>
        <v>0</v>
      </c>
      <c r="BF491" s="187">
        <f>IF(N491="snížená",J491,0)</f>
        <v>0</v>
      </c>
      <c r="BG491" s="187">
        <f>IF(N491="zákl. přenesená",J491,0)</f>
        <v>0</v>
      </c>
      <c r="BH491" s="187">
        <f>IF(N491="sníž. přenesená",J491,0)</f>
        <v>0</v>
      </c>
      <c r="BI491" s="187">
        <f>IF(N491="nulová",J491,0)</f>
        <v>0</v>
      </c>
      <c r="BJ491" s="19" t="s">
        <v>86</v>
      </c>
      <c r="BK491" s="187">
        <f>ROUND(I491*H491,2)</f>
        <v>0</v>
      </c>
      <c r="BL491" s="19" t="s">
        <v>160</v>
      </c>
      <c r="BM491" s="186" t="s">
        <v>936</v>
      </c>
    </row>
    <row r="492" spans="1:65" s="2" customFormat="1" ht="11.25">
      <c r="A492" s="36"/>
      <c r="B492" s="37"/>
      <c r="C492" s="38"/>
      <c r="D492" s="188" t="s">
        <v>161</v>
      </c>
      <c r="E492" s="38"/>
      <c r="F492" s="189" t="s">
        <v>1799</v>
      </c>
      <c r="G492" s="38"/>
      <c r="H492" s="38"/>
      <c r="I492" s="190"/>
      <c r="J492" s="38"/>
      <c r="K492" s="38"/>
      <c r="L492" s="41"/>
      <c r="M492" s="191"/>
      <c r="N492" s="192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161</v>
      </c>
      <c r="AU492" s="19" t="s">
        <v>88</v>
      </c>
    </row>
    <row r="493" spans="1:65" s="13" customFormat="1" ht="11.25">
      <c r="B493" s="193"/>
      <c r="C493" s="194"/>
      <c r="D493" s="195" t="s">
        <v>163</v>
      </c>
      <c r="E493" s="196" t="s">
        <v>19</v>
      </c>
      <c r="F493" s="197" t="s">
        <v>88</v>
      </c>
      <c r="G493" s="194"/>
      <c r="H493" s="198">
        <v>2</v>
      </c>
      <c r="I493" s="199"/>
      <c r="J493" s="194"/>
      <c r="K493" s="194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163</v>
      </c>
      <c r="AU493" s="204" t="s">
        <v>88</v>
      </c>
      <c r="AV493" s="13" t="s">
        <v>88</v>
      </c>
      <c r="AW493" s="13" t="s">
        <v>37</v>
      </c>
      <c r="AX493" s="13" t="s">
        <v>78</v>
      </c>
      <c r="AY493" s="204" t="s">
        <v>153</v>
      </c>
    </row>
    <row r="494" spans="1:65" s="15" customFormat="1" ht="11.25">
      <c r="B494" s="215"/>
      <c r="C494" s="216"/>
      <c r="D494" s="195" t="s">
        <v>163</v>
      </c>
      <c r="E494" s="217" t="s">
        <v>19</v>
      </c>
      <c r="F494" s="218" t="s">
        <v>166</v>
      </c>
      <c r="G494" s="216"/>
      <c r="H494" s="219">
        <v>2</v>
      </c>
      <c r="I494" s="220"/>
      <c r="J494" s="216"/>
      <c r="K494" s="216"/>
      <c r="L494" s="221"/>
      <c r="M494" s="222"/>
      <c r="N494" s="223"/>
      <c r="O494" s="223"/>
      <c r="P494" s="223"/>
      <c r="Q494" s="223"/>
      <c r="R494" s="223"/>
      <c r="S494" s="223"/>
      <c r="T494" s="224"/>
      <c r="AT494" s="225" t="s">
        <v>163</v>
      </c>
      <c r="AU494" s="225" t="s">
        <v>88</v>
      </c>
      <c r="AV494" s="15" t="s">
        <v>160</v>
      </c>
      <c r="AW494" s="15" t="s">
        <v>37</v>
      </c>
      <c r="AX494" s="15" t="s">
        <v>86</v>
      </c>
      <c r="AY494" s="225" t="s">
        <v>153</v>
      </c>
    </row>
    <row r="495" spans="1:65" s="2" customFormat="1" ht="33" customHeight="1">
      <c r="A495" s="36"/>
      <c r="B495" s="37"/>
      <c r="C495" s="175" t="s">
        <v>404</v>
      </c>
      <c r="D495" s="175" t="s">
        <v>155</v>
      </c>
      <c r="E495" s="176" t="s">
        <v>1800</v>
      </c>
      <c r="F495" s="177" t="s">
        <v>1801</v>
      </c>
      <c r="G495" s="178" t="s">
        <v>342</v>
      </c>
      <c r="H495" s="179">
        <v>1</v>
      </c>
      <c r="I495" s="180"/>
      <c r="J495" s="181">
        <f>ROUND(I495*H495,2)</f>
        <v>0</v>
      </c>
      <c r="K495" s="177" t="s">
        <v>159</v>
      </c>
      <c r="L495" s="41"/>
      <c r="M495" s="182" t="s">
        <v>19</v>
      </c>
      <c r="N495" s="183" t="s">
        <v>49</v>
      </c>
      <c r="O495" s="66"/>
      <c r="P495" s="184">
        <f>O495*H495</f>
        <v>0</v>
      </c>
      <c r="Q495" s="184">
        <v>0</v>
      </c>
      <c r="R495" s="184">
        <f>Q495*H495</f>
        <v>0</v>
      </c>
      <c r="S495" s="184">
        <v>0</v>
      </c>
      <c r="T495" s="185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6" t="s">
        <v>160</v>
      </c>
      <c r="AT495" s="186" t="s">
        <v>155</v>
      </c>
      <c r="AU495" s="186" t="s">
        <v>88</v>
      </c>
      <c r="AY495" s="19" t="s">
        <v>153</v>
      </c>
      <c r="BE495" s="187">
        <f>IF(N495="základní",J495,0)</f>
        <v>0</v>
      </c>
      <c r="BF495" s="187">
        <f>IF(N495="snížená",J495,0)</f>
        <v>0</v>
      </c>
      <c r="BG495" s="187">
        <f>IF(N495="zákl. přenesená",J495,0)</f>
        <v>0</v>
      </c>
      <c r="BH495" s="187">
        <f>IF(N495="sníž. přenesená",J495,0)</f>
        <v>0</v>
      </c>
      <c r="BI495" s="187">
        <f>IF(N495="nulová",J495,0)</f>
        <v>0</v>
      </c>
      <c r="BJ495" s="19" t="s">
        <v>86</v>
      </c>
      <c r="BK495" s="187">
        <f>ROUND(I495*H495,2)</f>
        <v>0</v>
      </c>
      <c r="BL495" s="19" t="s">
        <v>160</v>
      </c>
      <c r="BM495" s="186" t="s">
        <v>942</v>
      </c>
    </row>
    <row r="496" spans="1:65" s="2" customFormat="1" ht="11.25">
      <c r="A496" s="36"/>
      <c r="B496" s="37"/>
      <c r="C496" s="38"/>
      <c r="D496" s="188" t="s">
        <v>161</v>
      </c>
      <c r="E496" s="38"/>
      <c r="F496" s="189" t="s">
        <v>1802</v>
      </c>
      <c r="G496" s="38"/>
      <c r="H496" s="38"/>
      <c r="I496" s="190"/>
      <c r="J496" s="38"/>
      <c r="K496" s="38"/>
      <c r="L496" s="41"/>
      <c r="M496" s="191"/>
      <c r="N496" s="192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161</v>
      </c>
      <c r="AU496" s="19" t="s">
        <v>88</v>
      </c>
    </row>
    <row r="497" spans="1:65" s="2" customFormat="1" ht="21.75" customHeight="1">
      <c r="A497" s="36"/>
      <c r="B497" s="37"/>
      <c r="C497" s="175" t="s">
        <v>944</v>
      </c>
      <c r="D497" s="175" t="s">
        <v>155</v>
      </c>
      <c r="E497" s="176" t="s">
        <v>940</v>
      </c>
      <c r="F497" s="177" t="s">
        <v>941</v>
      </c>
      <c r="G497" s="178" t="s">
        <v>342</v>
      </c>
      <c r="H497" s="179">
        <v>35</v>
      </c>
      <c r="I497" s="180"/>
      <c r="J497" s="181">
        <f>ROUND(I497*H497,2)</f>
        <v>0</v>
      </c>
      <c r="K497" s="177" t="s">
        <v>159</v>
      </c>
      <c r="L497" s="41"/>
      <c r="M497" s="182" t="s">
        <v>19</v>
      </c>
      <c r="N497" s="183" t="s">
        <v>49</v>
      </c>
      <c r="O497" s="66"/>
      <c r="P497" s="184">
        <f>O497*H497</f>
        <v>0</v>
      </c>
      <c r="Q497" s="184">
        <v>0</v>
      </c>
      <c r="R497" s="184">
        <f>Q497*H497</f>
        <v>0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160</v>
      </c>
      <c r="AT497" s="186" t="s">
        <v>155</v>
      </c>
      <c r="AU497" s="186" t="s">
        <v>88</v>
      </c>
      <c r="AY497" s="19" t="s">
        <v>153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86</v>
      </c>
      <c r="BK497" s="187">
        <f>ROUND(I497*H497,2)</f>
        <v>0</v>
      </c>
      <c r="BL497" s="19" t="s">
        <v>160</v>
      </c>
      <c r="BM497" s="186" t="s">
        <v>947</v>
      </c>
    </row>
    <row r="498" spans="1:65" s="2" customFormat="1" ht="11.25">
      <c r="A498" s="36"/>
      <c r="B498" s="37"/>
      <c r="C498" s="38"/>
      <c r="D498" s="188" t="s">
        <v>161</v>
      </c>
      <c r="E498" s="38"/>
      <c r="F498" s="189" t="s">
        <v>943</v>
      </c>
      <c r="G498" s="38"/>
      <c r="H498" s="38"/>
      <c r="I498" s="190"/>
      <c r="J498" s="38"/>
      <c r="K498" s="38"/>
      <c r="L498" s="41"/>
      <c r="M498" s="191"/>
      <c r="N498" s="192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161</v>
      </c>
      <c r="AU498" s="19" t="s">
        <v>88</v>
      </c>
    </row>
    <row r="499" spans="1:65" s="13" customFormat="1" ht="11.25">
      <c r="B499" s="193"/>
      <c r="C499" s="194"/>
      <c r="D499" s="195" t="s">
        <v>163</v>
      </c>
      <c r="E499" s="196" t="s">
        <v>19</v>
      </c>
      <c r="F499" s="197" t="s">
        <v>1803</v>
      </c>
      <c r="G499" s="194"/>
      <c r="H499" s="198">
        <v>35</v>
      </c>
      <c r="I499" s="199"/>
      <c r="J499" s="194"/>
      <c r="K499" s="194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163</v>
      </c>
      <c r="AU499" s="204" t="s">
        <v>88</v>
      </c>
      <c r="AV499" s="13" t="s">
        <v>88</v>
      </c>
      <c r="AW499" s="13" t="s">
        <v>37</v>
      </c>
      <c r="AX499" s="13" t="s">
        <v>78</v>
      </c>
      <c r="AY499" s="204" t="s">
        <v>153</v>
      </c>
    </row>
    <row r="500" spans="1:65" s="15" customFormat="1" ht="11.25">
      <c r="B500" s="215"/>
      <c r="C500" s="216"/>
      <c r="D500" s="195" t="s">
        <v>163</v>
      </c>
      <c r="E500" s="217" t="s">
        <v>19</v>
      </c>
      <c r="F500" s="218" t="s">
        <v>166</v>
      </c>
      <c r="G500" s="216"/>
      <c r="H500" s="219">
        <v>35</v>
      </c>
      <c r="I500" s="220"/>
      <c r="J500" s="216"/>
      <c r="K500" s="216"/>
      <c r="L500" s="221"/>
      <c r="M500" s="222"/>
      <c r="N500" s="223"/>
      <c r="O500" s="223"/>
      <c r="P500" s="223"/>
      <c r="Q500" s="223"/>
      <c r="R500" s="223"/>
      <c r="S500" s="223"/>
      <c r="T500" s="224"/>
      <c r="AT500" s="225" t="s">
        <v>163</v>
      </c>
      <c r="AU500" s="225" t="s">
        <v>88</v>
      </c>
      <c r="AV500" s="15" t="s">
        <v>160</v>
      </c>
      <c r="AW500" s="15" t="s">
        <v>37</v>
      </c>
      <c r="AX500" s="15" t="s">
        <v>86</v>
      </c>
      <c r="AY500" s="225" t="s">
        <v>153</v>
      </c>
    </row>
    <row r="501" spans="1:65" s="2" customFormat="1" ht="16.5" customHeight="1">
      <c r="A501" s="36"/>
      <c r="B501" s="37"/>
      <c r="C501" s="226" t="s">
        <v>779</v>
      </c>
      <c r="D501" s="226" t="s">
        <v>220</v>
      </c>
      <c r="E501" s="227" t="s">
        <v>945</v>
      </c>
      <c r="F501" s="228" t="s">
        <v>946</v>
      </c>
      <c r="G501" s="229" t="s">
        <v>342</v>
      </c>
      <c r="H501" s="230">
        <v>6</v>
      </c>
      <c r="I501" s="231"/>
      <c r="J501" s="232">
        <f>ROUND(I501*H501,2)</f>
        <v>0</v>
      </c>
      <c r="K501" s="228" t="s">
        <v>159</v>
      </c>
      <c r="L501" s="233"/>
      <c r="M501" s="234" t="s">
        <v>19</v>
      </c>
      <c r="N501" s="235" t="s">
        <v>49</v>
      </c>
      <c r="O501" s="66"/>
      <c r="P501" s="184">
        <f>O501*H501</f>
        <v>0</v>
      </c>
      <c r="Q501" s="184">
        <v>0</v>
      </c>
      <c r="R501" s="184">
        <f>Q501*H501</f>
        <v>0</v>
      </c>
      <c r="S501" s="184">
        <v>0</v>
      </c>
      <c r="T501" s="185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6" t="s">
        <v>182</v>
      </c>
      <c r="AT501" s="186" t="s">
        <v>220</v>
      </c>
      <c r="AU501" s="186" t="s">
        <v>88</v>
      </c>
      <c r="AY501" s="19" t="s">
        <v>153</v>
      </c>
      <c r="BE501" s="187">
        <f>IF(N501="základní",J501,0)</f>
        <v>0</v>
      </c>
      <c r="BF501" s="187">
        <f>IF(N501="snížená",J501,0)</f>
        <v>0</v>
      </c>
      <c r="BG501" s="187">
        <f>IF(N501="zákl. přenesená",J501,0)</f>
        <v>0</v>
      </c>
      <c r="BH501" s="187">
        <f>IF(N501="sníž. přenesená",J501,0)</f>
        <v>0</v>
      </c>
      <c r="BI501" s="187">
        <f>IF(N501="nulová",J501,0)</f>
        <v>0</v>
      </c>
      <c r="BJ501" s="19" t="s">
        <v>86</v>
      </c>
      <c r="BK501" s="187">
        <f>ROUND(I501*H501,2)</f>
        <v>0</v>
      </c>
      <c r="BL501" s="19" t="s">
        <v>160</v>
      </c>
      <c r="BM501" s="186" t="s">
        <v>950</v>
      </c>
    </row>
    <row r="502" spans="1:65" s="2" customFormat="1" ht="16.5" customHeight="1">
      <c r="A502" s="36"/>
      <c r="B502" s="37"/>
      <c r="C502" s="226" t="s">
        <v>951</v>
      </c>
      <c r="D502" s="226" t="s">
        <v>220</v>
      </c>
      <c r="E502" s="227" t="s">
        <v>948</v>
      </c>
      <c r="F502" s="228" t="s">
        <v>949</v>
      </c>
      <c r="G502" s="229" t="s">
        <v>342</v>
      </c>
      <c r="H502" s="230">
        <v>19</v>
      </c>
      <c r="I502" s="231"/>
      <c r="J502" s="232">
        <f>ROUND(I502*H502,2)</f>
        <v>0</v>
      </c>
      <c r="K502" s="228" t="s">
        <v>159</v>
      </c>
      <c r="L502" s="233"/>
      <c r="M502" s="234" t="s">
        <v>19</v>
      </c>
      <c r="N502" s="235" t="s">
        <v>49</v>
      </c>
      <c r="O502" s="66"/>
      <c r="P502" s="184">
        <f>O502*H502</f>
        <v>0</v>
      </c>
      <c r="Q502" s="184">
        <v>0</v>
      </c>
      <c r="R502" s="184">
        <f>Q502*H502</f>
        <v>0</v>
      </c>
      <c r="S502" s="184">
        <v>0</v>
      </c>
      <c r="T502" s="185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6" t="s">
        <v>182</v>
      </c>
      <c r="AT502" s="186" t="s">
        <v>220</v>
      </c>
      <c r="AU502" s="186" t="s">
        <v>88</v>
      </c>
      <c r="AY502" s="19" t="s">
        <v>153</v>
      </c>
      <c r="BE502" s="187">
        <f>IF(N502="základní",J502,0)</f>
        <v>0</v>
      </c>
      <c r="BF502" s="187">
        <f>IF(N502="snížená",J502,0)</f>
        <v>0</v>
      </c>
      <c r="BG502" s="187">
        <f>IF(N502="zákl. přenesená",J502,0)</f>
        <v>0</v>
      </c>
      <c r="BH502" s="187">
        <f>IF(N502="sníž. přenesená",J502,0)</f>
        <v>0</v>
      </c>
      <c r="BI502" s="187">
        <f>IF(N502="nulová",J502,0)</f>
        <v>0</v>
      </c>
      <c r="BJ502" s="19" t="s">
        <v>86</v>
      </c>
      <c r="BK502" s="187">
        <f>ROUND(I502*H502,2)</f>
        <v>0</v>
      </c>
      <c r="BL502" s="19" t="s">
        <v>160</v>
      </c>
      <c r="BM502" s="186" t="s">
        <v>954</v>
      </c>
    </row>
    <row r="503" spans="1:65" s="2" customFormat="1" ht="24.2" customHeight="1">
      <c r="A503" s="36"/>
      <c r="B503" s="37"/>
      <c r="C503" s="226" t="s">
        <v>411</v>
      </c>
      <c r="D503" s="226" t="s">
        <v>220</v>
      </c>
      <c r="E503" s="227" t="s">
        <v>952</v>
      </c>
      <c r="F503" s="228" t="s">
        <v>953</v>
      </c>
      <c r="G503" s="229" t="s">
        <v>342</v>
      </c>
      <c r="H503" s="230">
        <v>9</v>
      </c>
      <c r="I503" s="231"/>
      <c r="J503" s="232">
        <f>ROUND(I503*H503,2)</f>
        <v>0</v>
      </c>
      <c r="K503" s="228" t="s">
        <v>159</v>
      </c>
      <c r="L503" s="233"/>
      <c r="M503" s="234" t="s">
        <v>19</v>
      </c>
      <c r="N503" s="235" t="s">
        <v>49</v>
      </c>
      <c r="O503" s="66"/>
      <c r="P503" s="184">
        <f>O503*H503</f>
        <v>0</v>
      </c>
      <c r="Q503" s="184">
        <v>0</v>
      </c>
      <c r="R503" s="184">
        <f>Q503*H503</f>
        <v>0</v>
      </c>
      <c r="S503" s="184">
        <v>0</v>
      </c>
      <c r="T503" s="185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6" t="s">
        <v>182</v>
      </c>
      <c r="AT503" s="186" t="s">
        <v>220</v>
      </c>
      <c r="AU503" s="186" t="s">
        <v>88</v>
      </c>
      <c r="AY503" s="19" t="s">
        <v>153</v>
      </c>
      <c r="BE503" s="187">
        <f>IF(N503="základní",J503,0)</f>
        <v>0</v>
      </c>
      <c r="BF503" s="187">
        <f>IF(N503="snížená",J503,0)</f>
        <v>0</v>
      </c>
      <c r="BG503" s="187">
        <f>IF(N503="zákl. přenesená",J503,0)</f>
        <v>0</v>
      </c>
      <c r="BH503" s="187">
        <f>IF(N503="sníž. přenesená",J503,0)</f>
        <v>0</v>
      </c>
      <c r="BI503" s="187">
        <f>IF(N503="nulová",J503,0)</f>
        <v>0</v>
      </c>
      <c r="BJ503" s="19" t="s">
        <v>86</v>
      </c>
      <c r="BK503" s="187">
        <f>ROUND(I503*H503,2)</f>
        <v>0</v>
      </c>
      <c r="BL503" s="19" t="s">
        <v>160</v>
      </c>
      <c r="BM503" s="186" t="s">
        <v>957</v>
      </c>
    </row>
    <row r="504" spans="1:65" s="2" customFormat="1" ht="24.2" customHeight="1">
      <c r="A504" s="36"/>
      <c r="B504" s="37"/>
      <c r="C504" s="226" t="s">
        <v>960</v>
      </c>
      <c r="D504" s="226" t="s">
        <v>220</v>
      </c>
      <c r="E504" s="227" t="s">
        <v>1804</v>
      </c>
      <c r="F504" s="228" t="s">
        <v>1805</v>
      </c>
      <c r="G504" s="229" t="s">
        <v>342</v>
      </c>
      <c r="H504" s="230">
        <v>1</v>
      </c>
      <c r="I504" s="231"/>
      <c r="J504" s="232">
        <f>ROUND(I504*H504,2)</f>
        <v>0</v>
      </c>
      <c r="K504" s="228" t="s">
        <v>19</v>
      </c>
      <c r="L504" s="233"/>
      <c r="M504" s="234" t="s">
        <v>19</v>
      </c>
      <c r="N504" s="235" t="s">
        <v>49</v>
      </c>
      <c r="O504" s="66"/>
      <c r="P504" s="184">
        <f>O504*H504</f>
        <v>0</v>
      </c>
      <c r="Q504" s="184">
        <v>0</v>
      </c>
      <c r="R504" s="184">
        <f>Q504*H504</f>
        <v>0</v>
      </c>
      <c r="S504" s="184">
        <v>0</v>
      </c>
      <c r="T504" s="185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6" t="s">
        <v>182</v>
      </c>
      <c r="AT504" s="186" t="s">
        <v>220</v>
      </c>
      <c r="AU504" s="186" t="s">
        <v>88</v>
      </c>
      <c r="AY504" s="19" t="s">
        <v>153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19" t="s">
        <v>86</v>
      </c>
      <c r="BK504" s="187">
        <f>ROUND(I504*H504,2)</f>
        <v>0</v>
      </c>
      <c r="BL504" s="19" t="s">
        <v>160</v>
      </c>
      <c r="BM504" s="186" t="s">
        <v>961</v>
      </c>
    </row>
    <row r="505" spans="1:65" s="2" customFormat="1" ht="16.5" customHeight="1">
      <c r="A505" s="36"/>
      <c r="B505" s="37"/>
      <c r="C505" s="175" t="s">
        <v>415</v>
      </c>
      <c r="D505" s="175" t="s">
        <v>155</v>
      </c>
      <c r="E505" s="176" t="s">
        <v>1806</v>
      </c>
      <c r="F505" s="177" t="s">
        <v>1807</v>
      </c>
      <c r="G505" s="178" t="s">
        <v>173</v>
      </c>
      <c r="H505" s="179">
        <v>3.7349999999999999</v>
      </c>
      <c r="I505" s="180"/>
      <c r="J505" s="181">
        <f>ROUND(I505*H505,2)</f>
        <v>0</v>
      </c>
      <c r="K505" s="177" t="s">
        <v>159</v>
      </c>
      <c r="L505" s="41"/>
      <c r="M505" s="182" t="s">
        <v>19</v>
      </c>
      <c r="N505" s="183" t="s">
        <v>49</v>
      </c>
      <c r="O505" s="66"/>
      <c r="P505" s="184">
        <f>O505*H505</f>
        <v>0</v>
      </c>
      <c r="Q505" s="184">
        <v>0</v>
      </c>
      <c r="R505" s="184">
        <f>Q505*H505</f>
        <v>0</v>
      </c>
      <c r="S505" s="184">
        <v>0</v>
      </c>
      <c r="T505" s="185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160</v>
      </c>
      <c r="AT505" s="186" t="s">
        <v>155</v>
      </c>
      <c r="AU505" s="186" t="s">
        <v>88</v>
      </c>
      <c r="AY505" s="19" t="s">
        <v>153</v>
      </c>
      <c r="BE505" s="187">
        <f>IF(N505="základní",J505,0)</f>
        <v>0</v>
      </c>
      <c r="BF505" s="187">
        <f>IF(N505="snížená",J505,0)</f>
        <v>0</v>
      </c>
      <c r="BG505" s="187">
        <f>IF(N505="zákl. přenesená",J505,0)</f>
        <v>0</v>
      </c>
      <c r="BH505" s="187">
        <f>IF(N505="sníž. přenesená",J505,0)</f>
        <v>0</v>
      </c>
      <c r="BI505" s="187">
        <f>IF(N505="nulová",J505,0)</f>
        <v>0</v>
      </c>
      <c r="BJ505" s="19" t="s">
        <v>86</v>
      </c>
      <c r="BK505" s="187">
        <f>ROUND(I505*H505,2)</f>
        <v>0</v>
      </c>
      <c r="BL505" s="19" t="s">
        <v>160</v>
      </c>
      <c r="BM505" s="186" t="s">
        <v>965</v>
      </c>
    </row>
    <row r="506" spans="1:65" s="2" customFormat="1" ht="11.25">
      <c r="A506" s="36"/>
      <c r="B506" s="37"/>
      <c r="C506" s="38"/>
      <c r="D506" s="188" t="s">
        <v>161</v>
      </c>
      <c r="E506" s="38"/>
      <c r="F506" s="189" t="s">
        <v>1808</v>
      </c>
      <c r="G506" s="38"/>
      <c r="H506" s="38"/>
      <c r="I506" s="190"/>
      <c r="J506" s="38"/>
      <c r="K506" s="38"/>
      <c r="L506" s="41"/>
      <c r="M506" s="191"/>
      <c r="N506" s="192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161</v>
      </c>
      <c r="AU506" s="19" t="s">
        <v>88</v>
      </c>
    </row>
    <row r="507" spans="1:65" s="14" customFormat="1" ht="11.25">
      <c r="B507" s="205"/>
      <c r="C507" s="206"/>
      <c r="D507" s="195" t="s">
        <v>163</v>
      </c>
      <c r="E507" s="207" t="s">
        <v>19</v>
      </c>
      <c r="F507" s="208" t="s">
        <v>1690</v>
      </c>
      <c r="G507" s="206"/>
      <c r="H507" s="207" t="s">
        <v>19</v>
      </c>
      <c r="I507" s="209"/>
      <c r="J507" s="206"/>
      <c r="K507" s="206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163</v>
      </c>
      <c r="AU507" s="214" t="s">
        <v>88</v>
      </c>
      <c r="AV507" s="14" t="s">
        <v>86</v>
      </c>
      <c r="AW507" s="14" t="s">
        <v>37</v>
      </c>
      <c r="AX507" s="14" t="s">
        <v>78</v>
      </c>
      <c r="AY507" s="214" t="s">
        <v>153</v>
      </c>
    </row>
    <row r="508" spans="1:65" s="13" customFormat="1" ht="11.25">
      <c r="B508" s="193"/>
      <c r="C508" s="194"/>
      <c r="D508" s="195" t="s">
        <v>163</v>
      </c>
      <c r="E508" s="196" t="s">
        <v>19</v>
      </c>
      <c r="F508" s="197" t="s">
        <v>1809</v>
      </c>
      <c r="G508" s="194"/>
      <c r="H508" s="198">
        <v>3.92</v>
      </c>
      <c r="I508" s="199"/>
      <c r="J508" s="194"/>
      <c r="K508" s="194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163</v>
      </c>
      <c r="AU508" s="204" t="s">
        <v>88</v>
      </c>
      <c r="AV508" s="13" t="s">
        <v>88</v>
      </c>
      <c r="AW508" s="13" t="s">
        <v>37</v>
      </c>
      <c r="AX508" s="13" t="s">
        <v>78</v>
      </c>
      <c r="AY508" s="204" t="s">
        <v>153</v>
      </c>
    </row>
    <row r="509" spans="1:65" s="13" customFormat="1" ht="11.25">
      <c r="B509" s="193"/>
      <c r="C509" s="194"/>
      <c r="D509" s="195" t="s">
        <v>163</v>
      </c>
      <c r="E509" s="196" t="s">
        <v>19</v>
      </c>
      <c r="F509" s="197" t="s">
        <v>1810</v>
      </c>
      <c r="G509" s="194"/>
      <c r="H509" s="198">
        <v>-0.185</v>
      </c>
      <c r="I509" s="199"/>
      <c r="J509" s="194"/>
      <c r="K509" s="194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163</v>
      </c>
      <c r="AU509" s="204" t="s">
        <v>88</v>
      </c>
      <c r="AV509" s="13" t="s">
        <v>88</v>
      </c>
      <c r="AW509" s="13" t="s">
        <v>37</v>
      </c>
      <c r="AX509" s="13" t="s">
        <v>78</v>
      </c>
      <c r="AY509" s="204" t="s">
        <v>153</v>
      </c>
    </row>
    <row r="510" spans="1:65" s="15" customFormat="1" ht="11.25">
      <c r="B510" s="215"/>
      <c r="C510" s="216"/>
      <c r="D510" s="195" t="s">
        <v>163</v>
      </c>
      <c r="E510" s="217" t="s">
        <v>19</v>
      </c>
      <c r="F510" s="218" t="s">
        <v>166</v>
      </c>
      <c r="G510" s="216"/>
      <c r="H510" s="219">
        <v>3.7349999999999999</v>
      </c>
      <c r="I510" s="220"/>
      <c r="J510" s="216"/>
      <c r="K510" s="216"/>
      <c r="L510" s="221"/>
      <c r="M510" s="222"/>
      <c r="N510" s="223"/>
      <c r="O510" s="223"/>
      <c r="P510" s="223"/>
      <c r="Q510" s="223"/>
      <c r="R510" s="223"/>
      <c r="S510" s="223"/>
      <c r="T510" s="224"/>
      <c r="AT510" s="225" t="s">
        <v>163</v>
      </c>
      <c r="AU510" s="225" t="s">
        <v>88</v>
      </c>
      <c r="AV510" s="15" t="s">
        <v>160</v>
      </c>
      <c r="AW510" s="15" t="s">
        <v>37</v>
      </c>
      <c r="AX510" s="15" t="s">
        <v>86</v>
      </c>
      <c r="AY510" s="225" t="s">
        <v>153</v>
      </c>
    </row>
    <row r="511" spans="1:65" s="2" customFormat="1" ht="16.5" customHeight="1">
      <c r="A511" s="36"/>
      <c r="B511" s="37"/>
      <c r="C511" s="175" t="s">
        <v>967</v>
      </c>
      <c r="D511" s="175" t="s">
        <v>155</v>
      </c>
      <c r="E511" s="176" t="s">
        <v>955</v>
      </c>
      <c r="F511" s="177" t="s">
        <v>956</v>
      </c>
      <c r="G511" s="178" t="s">
        <v>275</v>
      </c>
      <c r="H511" s="179">
        <v>865.3</v>
      </c>
      <c r="I511" s="180"/>
      <c r="J511" s="181">
        <f>ROUND(I511*H511,2)</f>
        <v>0</v>
      </c>
      <c r="K511" s="177" t="s">
        <v>159</v>
      </c>
      <c r="L511" s="41"/>
      <c r="M511" s="182" t="s">
        <v>19</v>
      </c>
      <c r="N511" s="183" t="s">
        <v>49</v>
      </c>
      <c r="O511" s="66"/>
      <c r="P511" s="184">
        <f>O511*H511</f>
        <v>0</v>
      </c>
      <c r="Q511" s="184">
        <v>0</v>
      </c>
      <c r="R511" s="184">
        <f>Q511*H511</f>
        <v>0</v>
      </c>
      <c r="S511" s="184">
        <v>0</v>
      </c>
      <c r="T511" s="18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160</v>
      </c>
      <c r="AT511" s="186" t="s">
        <v>155</v>
      </c>
      <c r="AU511" s="186" t="s">
        <v>88</v>
      </c>
      <c r="AY511" s="19" t="s">
        <v>153</v>
      </c>
      <c r="BE511" s="187">
        <f>IF(N511="základní",J511,0)</f>
        <v>0</v>
      </c>
      <c r="BF511" s="187">
        <f>IF(N511="snížená",J511,0)</f>
        <v>0</v>
      </c>
      <c r="BG511" s="187">
        <f>IF(N511="zákl. přenesená",J511,0)</f>
        <v>0</v>
      </c>
      <c r="BH511" s="187">
        <f>IF(N511="sníž. přenesená",J511,0)</f>
        <v>0</v>
      </c>
      <c r="BI511" s="187">
        <f>IF(N511="nulová",J511,0)</f>
        <v>0</v>
      </c>
      <c r="BJ511" s="19" t="s">
        <v>86</v>
      </c>
      <c r="BK511" s="187">
        <f>ROUND(I511*H511,2)</f>
        <v>0</v>
      </c>
      <c r="BL511" s="19" t="s">
        <v>160</v>
      </c>
      <c r="BM511" s="186" t="s">
        <v>970</v>
      </c>
    </row>
    <row r="512" spans="1:65" s="2" customFormat="1" ht="11.25">
      <c r="A512" s="36"/>
      <c r="B512" s="37"/>
      <c r="C512" s="38"/>
      <c r="D512" s="188" t="s">
        <v>161</v>
      </c>
      <c r="E512" s="38"/>
      <c r="F512" s="189" t="s">
        <v>958</v>
      </c>
      <c r="G512" s="38"/>
      <c r="H512" s="38"/>
      <c r="I512" s="190"/>
      <c r="J512" s="38"/>
      <c r="K512" s="38"/>
      <c r="L512" s="41"/>
      <c r="M512" s="191"/>
      <c r="N512" s="192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161</v>
      </c>
      <c r="AU512" s="19" t="s">
        <v>88</v>
      </c>
    </row>
    <row r="513" spans="1:65" s="13" customFormat="1" ht="11.25">
      <c r="B513" s="193"/>
      <c r="C513" s="194"/>
      <c r="D513" s="195" t="s">
        <v>163</v>
      </c>
      <c r="E513" s="196" t="s">
        <v>19</v>
      </c>
      <c r="F513" s="197" t="s">
        <v>1811</v>
      </c>
      <c r="G513" s="194"/>
      <c r="H513" s="198">
        <v>865.3</v>
      </c>
      <c r="I513" s="199"/>
      <c r="J513" s="194"/>
      <c r="K513" s="194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163</v>
      </c>
      <c r="AU513" s="204" t="s">
        <v>88</v>
      </c>
      <c r="AV513" s="13" t="s">
        <v>88</v>
      </c>
      <c r="AW513" s="13" t="s">
        <v>37</v>
      </c>
      <c r="AX513" s="13" t="s">
        <v>78</v>
      </c>
      <c r="AY513" s="204" t="s">
        <v>153</v>
      </c>
    </row>
    <row r="514" spans="1:65" s="15" customFormat="1" ht="11.25">
      <c r="B514" s="215"/>
      <c r="C514" s="216"/>
      <c r="D514" s="195" t="s">
        <v>163</v>
      </c>
      <c r="E514" s="217" t="s">
        <v>19</v>
      </c>
      <c r="F514" s="218" t="s">
        <v>166</v>
      </c>
      <c r="G514" s="216"/>
      <c r="H514" s="219">
        <v>865.3</v>
      </c>
      <c r="I514" s="220"/>
      <c r="J514" s="216"/>
      <c r="K514" s="216"/>
      <c r="L514" s="221"/>
      <c r="M514" s="222"/>
      <c r="N514" s="223"/>
      <c r="O514" s="223"/>
      <c r="P514" s="223"/>
      <c r="Q514" s="223"/>
      <c r="R514" s="223"/>
      <c r="S514" s="223"/>
      <c r="T514" s="224"/>
      <c r="AT514" s="225" t="s">
        <v>163</v>
      </c>
      <c r="AU514" s="225" t="s">
        <v>88</v>
      </c>
      <c r="AV514" s="15" t="s">
        <v>160</v>
      </c>
      <c r="AW514" s="15" t="s">
        <v>37</v>
      </c>
      <c r="AX514" s="15" t="s">
        <v>86</v>
      </c>
      <c r="AY514" s="225" t="s">
        <v>153</v>
      </c>
    </row>
    <row r="515" spans="1:65" s="12" customFormat="1" ht="22.9" customHeight="1">
      <c r="B515" s="159"/>
      <c r="C515" s="160"/>
      <c r="D515" s="161" t="s">
        <v>77</v>
      </c>
      <c r="E515" s="173" t="s">
        <v>213</v>
      </c>
      <c r="F515" s="173" t="s">
        <v>412</v>
      </c>
      <c r="G515" s="160"/>
      <c r="H515" s="160"/>
      <c r="I515" s="163"/>
      <c r="J515" s="174">
        <f>BK515</f>
        <v>0</v>
      </c>
      <c r="K515" s="160"/>
      <c r="L515" s="165"/>
      <c r="M515" s="166"/>
      <c r="N515" s="167"/>
      <c r="O515" s="167"/>
      <c r="P515" s="168">
        <f>SUM(P516:P535)</f>
        <v>0</v>
      </c>
      <c r="Q515" s="167"/>
      <c r="R515" s="168">
        <f>SUM(R516:R535)</f>
        <v>0</v>
      </c>
      <c r="S515" s="167"/>
      <c r="T515" s="169">
        <f>SUM(T516:T535)</f>
        <v>0</v>
      </c>
      <c r="AR515" s="170" t="s">
        <v>86</v>
      </c>
      <c r="AT515" s="171" t="s">
        <v>77</v>
      </c>
      <c r="AU515" s="171" t="s">
        <v>86</v>
      </c>
      <c r="AY515" s="170" t="s">
        <v>153</v>
      </c>
      <c r="BK515" s="172">
        <f>SUM(BK516:BK535)</f>
        <v>0</v>
      </c>
    </row>
    <row r="516" spans="1:65" s="2" customFormat="1" ht="33" customHeight="1">
      <c r="A516" s="36"/>
      <c r="B516" s="37"/>
      <c r="C516" s="175" t="s">
        <v>421</v>
      </c>
      <c r="D516" s="175" t="s">
        <v>155</v>
      </c>
      <c r="E516" s="176" t="s">
        <v>528</v>
      </c>
      <c r="F516" s="177" t="s">
        <v>529</v>
      </c>
      <c r="G516" s="178" t="s">
        <v>275</v>
      </c>
      <c r="H516" s="179">
        <v>110.92</v>
      </c>
      <c r="I516" s="180"/>
      <c r="J516" s="181">
        <f>ROUND(I516*H516,2)</f>
        <v>0</v>
      </c>
      <c r="K516" s="177" t="s">
        <v>159</v>
      </c>
      <c r="L516" s="41"/>
      <c r="M516" s="182" t="s">
        <v>19</v>
      </c>
      <c r="N516" s="183" t="s">
        <v>49</v>
      </c>
      <c r="O516" s="66"/>
      <c r="P516" s="184">
        <f>O516*H516</f>
        <v>0</v>
      </c>
      <c r="Q516" s="184">
        <v>0</v>
      </c>
      <c r="R516" s="184">
        <f>Q516*H516</f>
        <v>0</v>
      </c>
      <c r="S516" s="184">
        <v>0</v>
      </c>
      <c r="T516" s="185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6" t="s">
        <v>160</v>
      </c>
      <c r="AT516" s="186" t="s">
        <v>155</v>
      </c>
      <c r="AU516" s="186" t="s">
        <v>88</v>
      </c>
      <c r="AY516" s="19" t="s">
        <v>153</v>
      </c>
      <c r="BE516" s="187">
        <f>IF(N516="základní",J516,0)</f>
        <v>0</v>
      </c>
      <c r="BF516" s="187">
        <f>IF(N516="snížená",J516,0)</f>
        <v>0</v>
      </c>
      <c r="BG516" s="187">
        <f>IF(N516="zákl. přenesená",J516,0)</f>
        <v>0</v>
      </c>
      <c r="BH516" s="187">
        <f>IF(N516="sníž. přenesená",J516,0)</f>
        <v>0</v>
      </c>
      <c r="BI516" s="187">
        <f>IF(N516="nulová",J516,0)</f>
        <v>0</v>
      </c>
      <c r="BJ516" s="19" t="s">
        <v>86</v>
      </c>
      <c r="BK516" s="187">
        <f>ROUND(I516*H516,2)</f>
        <v>0</v>
      </c>
      <c r="BL516" s="19" t="s">
        <v>160</v>
      </c>
      <c r="BM516" s="186" t="s">
        <v>975</v>
      </c>
    </row>
    <row r="517" spans="1:65" s="2" customFormat="1" ht="11.25">
      <c r="A517" s="36"/>
      <c r="B517" s="37"/>
      <c r="C517" s="38"/>
      <c r="D517" s="188" t="s">
        <v>161</v>
      </c>
      <c r="E517" s="38"/>
      <c r="F517" s="189" t="s">
        <v>531</v>
      </c>
      <c r="G517" s="38"/>
      <c r="H517" s="38"/>
      <c r="I517" s="190"/>
      <c r="J517" s="38"/>
      <c r="K517" s="38"/>
      <c r="L517" s="41"/>
      <c r="M517" s="191"/>
      <c r="N517" s="192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161</v>
      </c>
      <c r="AU517" s="19" t="s">
        <v>88</v>
      </c>
    </row>
    <row r="518" spans="1:65" s="13" customFormat="1" ht="11.25">
      <c r="B518" s="193"/>
      <c r="C518" s="194"/>
      <c r="D518" s="195" t="s">
        <v>163</v>
      </c>
      <c r="E518" s="196" t="s">
        <v>19</v>
      </c>
      <c r="F518" s="197" t="s">
        <v>1812</v>
      </c>
      <c r="G518" s="194"/>
      <c r="H518" s="198">
        <v>110.92</v>
      </c>
      <c r="I518" s="199"/>
      <c r="J518" s="194"/>
      <c r="K518" s="194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163</v>
      </c>
      <c r="AU518" s="204" t="s">
        <v>88</v>
      </c>
      <c r="AV518" s="13" t="s">
        <v>88</v>
      </c>
      <c r="AW518" s="13" t="s">
        <v>37</v>
      </c>
      <c r="AX518" s="13" t="s">
        <v>78</v>
      </c>
      <c r="AY518" s="204" t="s">
        <v>153</v>
      </c>
    </row>
    <row r="519" spans="1:65" s="15" customFormat="1" ht="11.25">
      <c r="B519" s="215"/>
      <c r="C519" s="216"/>
      <c r="D519" s="195" t="s">
        <v>163</v>
      </c>
      <c r="E519" s="217" t="s">
        <v>19</v>
      </c>
      <c r="F519" s="218" t="s">
        <v>166</v>
      </c>
      <c r="G519" s="216"/>
      <c r="H519" s="219">
        <v>110.92</v>
      </c>
      <c r="I519" s="220"/>
      <c r="J519" s="216"/>
      <c r="K519" s="216"/>
      <c r="L519" s="221"/>
      <c r="M519" s="222"/>
      <c r="N519" s="223"/>
      <c r="O519" s="223"/>
      <c r="P519" s="223"/>
      <c r="Q519" s="223"/>
      <c r="R519" s="223"/>
      <c r="S519" s="223"/>
      <c r="T519" s="224"/>
      <c r="AT519" s="225" t="s">
        <v>163</v>
      </c>
      <c r="AU519" s="225" t="s">
        <v>88</v>
      </c>
      <c r="AV519" s="15" t="s">
        <v>160</v>
      </c>
      <c r="AW519" s="15" t="s">
        <v>37</v>
      </c>
      <c r="AX519" s="15" t="s">
        <v>86</v>
      </c>
      <c r="AY519" s="225" t="s">
        <v>153</v>
      </c>
    </row>
    <row r="520" spans="1:65" s="2" customFormat="1" ht="16.5" customHeight="1">
      <c r="A520" s="36"/>
      <c r="B520" s="37"/>
      <c r="C520" s="175" t="s">
        <v>977</v>
      </c>
      <c r="D520" s="175" t="s">
        <v>155</v>
      </c>
      <c r="E520" s="176" t="s">
        <v>963</v>
      </c>
      <c r="F520" s="177" t="s">
        <v>964</v>
      </c>
      <c r="G520" s="178" t="s">
        <v>275</v>
      </c>
      <c r="H520" s="179">
        <v>110.92</v>
      </c>
      <c r="I520" s="180"/>
      <c r="J520" s="181">
        <f>ROUND(I520*H520,2)</f>
        <v>0</v>
      </c>
      <c r="K520" s="177" t="s">
        <v>159</v>
      </c>
      <c r="L520" s="41"/>
      <c r="M520" s="182" t="s">
        <v>19</v>
      </c>
      <c r="N520" s="183" t="s">
        <v>49</v>
      </c>
      <c r="O520" s="66"/>
      <c r="P520" s="184">
        <f>O520*H520</f>
        <v>0</v>
      </c>
      <c r="Q520" s="184">
        <v>0</v>
      </c>
      <c r="R520" s="184">
        <f>Q520*H520</f>
        <v>0</v>
      </c>
      <c r="S520" s="184">
        <v>0</v>
      </c>
      <c r="T520" s="185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6" t="s">
        <v>160</v>
      </c>
      <c r="AT520" s="186" t="s">
        <v>155</v>
      </c>
      <c r="AU520" s="186" t="s">
        <v>88</v>
      </c>
      <c r="AY520" s="19" t="s">
        <v>153</v>
      </c>
      <c r="BE520" s="187">
        <f>IF(N520="základní",J520,0)</f>
        <v>0</v>
      </c>
      <c r="BF520" s="187">
        <f>IF(N520="snížená",J520,0)</f>
        <v>0</v>
      </c>
      <c r="BG520" s="187">
        <f>IF(N520="zákl. přenesená",J520,0)</f>
        <v>0</v>
      </c>
      <c r="BH520" s="187">
        <f>IF(N520="sníž. přenesená",J520,0)</f>
        <v>0</v>
      </c>
      <c r="BI520" s="187">
        <f>IF(N520="nulová",J520,0)</f>
        <v>0</v>
      </c>
      <c r="BJ520" s="19" t="s">
        <v>86</v>
      </c>
      <c r="BK520" s="187">
        <f>ROUND(I520*H520,2)</f>
        <v>0</v>
      </c>
      <c r="BL520" s="19" t="s">
        <v>160</v>
      </c>
      <c r="BM520" s="186" t="s">
        <v>980</v>
      </c>
    </row>
    <row r="521" spans="1:65" s="2" customFormat="1" ht="11.25">
      <c r="A521" s="36"/>
      <c r="B521" s="37"/>
      <c r="C521" s="38"/>
      <c r="D521" s="188" t="s">
        <v>161</v>
      </c>
      <c r="E521" s="38"/>
      <c r="F521" s="189" t="s">
        <v>966</v>
      </c>
      <c r="G521" s="38"/>
      <c r="H521" s="38"/>
      <c r="I521" s="190"/>
      <c r="J521" s="38"/>
      <c r="K521" s="38"/>
      <c r="L521" s="41"/>
      <c r="M521" s="191"/>
      <c r="N521" s="192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161</v>
      </c>
      <c r="AU521" s="19" t="s">
        <v>88</v>
      </c>
    </row>
    <row r="522" spans="1:65" s="13" customFormat="1" ht="11.25">
      <c r="B522" s="193"/>
      <c r="C522" s="194"/>
      <c r="D522" s="195" t="s">
        <v>163</v>
      </c>
      <c r="E522" s="196" t="s">
        <v>19</v>
      </c>
      <c r="F522" s="197" t="s">
        <v>1813</v>
      </c>
      <c r="G522" s="194"/>
      <c r="H522" s="198">
        <v>110.92</v>
      </c>
      <c r="I522" s="199"/>
      <c r="J522" s="194"/>
      <c r="K522" s="194"/>
      <c r="L522" s="200"/>
      <c r="M522" s="201"/>
      <c r="N522" s="202"/>
      <c r="O522" s="202"/>
      <c r="P522" s="202"/>
      <c r="Q522" s="202"/>
      <c r="R522" s="202"/>
      <c r="S522" s="202"/>
      <c r="T522" s="203"/>
      <c r="AT522" s="204" t="s">
        <v>163</v>
      </c>
      <c r="AU522" s="204" t="s">
        <v>88</v>
      </c>
      <c r="AV522" s="13" t="s">
        <v>88</v>
      </c>
      <c r="AW522" s="13" t="s">
        <v>37</v>
      </c>
      <c r="AX522" s="13" t="s">
        <v>78</v>
      </c>
      <c r="AY522" s="204" t="s">
        <v>153</v>
      </c>
    </row>
    <row r="523" spans="1:65" s="15" customFormat="1" ht="11.25">
      <c r="B523" s="215"/>
      <c r="C523" s="216"/>
      <c r="D523" s="195" t="s">
        <v>163</v>
      </c>
      <c r="E523" s="217" t="s">
        <v>19</v>
      </c>
      <c r="F523" s="218" t="s">
        <v>166</v>
      </c>
      <c r="G523" s="216"/>
      <c r="H523" s="219">
        <v>110.92</v>
      </c>
      <c r="I523" s="220"/>
      <c r="J523" s="216"/>
      <c r="K523" s="216"/>
      <c r="L523" s="221"/>
      <c r="M523" s="222"/>
      <c r="N523" s="223"/>
      <c r="O523" s="223"/>
      <c r="P523" s="223"/>
      <c r="Q523" s="223"/>
      <c r="R523" s="223"/>
      <c r="S523" s="223"/>
      <c r="T523" s="224"/>
      <c r="AT523" s="225" t="s">
        <v>163</v>
      </c>
      <c r="AU523" s="225" t="s">
        <v>88</v>
      </c>
      <c r="AV523" s="15" t="s">
        <v>160</v>
      </c>
      <c r="AW523" s="15" t="s">
        <v>37</v>
      </c>
      <c r="AX523" s="15" t="s">
        <v>86</v>
      </c>
      <c r="AY523" s="225" t="s">
        <v>153</v>
      </c>
    </row>
    <row r="524" spans="1:65" s="2" customFormat="1" ht="33" customHeight="1">
      <c r="A524" s="36"/>
      <c r="B524" s="37"/>
      <c r="C524" s="175" t="s">
        <v>424</v>
      </c>
      <c r="D524" s="175" t="s">
        <v>155</v>
      </c>
      <c r="E524" s="176" t="s">
        <v>968</v>
      </c>
      <c r="F524" s="177" t="s">
        <v>969</v>
      </c>
      <c r="G524" s="178" t="s">
        <v>275</v>
      </c>
      <c r="H524" s="179">
        <v>12</v>
      </c>
      <c r="I524" s="180"/>
      <c r="J524" s="181">
        <f>ROUND(I524*H524,2)</f>
        <v>0</v>
      </c>
      <c r="K524" s="177" t="s">
        <v>159</v>
      </c>
      <c r="L524" s="41"/>
      <c r="M524" s="182" t="s">
        <v>19</v>
      </c>
      <c r="N524" s="183" t="s">
        <v>49</v>
      </c>
      <c r="O524" s="66"/>
      <c r="P524" s="184">
        <f>O524*H524</f>
        <v>0</v>
      </c>
      <c r="Q524" s="184">
        <v>0</v>
      </c>
      <c r="R524" s="184">
        <f>Q524*H524</f>
        <v>0</v>
      </c>
      <c r="S524" s="184">
        <v>0</v>
      </c>
      <c r="T524" s="185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6" t="s">
        <v>160</v>
      </c>
      <c r="AT524" s="186" t="s">
        <v>155</v>
      </c>
      <c r="AU524" s="186" t="s">
        <v>88</v>
      </c>
      <c r="AY524" s="19" t="s">
        <v>153</v>
      </c>
      <c r="BE524" s="187">
        <f>IF(N524="základní",J524,0)</f>
        <v>0</v>
      </c>
      <c r="BF524" s="187">
        <f>IF(N524="snížená",J524,0)</f>
        <v>0</v>
      </c>
      <c r="BG524" s="187">
        <f>IF(N524="zákl. přenesená",J524,0)</f>
        <v>0</v>
      </c>
      <c r="BH524" s="187">
        <f>IF(N524="sníž. přenesená",J524,0)</f>
        <v>0</v>
      </c>
      <c r="BI524" s="187">
        <f>IF(N524="nulová",J524,0)</f>
        <v>0</v>
      </c>
      <c r="BJ524" s="19" t="s">
        <v>86</v>
      </c>
      <c r="BK524" s="187">
        <f>ROUND(I524*H524,2)</f>
        <v>0</v>
      </c>
      <c r="BL524" s="19" t="s">
        <v>160</v>
      </c>
      <c r="BM524" s="186" t="s">
        <v>996</v>
      </c>
    </row>
    <row r="525" spans="1:65" s="2" customFormat="1" ht="11.25">
      <c r="A525" s="36"/>
      <c r="B525" s="37"/>
      <c r="C525" s="38"/>
      <c r="D525" s="188" t="s">
        <v>161</v>
      </c>
      <c r="E525" s="38"/>
      <c r="F525" s="189" t="s">
        <v>971</v>
      </c>
      <c r="G525" s="38"/>
      <c r="H525" s="38"/>
      <c r="I525" s="190"/>
      <c r="J525" s="38"/>
      <c r="K525" s="38"/>
      <c r="L525" s="41"/>
      <c r="M525" s="191"/>
      <c r="N525" s="192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161</v>
      </c>
      <c r="AU525" s="19" t="s">
        <v>88</v>
      </c>
    </row>
    <row r="526" spans="1:65" s="13" customFormat="1" ht="11.25">
      <c r="B526" s="193"/>
      <c r="C526" s="194"/>
      <c r="D526" s="195" t="s">
        <v>163</v>
      </c>
      <c r="E526" s="196" t="s">
        <v>19</v>
      </c>
      <c r="F526" s="197" t="s">
        <v>1814</v>
      </c>
      <c r="G526" s="194"/>
      <c r="H526" s="198">
        <v>12</v>
      </c>
      <c r="I526" s="199"/>
      <c r="J526" s="194"/>
      <c r="K526" s="194"/>
      <c r="L526" s="200"/>
      <c r="M526" s="201"/>
      <c r="N526" s="202"/>
      <c r="O526" s="202"/>
      <c r="P526" s="202"/>
      <c r="Q526" s="202"/>
      <c r="R526" s="202"/>
      <c r="S526" s="202"/>
      <c r="T526" s="203"/>
      <c r="AT526" s="204" t="s">
        <v>163</v>
      </c>
      <c r="AU526" s="204" t="s">
        <v>88</v>
      </c>
      <c r="AV526" s="13" t="s">
        <v>88</v>
      </c>
      <c r="AW526" s="13" t="s">
        <v>37</v>
      </c>
      <c r="AX526" s="13" t="s">
        <v>78</v>
      </c>
      <c r="AY526" s="204" t="s">
        <v>153</v>
      </c>
    </row>
    <row r="527" spans="1:65" s="15" customFormat="1" ht="11.25">
      <c r="B527" s="215"/>
      <c r="C527" s="216"/>
      <c r="D527" s="195" t="s">
        <v>163</v>
      </c>
      <c r="E527" s="217" t="s">
        <v>19</v>
      </c>
      <c r="F527" s="218" t="s">
        <v>166</v>
      </c>
      <c r="G527" s="216"/>
      <c r="H527" s="219">
        <v>12</v>
      </c>
      <c r="I527" s="220"/>
      <c r="J527" s="216"/>
      <c r="K527" s="216"/>
      <c r="L527" s="221"/>
      <c r="M527" s="222"/>
      <c r="N527" s="223"/>
      <c r="O527" s="223"/>
      <c r="P527" s="223"/>
      <c r="Q527" s="223"/>
      <c r="R527" s="223"/>
      <c r="S527" s="223"/>
      <c r="T527" s="224"/>
      <c r="AT527" s="225" t="s">
        <v>163</v>
      </c>
      <c r="AU527" s="225" t="s">
        <v>88</v>
      </c>
      <c r="AV527" s="15" t="s">
        <v>160</v>
      </c>
      <c r="AW527" s="15" t="s">
        <v>37</v>
      </c>
      <c r="AX527" s="15" t="s">
        <v>86</v>
      </c>
      <c r="AY527" s="225" t="s">
        <v>153</v>
      </c>
    </row>
    <row r="528" spans="1:65" s="2" customFormat="1" ht="16.5" customHeight="1">
      <c r="A528" s="36"/>
      <c r="B528" s="37"/>
      <c r="C528" s="226" t="s">
        <v>997</v>
      </c>
      <c r="D528" s="226" t="s">
        <v>220</v>
      </c>
      <c r="E528" s="227" t="s">
        <v>1815</v>
      </c>
      <c r="F528" s="228" t="s">
        <v>974</v>
      </c>
      <c r="G528" s="229" t="s">
        <v>275</v>
      </c>
      <c r="H528" s="230">
        <v>12.12</v>
      </c>
      <c r="I528" s="231"/>
      <c r="J528" s="232">
        <f>ROUND(I528*H528,2)</f>
        <v>0</v>
      </c>
      <c r="K528" s="228" t="s">
        <v>159</v>
      </c>
      <c r="L528" s="233"/>
      <c r="M528" s="234" t="s">
        <v>19</v>
      </c>
      <c r="N528" s="235" t="s">
        <v>49</v>
      </c>
      <c r="O528" s="66"/>
      <c r="P528" s="184">
        <f>O528*H528</f>
        <v>0</v>
      </c>
      <c r="Q528" s="184">
        <v>0</v>
      </c>
      <c r="R528" s="184">
        <f>Q528*H528</f>
        <v>0</v>
      </c>
      <c r="S528" s="184">
        <v>0</v>
      </c>
      <c r="T528" s="185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182</v>
      </c>
      <c r="AT528" s="186" t="s">
        <v>220</v>
      </c>
      <c r="AU528" s="186" t="s">
        <v>88</v>
      </c>
      <c r="AY528" s="19" t="s">
        <v>153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86</v>
      </c>
      <c r="BK528" s="187">
        <f>ROUND(I528*H528,2)</f>
        <v>0</v>
      </c>
      <c r="BL528" s="19" t="s">
        <v>160</v>
      </c>
      <c r="BM528" s="186" t="s">
        <v>998</v>
      </c>
    </row>
    <row r="529" spans="1:65" s="13" customFormat="1" ht="11.25">
      <c r="B529" s="193"/>
      <c r="C529" s="194"/>
      <c r="D529" s="195" t="s">
        <v>163</v>
      </c>
      <c r="E529" s="196" t="s">
        <v>19</v>
      </c>
      <c r="F529" s="197" t="s">
        <v>1816</v>
      </c>
      <c r="G529" s="194"/>
      <c r="H529" s="198">
        <v>12.12</v>
      </c>
      <c r="I529" s="199"/>
      <c r="J529" s="194"/>
      <c r="K529" s="194"/>
      <c r="L529" s="200"/>
      <c r="M529" s="201"/>
      <c r="N529" s="202"/>
      <c r="O529" s="202"/>
      <c r="P529" s="202"/>
      <c r="Q529" s="202"/>
      <c r="R529" s="202"/>
      <c r="S529" s="202"/>
      <c r="T529" s="203"/>
      <c r="AT529" s="204" t="s">
        <v>163</v>
      </c>
      <c r="AU529" s="204" t="s">
        <v>88</v>
      </c>
      <c r="AV529" s="13" t="s">
        <v>88</v>
      </c>
      <c r="AW529" s="13" t="s">
        <v>37</v>
      </c>
      <c r="AX529" s="13" t="s">
        <v>78</v>
      </c>
      <c r="AY529" s="204" t="s">
        <v>153</v>
      </c>
    </row>
    <row r="530" spans="1:65" s="15" customFormat="1" ht="11.25">
      <c r="B530" s="215"/>
      <c r="C530" s="216"/>
      <c r="D530" s="195" t="s">
        <v>163</v>
      </c>
      <c r="E530" s="217" t="s">
        <v>19</v>
      </c>
      <c r="F530" s="218" t="s">
        <v>166</v>
      </c>
      <c r="G530" s="216"/>
      <c r="H530" s="219">
        <v>12.12</v>
      </c>
      <c r="I530" s="220"/>
      <c r="J530" s="216"/>
      <c r="K530" s="216"/>
      <c r="L530" s="221"/>
      <c r="M530" s="222"/>
      <c r="N530" s="223"/>
      <c r="O530" s="223"/>
      <c r="P530" s="223"/>
      <c r="Q530" s="223"/>
      <c r="R530" s="223"/>
      <c r="S530" s="223"/>
      <c r="T530" s="224"/>
      <c r="AT530" s="225" t="s">
        <v>163</v>
      </c>
      <c r="AU530" s="225" t="s">
        <v>88</v>
      </c>
      <c r="AV530" s="15" t="s">
        <v>160</v>
      </c>
      <c r="AW530" s="15" t="s">
        <v>37</v>
      </c>
      <c r="AX530" s="15" t="s">
        <v>86</v>
      </c>
      <c r="AY530" s="225" t="s">
        <v>153</v>
      </c>
    </row>
    <row r="531" spans="1:65" s="2" customFormat="1" ht="44.25" customHeight="1">
      <c r="A531" s="36"/>
      <c r="B531" s="37"/>
      <c r="C531" s="175" t="s">
        <v>428</v>
      </c>
      <c r="D531" s="175" t="s">
        <v>155</v>
      </c>
      <c r="E531" s="176" t="s">
        <v>978</v>
      </c>
      <c r="F531" s="177" t="s">
        <v>979</v>
      </c>
      <c r="G531" s="178" t="s">
        <v>275</v>
      </c>
      <c r="H531" s="179">
        <v>31.8</v>
      </c>
      <c r="I531" s="180"/>
      <c r="J531" s="181">
        <f>ROUND(I531*H531,2)</f>
        <v>0</v>
      </c>
      <c r="K531" s="177" t="s">
        <v>159</v>
      </c>
      <c r="L531" s="41"/>
      <c r="M531" s="182" t="s">
        <v>19</v>
      </c>
      <c r="N531" s="183" t="s">
        <v>49</v>
      </c>
      <c r="O531" s="66"/>
      <c r="P531" s="184">
        <f>O531*H531</f>
        <v>0</v>
      </c>
      <c r="Q531" s="184">
        <v>0</v>
      </c>
      <c r="R531" s="184">
        <f>Q531*H531</f>
        <v>0</v>
      </c>
      <c r="S531" s="184">
        <v>0</v>
      </c>
      <c r="T531" s="185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86" t="s">
        <v>160</v>
      </c>
      <c r="AT531" s="186" t="s">
        <v>155</v>
      </c>
      <c r="AU531" s="186" t="s">
        <v>88</v>
      </c>
      <c r="AY531" s="19" t="s">
        <v>153</v>
      </c>
      <c r="BE531" s="187">
        <f>IF(N531="základní",J531,0)</f>
        <v>0</v>
      </c>
      <c r="BF531" s="187">
        <f>IF(N531="snížená",J531,0)</f>
        <v>0</v>
      </c>
      <c r="BG531" s="187">
        <f>IF(N531="zákl. přenesená",J531,0)</f>
        <v>0</v>
      </c>
      <c r="BH531" s="187">
        <f>IF(N531="sníž. přenesená",J531,0)</f>
        <v>0</v>
      </c>
      <c r="BI531" s="187">
        <f>IF(N531="nulová",J531,0)</f>
        <v>0</v>
      </c>
      <c r="BJ531" s="19" t="s">
        <v>86</v>
      </c>
      <c r="BK531" s="187">
        <f>ROUND(I531*H531,2)</f>
        <v>0</v>
      </c>
      <c r="BL531" s="19" t="s">
        <v>160</v>
      </c>
      <c r="BM531" s="186" t="s">
        <v>1000</v>
      </c>
    </row>
    <row r="532" spans="1:65" s="2" customFormat="1" ht="11.25">
      <c r="A532" s="36"/>
      <c r="B532" s="37"/>
      <c r="C532" s="38"/>
      <c r="D532" s="188" t="s">
        <v>161</v>
      </c>
      <c r="E532" s="38"/>
      <c r="F532" s="189" t="s">
        <v>981</v>
      </c>
      <c r="G532" s="38"/>
      <c r="H532" s="38"/>
      <c r="I532" s="190"/>
      <c r="J532" s="38"/>
      <c r="K532" s="38"/>
      <c r="L532" s="41"/>
      <c r="M532" s="191"/>
      <c r="N532" s="192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161</v>
      </c>
      <c r="AU532" s="19" t="s">
        <v>88</v>
      </c>
    </row>
    <row r="533" spans="1:65" s="13" customFormat="1" ht="11.25">
      <c r="B533" s="193"/>
      <c r="C533" s="194"/>
      <c r="D533" s="195" t="s">
        <v>163</v>
      </c>
      <c r="E533" s="196" t="s">
        <v>19</v>
      </c>
      <c r="F533" s="197" t="s">
        <v>1817</v>
      </c>
      <c r="G533" s="194"/>
      <c r="H533" s="198">
        <v>31.8</v>
      </c>
      <c r="I533" s="199"/>
      <c r="J533" s="194"/>
      <c r="K533" s="194"/>
      <c r="L533" s="200"/>
      <c r="M533" s="201"/>
      <c r="N533" s="202"/>
      <c r="O533" s="202"/>
      <c r="P533" s="202"/>
      <c r="Q533" s="202"/>
      <c r="R533" s="202"/>
      <c r="S533" s="202"/>
      <c r="T533" s="203"/>
      <c r="AT533" s="204" t="s">
        <v>163</v>
      </c>
      <c r="AU533" s="204" t="s">
        <v>88</v>
      </c>
      <c r="AV533" s="13" t="s">
        <v>88</v>
      </c>
      <c r="AW533" s="13" t="s">
        <v>37</v>
      </c>
      <c r="AX533" s="13" t="s">
        <v>78</v>
      </c>
      <c r="AY533" s="204" t="s">
        <v>153</v>
      </c>
    </row>
    <row r="534" spans="1:65" s="14" customFormat="1" ht="11.25">
      <c r="B534" s="205"/>
      <c r="C534" s="206"/>
      <c r="D534" s="195" t="s">
        <v>163</v>
      </c>
      <c r="E534" s="207" t="s">
        <v>19</v>
      </c>
      <c r="F534" s="208" t="s">
        <v>983</v>
      </c>
      <c r="G534" s="206"/>
      <c r="H534" s="207" t="s">
        <v>19</v>
      </c>
      <c r="I534" s="209"/>
      <c r="J534" s="206"/>
      <c r="K534" s="206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163</v>
      </c>
      <c r="AU534" s="214" t="s">
        <v>88</v>
      </c>
      <c r="AV534" s="14" t="s">
        <v>86</v>
      </c>
      <c r="AW534" s="14" t="s">
        <v>37</v>
      </c>
      <c r="AX534" s="14" t="s">
        <v>78</v>
      </c>
      <c r="AY534" s="214" t="s">
        <v>153</v>
      </c>
    </row>
    <row r="535" spans="1:65" s="15" customFormat="1" ht="11.25">
      <c r="B535" s="215"/>
      <c r="C535" s="216"/>
      <c r="D535" s="195" t="s">
        <v>163</v>
      </c>
      <c r="E535" s="217" t="s">
        <v>19</v>
      </c>
      <c r="F535" s="218" t="s">
        <v>166</v>
      </c>
      <c r="G535" s="216"/>
      <c r="H535" s="219">
        <v>31.8</v>
      </c>
      <c r="I535" s="220"/>
      <c r="J535" s="216"/>
      <c r="K535" s="216"/>
      <c r="L535" s="221"/>
      <c r="M535" s="222"/>
      <c r="N535" s="223"/>
      <c r="O535" s="223"/>
      <c r="P535" s="223"/>
      <c r="Q535" s="223"/>
      <c r="R535" s="223"/>
      <c r="S535" s="223"/>
      <c r="T535" s="224"/>
      <c r="AT535" s="225" t="s">
        <v>163</v>
      </c>
      <c r="AU535" s="225" t="s">
        <v>88</v>
      </c>
      <c r="AV535" s="15" t="s">
        <v>160</v>
      </c>
      <c r="AW535" s="15" t="s">
        <v>37</v>
      </c>
      <c r="AX535" s="15" t="s">
        <v>86</v>
      </c>
      <c r="AY535" s="225" t="s">
        <v>153</v>
      </c>
    </row>
    <row r="536" spans="1:65" s="12" customFormat="1" ht="22.9" customHeight="1">
      <c r="B536" s="159"/>
      <c r="C536" s="160"/>
      <c r="D536" s="161" t="s">
        <v>77</v>
      </c>
      <c r="E536" s="173" t="s">
        <v>551</v>
      </c>
      <c r="F536" s="173" t="s">
        <v>552</v>
      </c>
      <c r="G536" s="160"/>
      <c r="H536" s="160"/>
      <c r="I536" s="163"/>
      <c r="J536" s="174">
        <f>BK536</f>
        <v>0</v>
      </c>
      <c r="K536" s="160"/>
      <c r="L536" s="165"/>
      <c r="M536" s="166"/>
      <c r="N536" s="167"/>
      <c r="O536" s="167"/>
      <c r="P536" s="168">
        <f>SUM(P537:P552)</f>
        <v>0</v>
      </c>
      <c r="Q536" s="167"/>
      <c r="R536" s="168">
        <f>SUM(R537:R552)</f>
        <v>0</v>
      </c>
      <c r="S536" s="167"/>
      <c r="T536" s="169">
        <f>SUM(T537:T552)</f>
        <v>0</v>
      </c>
      <c r="AR536" s="170" t="s">
        <v>86</v>
      </c>
      <c r="AT536" s="171" t="s">
        <v>77</v>
      </c>
      <c r="AU536" s="171" t="s">
        <v>86</v>
      </c>
      <c r="AY536" s="170" t="s">
        <v>153</v>
      </c>
      <c r="BK536" s="172">
        <f>SUM(BK537:BK552)</f>
        <v>0</v>
      </c>
    </row>
    <row r="537" spans="1:65" s="2" customFormat="1" ht="24.2" customHeight="1">
      <c r="A537" s="36"/>
      <c r="B537" s="37"/>
      <c r="C537" s="175" t="s">
        <v>1001</v>
      </c>
      <c r="D537" s="175" t="s">
        <v>155</v>
      </c>
      <c r="E537" s="176" t="s">
        <v>554</v>
      </c>
      <c r="F537" s="177" t="s">
        <v>555</v>
      </c>
      <c r="G537" s="178" t="s">
        <v>223</v>
      </c>
      <c r="H537" s="179">
        <v>94.546000000000006</v>
      </c>
      <c r="I537" s="180"/>
      <c r="J537" s="181">
        <f>ROUND(I537*H537,2)</f>
        <v>0</v>
      </c>
      <c r="K537" s="177" t="s">
        <v>159</v>
      </c>
      <c r="L537" s="41"/>
      <c r="M537" s="182" t="s">
        <v>19</v>
      </c>
      <c r="N537" s="183" t="s">
        <v>49</v>
      </c>
      <c r="O537" s="66"/>
      <c r="P537" s="184">
        <f>O537*H537</f>
        <v>0</v>
      </c>
      <c r="Q537" s="184">
        <v>0</v>
      </c>
      <c r="R537" s="184">
        <f>Q537*H537</f>
        <v>0</v>
      </c>
      <c r="S537" s="184">
        <v>0</v>
      </c>
      <c r="T537" s="185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86" t="s">
        <v>160</v>
      </c>
      <c r="AT537" s="186" t="s">
        <v>155</v>
      </c>
      <c r="AU537" s="186" t="s">
        <v>88</v>
      </c>
      <c r="AY537" s="19" t="s">
        <v>153</v>
      </c>
      <c r="BE537" s="187">
        <f>IF(N537="základní",J537,0)</f>
        <v>0</v>
      </c>
      <c r="BF537" s="187">
        <f>IF(N537="snížená",J537,0)</f>
        <v>0</v>
      </c>
      <c r="BG537" s="187">
        <f>IF(N537="zákl. přenesená",J537,0)</f>
        <v>0</v>
      </c>
      <c r="BH537" s="187">
        <f>IF(N537="sníž. přenesená",J537,0)</f>
        <v>0</v>
      </c>
      <c r="BI537" s="187">
        <f>IF(N537="nulová",J537,0)</f>
        <v>0</v>
      </c>
      <c r="BJ537" s="19" t="s">
        <v>86</v>
      </c>
      <c r="BK537" s="187">
        <f>ROUND(I537*H537,2)</f>
        <v>0</v>
      </c>
      <c r="BL537" s="19" t="s">
        <v>160</v>
      </c>
      <c r="BM537" s="186" t="s">
        <v>1004</v>
      </c>
    </row>
    <row r="538" spans="1:65" s="2" customFormat="1" ht="11.25">
      <c r="A538" s="36"/>
      <c r="B538" s="37"/>
      <c r="C538" s="38"/>
      <c r="D538" s="188" t="s">
        <v>161</v>
      </c>
      <c r="E538" s="38"/>
      <c r="F538" s="189" t="s">
        <v>557</v>
      </c>
      <c r="G538" s="38"/>
      <c r="H538" s="38"/>
      <c r="I538" s="190"/>
      <c r="J538" s="38"/>
      <c r="K538" s="38"/>
      <c r="L538" s="41"/>
      <c r="M538" s="191"/>
      <c r="N538" s="192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161</v>
      </c>
      <c r="AU538" s="19" t="s">
        <v>88</v>
      </c>
    </row>
    <row r="539" spans="1:65" s="2" customFormat="1" ht="24.2" customHeight="1">
      <c r="A539" s="36"/>
      <c r="B539" s="37"/>
      <c r="C539" s="175" t="s">
        <v>431</v>
      </c>
      <c r="D539" s="175" t="s">
        <v>155</v>
      </c>
      <c r="E539" s="176" t="s">
        <v>558</v>
      </c>
      <c r="F539" s="177" t="s">
        <v>559</v>
      </c>
      <c r="G539" s="178" t="s">
        <v>223</v>
      </c>
      <c r="H539" s="179">
        <v>1323.644</v>
      </c>
      <c r="I539" s="180"/>
      <c r="J539" s="181">
        <f>ROUND(I539*H539,2)</f>
        <v>0</v>
      </c>
      <c r="K539" s="177" t="s">
        <v>159</v>
      </c>
      <c r="L539" s="41"/>
      <c r="M539" s="182" t="s">
        <v>19</v>
      </c>
      <c r="N539" s="183" t="s">
        <v>49</v>
      </c>
      <c r="O539" s="66"/>
      <c r="P539" s="184">
        <f>O539*H539</f>
        <v>0</v>
      </c>
      <c r="Q539" s="184">
        <v>0</v>
      </c>
      <c r="R539" s="184">
        <f>Q539*H539</f>
        <v>0</v>
      </c>
      <c r="S539" s="184">
        <v>0</v>
      </c>
      <c r="T539" s="185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186" t="s">
        <v>160</v>
      </c>
      <c r="AT539" s="186" t="s">
        <v>155</v>
      </c>
      <c r="AU539" s="186" t="s">
        <v>88</v>
      </c>
      <c r="AY539" s="19" t="s">
        <v>153</v>
      </c>
      <c r="BE539" s="187">
        <f>IF(N539="základní",J539,0)</f>
        <v>0</v>
      </c>
      <c r="BF539" s="187">
        <f>IF(N539="snížená",J539,0)</f>
        <v>0</v>
      </c>
      <c r="BG539" s="187">
        <f>IF(N539="zákl. přenesená",J539,0)</f>
        <v>0</v>
      </c>
      <c r="BH539" s="187">
        <f>IF(N539="sníž. přenesená",J539,0)</f>
        <v>0</v>
      </c>
      <c r="BI539" s="187">
        <f>IF(N539="nulová",J539,0)</f>
        <v>0</v>
      </c>
      <c r="BJ539" s="19" t="s">
        <v>86</v>
      </c>
      <c r="BK539" s="187">
        <f>ROUND(I539*H539,2)</f>
        <v>0</v>
      </c>
      <c r="BL539" s="19" t="s">
        <v>160</v>
      </c>
      <c r="BM539" s="186" t="s">
        <v>1008</v>
      </c>
    </row>
    <row r="540" spans="1:65" s="2" customFormat="1" ht="11.25">
      <c r="A540" s="36"/>
      <c r="B540" s="37"/>
      <c r="C540" s="38"/>
      <c r="D540" s="188" t="s">
        <v>161</v>
      </c>
      <c r="E540" s="38"/>
      <c r="F540" s="189" t="s">
        <v>561</v>
      </c>
      <c r="G540" s="38"/>
      <c r="H540" s="38"/>
      <c r="I540" s="190"/>
      <c r="J540" s="38"/>
      <c r="K540" s="38"/>
      <c r="L540" s="41"/>
      <c r="M540" s="191"/>
      <c r="N540" s="192"/>
      <c r="O540" s="66"/>
      <c r="P540" s="66"/>
      <c r="Q540" s="66"/>
      <c r="R540" s="66"/>
      <c r="S540" s="66"/>
      <c r="T540" s="67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T540" s="19" t="s">
        <v>161</v>
      </c>
      <c r="AU540" s="19" t="s">
        <v>88</v>
      </c>
    </row>
    <row r="541" spans="1:65" s="13" customFormat="1" ht="11.25">
      <c r="B541" s="193"/>
      <c r="C541" s="194"/>
      <c r="D541" s="195" t="s">
        <v>163</v>
      </c>
      <c r="E541" s="196" t="s">
        <v>19</v>
      </c>
      <c r="F541" s="197" t="s">
        <v>1818</v>
      </c>
      <c r="G541" s="194"/>
      <c r="H541" s="198">
        <v>1323.644</v>
      </c>
      <c r="I541" s="199"/>
      <c r="J541" s="194"/>
      <c r="K541" s="194"/>
      <c r="L541" s="200"/>
      <c r="M541" s="201"/>
      <c r="N541" s="202"/>
      <c r="O541" s="202"/>
      <c r="P541" s="202"/>
      <c r="Q541" s="202"/>
      <c r="R541" s="202"/>
      <c r="S541" s="202"/>
      <c r="T541" s="203"/>
      <c r="AT541" s="204" t="s">
        <v>163</v>
      </c>
      <c r="AU541" s="204" t="s">
        <v>88</v>
      </c>
      <c r="AV541" s="13" t="s">
        <v>88</v>
      </c>
      <c r="AW541" s="13" t="s">
        <v>37</v>
      </c>
      <c r="AX541" s="13" t="s">
        <v>78</v>
      </c>
      <c r="AY541" s="204" t="s">
        <v>153</v>
      </c>
    </row>
    <row r="542" spans="1:65" s="15" customFormat="1" ht="11.25">
      <c r="B542" s="215"/>
      <c r="C542" s="216"/>
      <c r="D542" s="195" t="s">
        <v>163</v>
      </c>
      <c r="E542" s="217" t="s">
        <v>19</v>
      </c>
      <c r="F542" s="218" t="s">
        <v>166</v>
      </c>
      <c r="G542" s="216"/>
      <c r="H542" s="219">
        <v>1323.644</v>
      </c>
      <c r="I542" s="220"/>
      <c r="J542" s="216"/>
      <c r="K542" s="216"/>
      <c r="L542" s="221"/>
      <c r="M542" s="222"/>
      <c r="N542" s="223"/>
      <c r="O542" s="223"/>
      <c r="P542" s="223"/>
      <c r="Q542" s="223"/>
      <c r="R542" s="223"/>
      <c r="S542" s="223"/>
      <c r="T542" s="224"/>
      <c r="AT542" s="225" t="s">
        <v>163</v>
      </c>
      <c r="AU542" s="225" t="s">
        <v>88</v>
      </c>
      <c r="AV542" s="15" t="s">
        <v>160</v>
      </c>
      <c r="AW542" s="15" t="s">
        <v>37</v>
      </c>
      <c r="AX542" s="15" t="s">
        <v>86</v>
      </c>
      <c r="AY542" s="225" t="s">
        <v>153</v>
      </c>
    </row>
    <row r="543" spans="1:65" s="2" customFormat="1" ht="16.5" customHeight="1">
      <c r="A543" s="36"/>
      <c r="B543" s="37"/>
      <c r="C543" s="175" t="s">
        <v>1011</v>
      </c>
      <c r="D543" s="175" t="s">
        <v>155</v>
      </c>
      <c r="E543" s="176" t="s">
        <v>564</v>
      </c>
      <c r="F543" s="177" t="s">
        <v>565</v>
      </c>
      <c r="G543" s="178" t="s">
        <v>223</v>
      </c>
      <c r="H543" s="179">
        <v>94.546000000000006</v>
      </c>
      <c r="I543" s="180"/>
      <c r="J543" s="181">
        <f>ROUND(I543*H543,2)</f>
        <v>0</v>
      </c>
      <c r="K543" s="177" t="s">
        <v>159</v>
      </c>
      <c r="L543" s="41"/>
      <c r="M543" s="182" t="s">
        <v>19</v>
      </c>
      <c r="N543" s="183" t="s">
        <v>49</v>
      </c>
      <c r="O543" s="66"/>
      <c r="P543" s="184">
        <f>O543*H543</f>
        <v>0</v>
      </c>
      <c r="Q543" s="184">
        <v>0</v>
      </c>
      <c r="R543" s="184">
        <f>Q543*H543</f>
        <v>0</v>
      </c>
      <c r="S543" s="184">
        <v>0</v>
      </c>
      <c r="T543" s="18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160</v>
      </c>
      <c r="AT543" s="186" t="s">
        <v>155</v>
      </c>
      <c r="AU543" s="186" t="s">
        <v>88</v>
      </c>
      <c r="AY543" s="19" t="s">
        <v>153</v>
      </c>
      <c r="BE543" s="187">
        <f>IF(N543="základní",J543,0)</f>
        <v>0</v>
      </c>
      <c r="BF543" s="187">
        <f>IF(N543="snížená",J543,0)</f>
        <v>0</v>
      </c>
      <c r="BG543" s="187">
        <f>IF(N543="zákl. přenesená",J543,0)</f>
        <v>0</v>
      </c>
      <c r="BH543" s="187">
        <f>IF(N543="sníž. přenesená",J543,0)</f>
        <v>0</v>
      </c>
      <c r="BI543" s="187">
        <f>IF(N543="nulová",J543,0)</f>
        <v>0</v>
      </c>
      <c r="BJ543" s="19" t="s">
        <v>86</v>
      </c>
      <c r="BK543" s="187">
        <f>ROUND(I543*H543,2)</f>
        <v>0</v>
      </c>
      <c r="BL543" s="19" t="s">
        <v>160</v>
      </c>
      <c r="BM543" s="186" t="s">
        <v>1014</v>
      </c>
    </row>
    <row r="544" spans="1:65" s="2" customFormat="1" ht="11.25">
      <c r="A544" s="36"/>
      <c r="B544" s="37"/>
      <c r="C544" s="38"/>
      <c r="D544" s="188" t="s">
        <v>161</v>
      </c>
      <c r="E544" s="38"/>
      <c r="F544" s="189" t="s">
        <v>567</v>
      </c>
      <c r="G544" s="38"/>
      <c r="H544" s="38"/>
      <c r="I544" s="190"/>
      <c r="J544" s="38"/>
      <c r="K544" s="38"/>
      <c r="L544" s="41"/>
      <c r="M544" s="191"/>
      <c r="N544" s="192"/>
      <c r="O544" s="66"/>
      <c r="P544" s="66"/>
      <c r="Q544" s="66"/>
      <c r="R544" s="66"/>
      <c r="S544" s="66"/>
      <c r="T544" s="67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9" t="s">
        <v>161</v>
      </c>
      <c r="AU544" s="19" t="s">
        <v>88</v>
      </c>
    </row>
    <row r="545" spans="1:65" s="2" customFormat="1" ht="24.2" customHeight="1">
      <c r="A545" s="36"/>
      <c r="B545" s="37"/>
      <c r="C545" s="175" t="s">
        <v>435</v>
      </c>
      <c r="D545" s="175" t="s">
        <v>155</v>
      </c>
      <c r="E545" s="176" t="s">
        <v>1002</v>
      </c>
      <c r="F545" s="177" t="s">
        <v>1003</v>
      </c>
      <c r="G545" s="178" t="s">
        <v>223</v>
      </c>
      <c r="H545" s="179">
        <v>26.917000000000002</v>
      </c>
      <c r="I545" s="180"/>
      <c r="J545" s="181">
        <f>ROUND(I545*H545,2)</f>
        <v>0</v>
      </c>
      <c r="K545" s="177" t="s">
        <v>159</v>
      </c>
      <c r="L545" s="41"/>
      <c r="M545" s="182" t="s">
        <v>19</v>
      </c>
      <c r="N545" s="183" t="s">
        <v>49</v>
      </c>
      <c r="O545" s="66"/>
      <c r="P545" s="184">
        <f>O545*H545</f>
        <v>0</v>
      </c>
      <c r="Q545" s="184">
        <v>0</v>
      </c>
      <c r="R545" s="184">
        <f>Q545*H545</f>
        <v>0</v>
      </c>
      <c r="S545" s="184">
        <v>0</v>
      </c>
      <c r="T545" s="185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86" t="s">
        <v>160</v>
      </c>
      <c r="AT545" s="186" t="s">
        <v>155</v>
      </c>
      <c r="AU545" s="186" t="s">
        <v>88</v>
      </c>
      <c r="AY545" s="19" t="s">
        <v>153</v>
      </c>
      <c r="BE545" s="187">
        <f>IF(N545="základní",J545,0)</f>
        <v>0</v>
      </c>
      <c r="BF545" s="187">
        <f>IF(N545="snížená",J545,0)</f>
        <v>0</v>
      </c>
      <c r="BG545" s="187">
        <f>IF(N545="zákl. přenesená",J545,0)</f>
        <v>0</v>
      </c>
      <c r="BH545" s="187">
        <f>IF(N545="sníž. přenesená",J545,0)</f>
        <v>0</v>
      </c>
      <c r="BI545" s="187">
        <f>IF(N545="nulová",J545,0)</f>
        <v>0</v>
      </c>
      <c r="BJ545" s="19" t="s">
        <v>86</v>
      </c>
      <c r="BK545" s="187">
        <f>ROUND(I545*H545,2)</f>
        <v>0</v>
      </c>
      <c r="BL545" s="19" t="s">
        <v>160</v>
      </c>
      <c r="BM545" s="186" t="s">
        <v>1018</v>
      </c>
    </row>
    <row r="546" spans="1:65" s="2" customFormat="1" ht="11.25">
      <c r="A546" s="36"/>
      <c r="B546" s="37"/>
      <c r="C546" s="38"/>
      <c r="D546" s="188" t="s">
        <v>161</v>
      </c>
      <c r="E546" s="38"/>
      <c r="F546" s="189" t="s">
        <v>1005</v>
      </c>
      <c r="G546" s="38"/>
      <c r="H546" s="38"/>
      <c r="I546" s="190"/>
      <c r="J546" s="38"/>
      <c r="K546" s="38"/>
      <c r="L546" s="41"/>
      <c r="M546" s="191"/>
      <c r="N546" s="192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161</v>
      </c>
      <c r="AU546" s="19" t="s">
        <v>88</v>
      </c>
    </row>
    <row r="547" spans="1:65" s="13" customFormat="1" ht="11.25">
      <c r="B547" s="193"/>
      <c r="C547" s="194"/>
      <c r="D547" s="195" t="s">
        <v>163</v>
      </c>
      <c r="E547" s="196" t="s">
        <v>19</v>
      </c>
      <c r="F547" s="197" t="s">
        <v>1819</v>
      </c>
      <c r="G547" s="194"/>
      <c r="H547" s="198">
        <v>26.917000000000002</v>
      </c>
      <c r="I547" s="199"/>
      <c r="J547" s="194"/>
      <c r="K547" s="194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163</v>
      </c>
      <c r="AU547" s="204" t="s">
        <v>88</v>
      </c>
      <c r="AV547" s="13" t="s">
        <v>88</v>
      </c>
      <c r="AW547" s="13" t="s">
        <v>37</v>
      </c>
      <c r="AX547" s="13" t="s">
        <v>78</v>
      </c>
      <c r="AY547" s="204" t="s">
        <v>153</v>
      </c>
    </row>
    <row r="548" spans="1:65" s="15" customFormat="1" ht="11.25">
      <c r="B548" s="215"/>
      <c r="C548" s="216"/>
      <c r="D548" s="195" t="s">
        <v>163</v>
      </c>
      <c r="E548" s="217" t="s">
        <v>19</v>
      </c>
      <c r="F548" s="218" t="s">
        <v>166</v>
      </c>
      <c r="G548" s="216"/>
      <c r="H548" s="219">
        <v>26.917000000000002</v>
      </c>
      <c r="I548" s="220"/>
      <c r="J548" s="216"/>
      <c r="K548" s="216"/>
      <c r="L548" s="221"/>
      <c r="M548" s="222"/>
      <c r="N548" s="223"/>
      <c r="O548" s="223"/>
      <c r="P548" s="223"/>
      <c r="Q548" s="223"/>
      <c r="R548" s="223"/>
      <c r="S548" s="223"/>
      <c r="T548" s="224"/>
      <c r="AT548" s="225" t="s">
        <v>163</v>
      </c>
      <c r="AU548" s="225" t="s">
        <v>88</v>
      </c>
      <c r="AV548" s="15" t="s">
        <v>160</v>
      </c>
      <c r="AW548" s="15" t="s">
        <v>37</v>
      </c>
      <c r="AX548" s="15" t="s">
        <v>86</v>
      </c>
      <c r="AY548" s="225" t="s">
        <v>153</v>
      </c>
    </row>
    <row r="549" spans="1:65" s="2" customFormat="1" ht="24.2" customHeight="1">
      <c r="A549" s="36"/>
      <c r="B549" s="37"/>
      <c r="C549" s="175" t="s">
        <v>1024</v>
      </c>
      <c r="D549" s="175" t="s">
        <v>155</v>
      </c>
      <c r="E549" s="176" t="s">
        <v>1007</v>
      </c>
      <c r="F549" s="177" t="s">
        <v>235</v>
      </c>
      <c r="G549" s="178" t="s">
        <v>223</v>
      </c>
      <c r="H549" s="179">
        <v>67.629000000000005</v>
      </c>
      <c r="I549" s="180"/>
      <c r="J549" s="181">
        <f>ROUND(I549*H549,2)</f>
        <v>0</v>
      </c>
      <c r="K549" s="177" t="s">
        <v>159</v>
      </c>
      <c r="L549" s="41"/>
      <c r="M549" s="182" t="s">
        <v>19</v>
      </c>
      <c r="N549" s="183" t="s">
        <v>49</v>
      </c>
      <c r="O549" s="66"/>
      <c r="P549" s="184">
        <f>O549*H549</f>
        <v>0</v>
      </c>
      <c r="Q549" s="184">
        <v>0</v>
      </c>
      <c r="R549" s="184">
        <f>Q549*H549</f>
        <v>0</v>
      </c>
      <c r="S549" s="184">
        <v>0</v>
      </c>
      <c r="T549" s="185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86" t="s">
        <v>160</v>
      </c>
      <c r="AT549" s="186" t="s">
        <v>155</v>
      </c>
      <c r="AU549" s="186" t="s">
        <v>88</v>
      </c>
      <c r="AY549" s="19" t="s">
        <v>153</v>
      </c>
      <c r="BE549" s="187">
        <f>IF(N549="základní",J549,0)</f>
        <v>0</v>
      </c>
      <c r="BF549" s="187">
        <f>IF(N549="snížená",J549,0)</f>
        <v>0</v>
      </c>
      <c r="BG549" s="187">
        <f>IF(N549="zákl. přenesená",J549,0)</f>
        <v>0</v>
      </c>
      <c r="BH549" s="187">
        <f>IF(N549="sníž. přenesená",J549,0)</f>
        <v>0</v>
      </c>
      <c r="BI549" s="187">
        <f>IF(N549="nulová",J549,0)</f>
        <v>0</v>
      </c>
      <c r="BJ549" s="19" t="s">
        <v>86</v>
      </c>
      <c r="BK549" s="187">
        <f>ROUND(I549*H549,2)</f>
        <v>0</v>
      </c>
      <c r="BL549" s="19" t="s">
        <v>160</v>
      </c>
      <c r="BM549" s="186" t="s">
        <v>1027</v>
      </c>
    </row>
    <row r="550" spans="1:65" s="2" customFormat="1" ht="11.25">
      <c r="A550" s="36"/>
      <c r="B550" s="37"/>
      <c r="C550" s="38"/>
      <c r="D550" s="188" t="s">
        <v>161</v>
      </c>
      <c r="E550" s="38"/>
      <c r="F550" s="189" t="s">
        <v>1009</v>
      </c>
      <c r="G550" s="38"/>
      <c r="H550" s="38"/>
      <c r="I550" s="190"/>
      <c r="J550" s="38"/>
      <c r="K550" s="38"/>
      <c r="L550" s="41"/>
      <c r="M550" s="191"/>
      <c r="N550" s="192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161</v>
      </c>
      <c r="AU550" s="19" t="s">
        <v>88</v>
      </c>
    </row>
    <row r="551" spans="1:65" s="13" customFormat="1" ht="11.25">
      <c r="B551" s="193"/>
      <c r="C551" s="194"/>
      <c r="D551" s="195" t="s">
        <v>163</v>
      </c>
      <c r="E551" s="196" t="s">
        <v>19</v>
      </c>
      <c r="F551" s="197" t="s">
        <v>1820</v>
      </c>
      <c r="G551" s="194"/>
      <c r="H551" s="198">
        <v>67.629000000000005</v>
      </c>
      <c r="I551" s="199"/>
      <c r="J551" s="194"/>
      <c r="K551" s="194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163</v>
      </c>
      <c r="AU551" s="204" t="s">
        <v>88</v>
      </c>
      <c r="AV551" s="13" t="s">
        <v>88</v>
      </c>
      <c r="AW551" s="13" t="s">
        <v>37</v>
      </c>
      <c r="AX551" s="13" t="s">
        <v>78</v>
      </c>
      <c r="AY551" s="204" t="s">
        <v>153</v>
      </c>
    </row>
    <row r="552" spans="1:65" s="15" customFormat="1" ht="11.25">
      <c r="B552" s="215"/>
      <c r="C552" s="216"/>
      <c r="D552" s="195" t="s">
        <v>163</v>
      </c>
      <c r="E552" s="217" t="s">
        <v>19</v>
      </c>
      <c r="F552" s="218" t="s">
        <v>166</v>
      </c>
      <c r="G552" s="216"/>
      <c r="H552" s="219">
        <v>67.629000000000005</v>
      </c>
      <c r="I552" s="220"/>
      <c r="J552" s="216"/>
      <c r="K552" s="216"/>
      <c r="L552" s="221"/>
      <c r="M552" s="222"/>
      <c r="N552" s="223"/>
      <c r="O552" s="223"/>
      <c r="P552" s="223"/>
      <c r="Q552" s="223"/>
      <c r="R552" s="223"/>
      <c r="S552" s="223"/>
      <c r="T552" s="224"/>
      <c r="AT552" s="225" t="s">
        <v>163</v>
      </c>
      <c r="AU552" s="225" t="s">
        <v>88</v>
      </c>
      <c r="AV552" s="15" t="s">
        <v>160</v>
      </c>
      <c r="AW552" s="15" t="s">
        <v>37</v>
      </c>
      <c r="AX552" s="15" t="s">
        <v>86</v>
      </c>
      <c r="AY552" s="225" t="s">
        <v>153</v>
      </c>
    </row>
    <row r="553" spans="1:65" s="12" customFormat="1" ht="22.9" customHeight="1">
      <c r="B553" s="159"/>
      <c r="C553" s="160"/>
      <c r="D553" s="161" t="s">
        <v>77</v>
      </c>
      <c r="E553" s="173" t="s">
        <v>576</v>
      </c>
      <c r="F553" s="173" t="s">
        <v>577</v>
      </c>
      <c r="G553" s="160"/>
      <c r="H553" s="160"/>
      <c r="I553" s="163"/>
      <c r="J553" s="174">
        <f>BK553</f>
        <v>0</v>
      </c>
      <c r="K553" s="160"/>
      <c r="L553" s="165"/>
      <c r="M553" s="166"/>
      <c r="N553" s="167"/>
      <c r="O553" s="167"/>
      <c r="P553" s="168">
        <f>SUM(P554:P557)</f>
        <v>0</v>
      </c>
      <c r="Q553" s="167"/>
      <c r="R553" s="168">
        <f>SUM(R554:R557)</f>
        <v>0</v>
      </c>
      <c r="S553" s="167"/>
      <c r="T553" s="169">
        <f>SUM(T554:T557)</f>
        <v>0</v>
      </c>
      <c r="AR553" s="170" t="s">
        <v>86</v>
      </c>
      <c r="AT553" s="171" t="s">
        <v>77</v>
      </c>
      <c r="AU553" s="171" t="s">
        <v>86</v>
      </c>
      <c r="AY553" s="170" t="s">
        <v>153</v>
      </c>
      <c r="BK553" s="172">
        <f>SUM(BK554:BK557)</f>
        <v>0</v>
      </c>
    </row>
    <row r="554" spans="1:65" s="2" customFormat="1" ht="24.2" customHeight="1">
      <c r="A554" s="36"/>
      <c r="B554" s="37"/>
      <c r="C554" s="175" t="s">
        <v>438</v>
      </c>
      <c r="D554" s="175" t="s">
        <v>155</v>
      </c>
      <c r="E554" s="176" t="s">
        <v>1012</v>
      </c>
      <c r="F554" s="177" t="s">
        <v>1013</v>
      </c>
      <c r="G554" s="178" t="s">
        <v>223</v>
      </c>
      <c r="H554" s="179">
        <v>1096.57</v>
      </c>
      <c r="I554" s="180"/>
      <c r="J554" s="181">
        <f>ROUND(I554*H554,2)</f>
        <v>0</v>
      </c>
      <c r="K554" s="177" t="s">
        <v>159</v>
      </c>
      <c r="L554" s="41"/>
      <c r="M554" s="182" t="s">
        <v>19</v>
      </c>
      <c r="N554" s="183" t="s">
        <v>49</v>
      </c>
      <c r="O554" s="66"/>
      <c r="P554" s="184">
        <f>O554*H554</f>
        <v>0</v>
      </c>
      <c r="Q554" s="184">
        <v>0</v>
      </c>
      <c r="R554" s="184">
        <f>Q554*H554</f>
        <v>0</v>
      </c>
      <c r="S554" s="184">
        <v>0</v>
      </c>
      <c r="T554" s="185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6" t="s">
        <v>160</v>
      </c>
      <c r="AT554" s="186" t="s">
        <v>155</v>
      </c>
      <c r="AU554" s="186" t="s">
        <v>88</v>
      </c>
      <c r="AY554" s="19" t="s">
        <v>153</v>
      </c>
      <c r="BE554" s="187">
        <f>IF(N554="základní",J554,0)</f>
        <v>0</v>
      </c>
      <c r="BF554" s="187">
        <f>IF(N554="snížená",J554,0)</f>
        <v>0</v>
      </c>
      <c r="BG554" s="187">
        <f>IF(N554="zákl. přenesená",J554,0)</f>
        <v>0</v>
      </c>
      <c r="BH554" s="187">
        <f>IF(N554="sníž. přenesená",J554,0)</f>
        <v>0</v>
      </c>
      <c r="BI554" s="187">
        <f>IF(N554="nulová",J554,0)</f>
        <v>0</v>
      </c>
      <c r="BJ554" s="19" t="s">
        <v>86</v>
      </c>
      <c r="BK554" s="187">
        <f>ROUND(I554*H554,2)</f>
        <v>0</v>
      </c>
      <c r="BL554" s="19" t="s">
        <v>160</v>
      </c>
      <c r="BM554" s="186" t="s">
        <v>1032</v>
      </c>
    </row>
    <row r="555" spans="1:65" s="2" customFormat="1" ht="11.25">
      <c r="A555" s="36"/>
      <c r="B555" s="37"/>
      <c r="C555" s="38"/>
      <c r="D555" s="188" t="s">
        <v>161</v>
      </c>
      <c r="E555" s="38"/>
      <c r="F555" s="189" t="s">
        <v>1015</v>
      </c>
      <c r="G555" s="38"/>
      <c r="H555" s="38"/>
      <c r="I555" s="190"/>
      <c r="J555" s="38"/>
      <c r="K555" s="38"/>
      <c r="L555" s="41"/>
      <c r="M555" s="191"/>
      <c r="N555" s="192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161</v>
      </c>
      <c r="AU555" s="19" t="s">
        <v>88</v>
      </c>
    </row>
    <row r="556" spans="1:65" s="2" customFormat="1" ht="24.2" customHeight="1">
      <c r="A556" s="36"/>
      <c r="B556" s="37"/>
      <c r="C556" s="175" t="s">
        <v>1033</v>
      </c>
      <c r="D556" s="175" t="s">
        <v>155</v>
      </c>
      <c r="E556" s="176" t="s">
        <v>1016</v>
      </c>
      <c r="F556" s="177" t="s">
        <v>1017</v>
      </c>
      <c r="G556" s="178" t="s">
        <v>223</v>
      </c>
      <c r="H556" s="179">
        <v>1096.57</v>
      </c>
      <c r="I556" s="180"/>
      <c r="J556" s="181">
        <f>ROUND(I556*H556,2)</f>
        <v>0</v>
      </c>
      <c r="K556" s="177" t="s">
        <v>159</v>
      </c>
      <c r="L556" s="41"/>
      <c r="M556" s="182" t="s">
        <v>19</v>
      </c>
      <c r="N556" s="183" t="s">
        <v>49</v>
      </c>
      <c r="O556" s="66"/>
      <c r="P556" s="184">
        <f>O556*H556</f>
        <v>0</v>
      </c>
      <c r="Q556" s="184">
        <v>0</v>
      </c>
      <c r="R556" s="184">
        <f>Q556*H556</f>
        <v>0</v>
      </c>
      <c r="S556" s="184">
        <v>0</v>
      </c>
      <c r="T556" s="185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86" t="s">
        <v>160</v>
      </c>
      <c r="AT556" s="186" t="s">
        <v>155</v>
      </c>
      <c r="AU556" s="186" t="s">
        <v>88</v>
      </c>
      <c r="AY556" s="19" t="s">
        <v>153</v>
      </c>
      <c r="BE556" s="187">
        <f>IF(N556="základní",J556,0)</f>
        <v>0</v>
      </c>
      <c r="BF556" s="187">
        <f>IF(N556="snížená",J556,0)</f>
        <v>0</v>
      </c>
      <c r="BG556" s="187">
        <f>IF(N556="zákl. přenesená",J556,0)</f>
        <v>0</v>
      </c>
      <c r="BH556" s="187">
        <f>IF(N556="sníž. přenesená",J556,0)</f>
        <v>0</v>
      </c>
      <c r="BI556" s="187">
        <f>IF(N556="nulová",J556,0)</f>
        <v>0</v>
      </c>
      <c r="BJ556" s="19" t="s">
        <v>86</v>
      </c>
      <c r="BK556" s="187">
        <f>ROUND(I556*H556,2)</f>
        <v>0</v>
      </c>
      <c r="BL556" s="19" t="s">
        <v>160</v>
      </c>
      <c r="BM556" s="186" t="s">
        <v>1036</v>
      </c>
    </row>
    <row r="557" spans="1:65" s="2" customFormat="1" ht="11.25">
      <c r="A557" s="36"/>
      <c r="B557" s="37"/>
      <c r="C557" s="38"/>
      <c r="D557" s="188" t="s">
        <v>161</v>
      </c>
      <c r="E557" s="38"/>
      <c r="F557" s="189" t="s">
        <v>1019</v>
      </c>
      <c r="G557" s="38"/>
      <c r="H557" s="38"/>
      <c r="I557" s="190"/>
      <c r="J557" s="38"/>
      <c r="K557" s="38"/>
      <c r="L557" s="41"/>
      <c r="M557" s="191"/>
      <c r="N557" s="192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161</v>
      </c>
      <c r="AU557" s="19" t="s">
        <v>88</v>
      </c>
    </row>
    <row r="558" spans="1:65" s="12" customFormat="1" ht="25.9" customHeight="1">
      <c r="B558" s="159"/>
      <c r="C558" s="160"/>
      <c r="D558" s="161" t="s">
        <v>77</v>
      </c>
      <c r="E558" s="162" t="s">
        <v>1020</v>
      </c>
      <c r="F558" s="162" t="s">
        <v>1021</v>
      </c>
      <c r="G558" s="160"/>
      <c r="H558" s="160"/>
      <c r="I558" s="163"/>
      <c r="J558" s="164">
        <f>BK558</f>
        <v>0</v>
      </c>
      <c r="K558" s="160"/>
      <c r="L558" s="165"/>
      <c r="M558" s="166"/>
      <c r="N558" s="167"/>
      <c r="O558" s="167"/>
      <c r="P558" s="168">
        <f>P559+P566</f>
        <v>0</v>
      </c>
      <c r="Q558" s="167"/>
      <c r="R558" s="168">
        <f>R559+R566</f>
        <v>0</v>
      </c>
      <c r="S558" s="167"/>
      <c r="T558" s="169">
        <f>T559+T566</f>
        <v>0</v>
      </c>
      <c r="AR558" s="170" t="s">
        <v>88</v>
      </c>
      <c r="AT558" s="171" t="s">
        <v>77</v>
      </c>
      <c r="AU558" s="171" t="s">
        <v>78</v>
      </c>
      <c r="AY558" s="170" t="s">
        <v>153</v>
      </c>
      <c r="BK558" s="172">
        <f>BK559+BK566</f>
        <v>0</v>
      </c>
    </row>
    <row r="559" spans="1:65" s="12" customFormat="1" ht="22.9" customHeight="1">
      <c r="B559" s="159"/>
      <c r="C559" s="160"/>
      <c r="D559" s="161" t="s">
        <v>77</v>
      </c>
      <c r="E559" s="173" t="s">
        <v>1313</v>
      </c>
      <c r="F559" s="173" t="s">
        <v>1314</v>
      </c>
      <c r="G559" s="160"/>
      <c r="H559" s="160"/>
      <c r="I559" s="163"/>
      <c r="J559" s="174">
        <f>BK559</f>
        <v>0</v>
      </c>
      <c r="K559" s="160"/>
      <c r="L559" s="165"/>
      <c r="M559" s="166"/>
      <c r="N559" s="167"/>
      <c r="O559" s="167"/>
      <c r="P559" s="168">
        <f>SUM(P560:P565)</f>
        <v>0</v>
      </c>
      <c r="Q559" s="167"/>
      <c r="R559" s="168">
        <f>SUM(R560:R565)</f>
        <v>0</v>
      </c>
      <c r="S559" s="167"/>
      <c r="T559" s="169">
        <f>SUM(T560:T565)</f>
        <v>0</v>
      </c>
      <c r="AR559" s="170" t="s">
        <v>88</v>
      </c>
      <c r="AT559" s="171" t="s">
        <v>77</v>
      </c>
      <c r="AU559" s="171" t="s">
        <v>86</v>
      </c>
      <c r="AY559" s="170" t="s">
        <v>153</v>
      </c>
      <c r="BK559" s="172">
        <f>SUM(BK560:BK565)</f>
        <v>0</v>
      </c>
    </row>
    <row r="560" spans="1:65" s="2" customFormat="1" ht="24.2" customHeight="1">
      <c r="A560" s="36"/>
      <c r="B560" s="37"/>
      <c r="C560" s="175" t="s">
        <v>440</v>
      </c>
      <c r="D560" s="175" t="s">
        <v>155</v>
      </c>
      <c r="E560" s="176" t="s">
        <v>1821</v>
      </c>
      <c r="F560" s="177" t="s">
        <v>1822</v>
      </c>
      <c r="G560" s="178" t="s">
        <v>275</v>
      </c>
      <c r="H560" s="179">
        <v>2.5</v>
      </c>
      <c r="I560" s="180"/>
      <c r="J560" s="181">
        <f>ROUND(I560*H560,2)</f>
        <v>0</v>
      </c>
      <c r="K560" s="177" t="s">
        <v>159</v>
      </c>
      <c r="L560" s="41"/>
      <c r="M560" s="182" t="s">
        <v>19</v>
      </c>
      <c r="N560" s="183" t="s">
        <v>49</v>
      </c>
      <c r="O560" s="66"/>
      <c r="P560" s="184">
        <f>O560*H560</f>
        <v>0</v>
      </c>
      <c r="Q560" s="184">
        <v>0</v>
      </c>
      <c r="R560" s="184">
        <f>Q560*H560</f>
        <v>0</v>
      </c>
      <c r="S560" s="184">
        <v>0</v>
      </c>
      <c r="T560" s="185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86" t="s">
        <v>211</v>
      </c>
      <c r="AT560" s="186" t="s">
        <v>155</v>
      </c>
      <c r="AU560" s="186" t="s">
        <v>88</v>
      </c>
      <c r="AY560" s="19" t="s">
        <v>153</v>
      </c>
      <c r="BE560" s="187">
        <f>IF(N560="základní",J560,0)</f>
        <v>0</v>
      </c>
      <c r="BF560" s="187">
        <f>IF(N560="snížená",J560,0)</f>
        <v>0</v>
      </c>
      <c r="BG560" s="187">
        <f>IF(N560="zákl. přenesená",J560,0)</f>
        <v>0</v>
      </c>
      <c r="BH560" s="187">
        <f>IF(N560="sníž. přenesená",J560,0)</f>
        <v>0</v>
      </c>
      <c r="BI560" s="187">
        <f>IF(N560="nulová",J560,0)</f>
        <v>0</v>
      </c>
      <c r="BJ560" s="19" t="s">
        <v>86</v>
      </c>
      <c r="BK560" s="187">
        <f>ROUND(I560*H560,2)</f>
        <v>0</v>
      </c>
      <c r="BL560" s="19" t="s">
        <v>211</v>
      </c>
      <c r="BM560" s="186" t="s">
        <v>1045</v>
      </c>
    </row>
    <row r="561" spans="1:65" s="2" customFormat="1" ht="11.25">
      <c r="A561" s="36"/>
      <c r="B561" s="37"/>
      <c r="C561" s="38"/>
      <c r="D561" s="188" t="s">
        <v>161</v>
      </c>
      <c r="E561" s="38"/>
      <c r="F561" s="189" t="s">
        <v>1823</v>
      </c>
      <c r="G561" s="38"/>
      <c r="H561" s="38"/>
      <c r="I561" s="190"/>
      <c r="J561" s="38"/>
      <c r="K561" s="38"/>
      <c r="L561" s="41"/>
      <c r="M561" s="191"/>
      <c r="N561" s="192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161</v>
      </c>
      <c r="AU561" s="19" t="s">
        <v>88</v>
      </c>
    </row>
    <row r="562" spans="1:65" s="13" customFormat="1" ht="11.25">
      <c r="B562" s="193"/>
      <c r="C562" s="194"/>
      <c r="D562" s="195" t="s">
        <v>163</v>
      </c>
      <c r="E562" s="196" t="s">
        <v>19</v>
      </c>
      <c r="F562" s="197" t="s">
        <v>1824</v>
      </c>
      <c r="G562" s="194"/>
      <c r="H562" s="198">
        <v>2.5</v>
      </c>
      <c r="I562" s="199"/>
      <c r="J562" s="194"/>
      <c r="K562" s="194"/>
      <c r="L562" s="200"/>
      <c r="M562" s="201"/>
      <c r="N562" s="202"/>
      <c r="O562" s="202"/>
      <c r="P562" s="202"/>
      <c r="Q562" s="202"/>
      <c r="R562" s="202"/>
      <c r="S562" s="202"/>
      <c r="T562" s="203"/>
      <c r="AT562" s="204" t="s">
        <v>163</v>
      </c>
      <c r="AU562" s="204" t="s">
        <v>88</v>
      </c>
      <c r="AV562" s="13" t="s">
        <v>88</v>
      </c>
      <c r="AW562" s="13" t="s">
        <v>37</v>
      </c>
      <c r="AX562" s="13" t="s">
        <v>78</v>
      </c>
      <c r="AY562" s="204" t="s">
        <v>153</v>
      </c>
    </row>
    <row r="563" spans="1:65" s="14" customFormat="1" ht="11.25">
      <c r="B563" s="205"/>
      <c r="C563" s="206"/>
      <c r="D563" s="195" t="s">
        <v>163</v>
      </c>
      <c r="E563" s="207" t="s">
        <v>19</v>
      </c>
      <c r="F563" s="208" t="s">
        <v>1825</v>
      </c>
      <c r="G563" s="206"/>
      <c r="H563" s="207" t="s">
        <v>19</v>
      </c>
      <c r="I563" s="209"/>
      <c r="J563" s="206"/>
      <c r="K563" s="206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163</v>
      </c>
      <c r="AU563" s="214" t="s">
        <v>88</v>
      </c>
      <c r="AV563" s="14" t="s">
        <v>86</v>
      </c>
      <c r="AW563" s="14" t="s">
        <v>37</v>
      </c>
      <c r="AX563" s="14" t="s">
        <v>78</v>
      </c>
      <c r="AY563" s="214" t="s">
        <v>153</v>
      </c>
    </row>
    <row r="564" spans="1:65" s="15" customFormat="1" ht="11.25">
      <c r="B564" s="215"/>
      <c r="C564" s="216"/>
      <c r="D564" s="195" t="s">
        <v>163</v>
      </c>
      <c r="E564" s="217" t="s">
        <v>19</v>
      </c>
      <c r="F564" s="218" t="s">
        <v>166</v>
      </c>
      <c r="G564" s="216"/>
      <c r="H564" s="219">
        <v>2.5</v>
      </c>
      <c r="I564" s="220"/>
      <c r="J564" s="216"/>
      <c r="K564" s="216"/>
      <c r="L564" s="221"/>
      <c r="M564" s="222"/>
      <c r="N564" s="223"/>
      <c r="O564" s="223"/>
      <c r="P564" s="223"/>
      <c r="Q564" s="223"/>
      <c r="R564" s="223"/>
      <c r="S564" s="223"/>
      <c r="T564" s="224"/>
      <c r="AT564" s="225" t="s">
        <v>163</v>
      </c>
      <c r="AU564" s="225" t="s">
        <v>88</v>
      </c>
      <c r="AV564" s="15" t="s">
        <v>160</v>
      </c>
      <c r="AW564" s="15" t="s">
        <v>37</v>
      </c>
      <c r="AX564" s="15" t="s">
        <v>86</v>
      </c>
      <c r="AY564" s="225" t="s">
        <v>153</v>
      </c>
    </row>
    <row r="565" spans="1:65" s="2" customFormat="1" ht="16.5" customHeight="1">
      <c r="A565" s="36"/>
      <c r="B565" s="37"/>
      <c r="C565" s="226" t="s">
        <v>1046</v>
      </c>
      <c r="D565" s="226" t="s">
        <v>220</v>
      </c>
      <c r="E565" s="227" t="s">
        <v>1826</v>
      </c>
      <c r="F565" s="228" t="s">
        <v>1827</v>
      </c>
      <c r="G565" s="229" t="s">
        <v>275</v>
      </c>
      <c r="H565" s="230">
        <v>2.5</v>
      </c>
      <c r="I565" s="231"/>
      <c r="J565" s="232">
        <f>ROUND(I565*H565,2)</f>
        <v>0</v>
      </c>
      <c r="K565" s="228" t="s">
        <v>19</v>
      </c>
      <c r="L565" s="233"/>
      <c r="M565" s="234" t="s">
        <v>19</v>
      </c>
      <c r="N565" s="235" t="s">
        <v>49</v>
      </c>
      <c r="O565" s="66"/>
      <c r="P565" s="184">
        <f>O565*H565</f>
        <v>0</v>
      </c>
      <c r="Q565" s="184">
        <v>0</v>
      </c>
      <c r="R565" s="184">
        <f>Q565*H565</f>
        <v>0</v>
      </c>
      <c r="S565" s="184">
        <v>0</v>
      </c>
      <c r="T565" s="185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6" t="s">
        <v>258</v>
      </c>
      <c r="AT565" s="186" t="s">
        <v>220</v>
      </c>
      <c r="AU565" s="186" t="s">
        <v>88</v>
      </c>
      <c r="AY565" s="19" t="s">
        <v>153</v>
      </c>
      <c r="BE565" s="187">
        <f>IF(N565="základní",J565,0)</f>
        <v>0</v>
      </c>
      <c r="BF565" s="187">
        <f>IF(N565="snížená",J565,0)</f>
        <v>0</v>
      </c>
      <c r="BG565" s="187">
        <f>IF(N565="zákl. přenesená",J565,0)</f>
        <v>0</v>
      </c>
      <c r="BH565" s="187">
        <f>IF(N565="sníž. přenesená",J565,0)</f>
        <v>0</v>
      </c>
      <c r="BI565" s="187">
        <f>IF(N565="nulová",J565,0)</f>
        <v>0</v>
      </c>
      <c r="BJ565" s="19" t="s">
        <v>86</v>
      </c>
      <c r="BK565" s="187">
        <f>ROUND(I565*H565,2)</f>
        <v>0</v>
      </c>
      <c r="BL565" s="19" t="s">
        <v>211</v>
      </c>
      <c r="BM565" s="186" t="s">
        <v>1049</v>
      </c>
    </row>
    <row r="566" spans="1:65" s="12" customFormat="1" ht="22.9" customHeight="1">
      <c r="B566" s="159"/>
      <c r="C566" s="160"/>
      <c r="D566" s="161" t="s">
        <v>77</v>
      </c>
      <c r="E566" s="173" t="s">
        <v>1022</v>
      </c>
      <c r="F566" s="173" t="s">
        <v>1023</v>
      </c>
      <c r="G566" s="160"/>
      <c r="H566" s="160"/>
      <c r="I566" s="163"/>
      <c r="J566" s="174">
        <f>BK566</f>
        <v>0</v>
      </c>
      <c r="K566" s="160"/>
      <c r="L566" s="165"/>
      <c r="M566" s="166"/>
      <c r="N566" s="167"/>
      <c r="O566" s="167"/>
      <c r="P566" s="168">
        <f>SUM(P567:P578)</f>
        <v>0</v>
      </c>
      <c r="Q566" s="167"/>
      <c r="R566" s="168">
        <f>SUM(R567:R578)</f>
        <v>0</v>
      </c>
      <c r="S566" s="167"/>
      <c r="T566" s="169">
        <f>SUM(T567:T578)</f>
        <v>0</v>
      </c>
      <c r="AR566" s="170" t="s">
        <v>88</v>
      </c>
      <c r="AT566" s="171" t="s">
        <v>77</v>
      </c>
      <c r="AU566" s="171" t="s">
        <v>86</v>
      </c>
      <c r="AY566" s="170" t="s">
        <v>153</v>
      </c>
      <c r="BK566" s="172">
        <f>SUM(BK567:BK578)</f>
        <v>0</v>
      </c>
    </row>
    <row r="567" spans="1:65" s="2" customFormat="1" ht="16.5" customHeight="1">
      <c r="A567" s="36"/>
      <c r="B567" s="37"/>
      <c r="C567" s="175" t="s">
        <v>444</v>
      </c>
      <c r="D567" s="175" t="s">
        <v>155</v>
      </c>
      <c r="E567" s="176" t="s">
        <v>1025</v>
      </c>
      <c r="F567" s="177" t="s">
        <v>1026</v>
      </c>
      <c r="G567" s="178" t="s">
        <v>158</v>
      </c>
      <c r="H567" s="179">
        <v>5.85</v>
      </c>
      <c r="I567" s="180"/>
      <c r="J567" s="181">
        <f>ROUND(I567*H567,2)</f>
        <v>0</v>
      </c>
      <c r="K567" s="177" t="s">
        <v>159</v>
      </c>
      <c r="L567" s="41"/>
      <c r="M567" s="182" t="s">
        <v>19</v>
      </c>
      <c r="N567" s="183" t="s">
        <v>49</v>
      </c>
      <c r="O567" s="66"/>
      <c r="P567" s="184">
        <f>O567*H567</f>
        <v>0</v>
      </c>
      <c r="Q567" s="184">
        <v>0</v>
      </c>
      <c r="R567" s="184">
        <f>Q567*H567</f>
        <v>0</v>
      </c>
      <c r="S567" s="184">
        <v>0</v>
      </c>
      <c r="T567" s="185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6" t="s">
        <v>211</v>
      </c>
      <c r="AT567" s="186" t="s">
        <v>155</v>
      </c>
      <c r="AU567" s="186" t="s">
        <v>88</v>
      </c>
      <c r="AY567" s="19" t="s">
        <v>153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19" t="s">
        <v>86</v>
      </c>
      <c r="BK567" s="187">
        <f>ROUND(I567*H567,2)</f>
        <v>0</v>
      </c>
      <c r="BL567" s="19" t="s">
        <v>211</v>
      </c>
      <c r="BM567" s="186" t="s">
        <v>1521</v>
      </c>
    </row>
    <row r="568" spans="1:65" s="2" customFormat="1" ht="11.25">
      <c r="A568" s="36"/>
      <c r="B568" s="37"/>
      <c r="C568" s="38"/>
      <c r="D568" s="188" t="s">
        <v>161</v>
      </c>
      <c r="E568" s="38"/>
      <c r="F568" s="189" t="s">
        <v>1028</v>
      </c>
      <c r="G568" s="38"/>
      <c r="H568" s="38"/>
      <c r="I568" s="190"/>
      <c r="J568" s="38"/>
      <c r="K568" s="38"/>
      <c r="L568" s="41"/>
      <c r="M568" s="191"/>
      <c r="N568" s="192"/>
      <c r="O568" s="66"/>
      <c r="P568" s="66"/>
      <c r="Q568" s="66"/>
      <c r="R568" s="66"/>
      <c r="S568" s="66"/>
      <c r="T568" s="67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161</v>
      </c>
      <c r="AU568" s="19" t="s">
        <v>88</v>
      </c>
    </row>
    <row r="569" spans="1:65" s="13" customFormat="1" ht="11.25">
      <c r="B569" s="193"/>
      <c r="C569" s="194"/>
      <c r="D569" s="195" t="s">
        <v>163</v>
      </c>
      <c r="E569" s="196" t="s">
        <v>19</v>
      </c>
      <c r="F569" s="197" t="s">
        <v>1029</v>
      </c>
      <c r="G569" s="194"/>
      <c r="H569" s="198">
        <v>5.85</v>
      </c>
      <c r="I569" s="199"/>
      <c r="J569" s="194"/>
      <c r="K569" s="194"/>
      <c r="L569" s="200"/>
      <c r="M569" s="201"/>
      <c r="N569" s="202"/>
      <c r="O569" s="202"/>
      <c r="P569" s="202"/>
      <c r="Q569" s="202"/>
      <c r="R569" s="202"/>
      <c r="S569" s="202"/>
      <c r="T569" s="203"/>
      <c r="AT569" s="204" t="s">
        <v>163</v>
      </c>
      <c r="AU569" s="204" t="s">
        <v>88</v>
      </c>
      <c r="AV569" s="13" t="s">
        <v>88</v>
      </c>
      <c r="AW569" s="13" t="s">
        <v>37</v>
      </c>
      <c r="AX569" s="13" t="s">
        <v>78</v>
      </c>
      <c r="AY569" s="204" t="s">
        <v>153</v>
      </c>
    </row>
    <row r="570" spans="1:65" s="15" customFormat="1" ht="11.25">
      <c r="B570" s="215"/>
      <c r="C570" s="216"/>
      <c r="D570" s="195" t="s">
        <v>163</v>
      </c>
      <c r="E570" s="217" t="s">
        <v>19</v>
      </c>
      <c r="F570" s="218" t="s">
        <v>166</v>
      </c>
      <c r="G570" s="216"/>
      <c r="H570" s="219">
        <v>5.85</v>
      </c>
      <c r="I570" s="220"/>
      <c r="J570" s="216"/>
      <c r="K570" s="216"/>
      <c r="L570" s="221"/>
      <c r="M570" s="222"/>
      <c r="N570" s="223"/>
      <c r="O570" s="223"/>
      <c r="P570" s="223"/>
      <c r="Q570" s="223"/>
      <c r="R570" s="223"/>
      <c r="S570" s="223"/>
      <c r="T570" s="224"/>
      <c r="AT570" s="225" t="s">
        <v>163</v>
      </c>
      <c r="AU570" s="225" t="s">
        <v>88</v>
      </c>
      <c r="AV570" s="15" t="s">
        <v>160</v>
      </c>
      <c r="AW570" s="15" t="s">
        <v>37</v>
      </c>
      <c r="AX570" s="15" t="s">
        <v>86</v>
      </c>
      <c r="AY570" s="225" t="s">
        <v>153</v>
      </c>
    </row>
    <row r="571" spans="1:65" s="2" customFormat="1" ht="16.5" customHeight="1">
      <c r="A571" s="36"/>
      <c r="B571" s="37"/>
      <c r="C571" s="226" t="s">
        <v>887</v>
      </c>
      <c r="D571" s="226" t="s">
        <v>220</v>
      </c>
      <c r="E571" s="227" t="s">
        <v>1030</v>
      </c>
      <c r="F571" s="228" t="s">
        <v>1031</v>
      </c>
      <c r="G571" s="229" t="s">
        <v>342</v>
      </c>
      <c r="H571" s="230">
        <v>5</v>
      </c>
      <c r="I571" s="231"/>
      <c r="J571" s="232">
        <f>ROUND(I571*H571,2)</f>
        <v>0</v>
      </c>
      <c r="K571" s="228" t="s">
        <v>19</v>
      </c>
      <c r="L571" s="233"/>
      <c r="M571" s="234" t="s">
        <v>19</v>
      </c>
      <c r="N571" s="235" t="s">
        <v>49</v>
      </c>
      <c r="O571" s="66"/>
      <c r="P571" s="184">
        <f>O571*H571</f>
        <v>0</v>
      </c>
      <c r="Q571" s="184">
        <v>0</v>
      </c>
      <c r="R571" s="184">
        <f>Q571*H571</f>
        <v>0</v>
      </c>
      <c r="S571" s="184">
        <v>0</v>
      </c>
      <c r="T571" s="185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6" t="s">
        <v>258</v>
      </c>
      <c r="AT571" s="186" t="s">
        <v>220</v>
      </c>
      <c r="AU571" s="186" t="s">
        <v>88</v>
      </c>
      <c r="AY571" s="19" t="s">
        <v>153</v>
      </c>
      <c r="BE571" s="187">
        <f>IF(N571="základní",J571,0)</f>
        <v>0</v>
      </c>
      <c r="BF571" s="187">
        <f>IF(N571="snížená",J571,0)</f>
        <v>0</v>
      </c>
      <c r="BG571" s="187">
        <f>IF(N571="zákl. přenesená",J571,0)</f>
        <v>0</v>
      </c>
      <c r="BH571" s="187">
        <f>IF(N571="sníž. přenesená",J571,0)</f>
        <v>0</v>
      </c>
      <c r="BI571" s="187">
        <f>IF(N571="nulová",J571,0)</f>
        <v>0</v>
      </c>
      <c r="BJ571" s="19" t="s">
        <v>86</v>
      </c>
      <c r="BK571" s="187">
        <f>ROUND(I571*H571,2)</f>
        <v>0</v>
      </c>
      <c r="BL571" s="19" t="s">
        <v>211</v>
      </c>
      <c r="BM571" s="186" t="s">
        <v>1522</v>
      </c>
    </row>
    <row r="572" spans="1:65" s="2" customFormat="1" ht="16.5" customHeight="1">
      <c r="A572" s="36"/>
      <c r="B572" s="37"/>
      <c r="C572" s="175" t="s">
        <v>448</v>
      </c>
      <c r="D572" s="175" t="s">
        <v>155</v>
      </c>
      <c r="E572" s="176" t="s">
        <v>1025</v>
      </c>
      <c r="F572" s="177" t="s">
        <v>1026</v>
      </c>
      <c r="G572" s="178" t="s">
        <v>158</v>
      </c>
      <c r="H572" s="179">
        <v>2.2400000000000002</v>
      </c>
      <c r="I572" s="180"/>
      <c r="J572" s="181">
        <f>ROUND(I572*H572,2)</f>
        <v>0</v>
      </c>
      <c r="K572" s="177" t="s">
        <v>159</v>
      </c>
      <c r="L572" s="41"/>
      <c r="M572" s="182" t="s">
        <v>19</v>
      </c>
      <c r="N572" s="183" t="s">
        <v>49</v>
      </c>
      <c r="O572" s="66"/>
      <c r="P572" s="184">
        <f>O572*H572</f>
        <v>0</v>
      </c>
      <c r="Q572" s="184">
        <v>0</v>
      </c>
      <c r="R572" s="184">
        <f>Q572*H572</f>
        <v>0</v>
      </c>
      <c r="S572" s="184">
        <v>0</v>
      </c>
      <c r="T572" s="185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86" t="s">
        <v>211</v>
      </c>
      <c r="AT572" s="186" t="s">
        <v>155</v>
      </c>
      <c r="AU572" s="186" t="s">
        <v>88</v>
      </c>
      <c r="AY572" s="19" t="s">
        <v>153</v>
      </c>
      <c r="BE572" s="187">
        <f>IF(N572="základní",J572,0)</f>
        <v>0</v>
      </c>
      <c r="BF572" s="187">
        <f>IF(N572="snížená",J572,0)</f>
        <v>0</v>
      </c>
      <c r="BG572" s="187">
        <f>IF(N572="zákl. přenesená",J572,0)</f>
        <v>0</v>
      </c>
      <c r="BH572" s="187">
        <f>IF(N572="sníž. přenesená",J572,0)</f>
        <v>0</v>
      </c>
      <c r="BI572" s="187">
        <f>IF(N572="nulová",J572,0)</f>
        <v>0</v>
      </c>
      <c r="BJ572" s="19" t="s">
        <v>86</v>
      </c>
      <c r="BK572" s="187">
        <f>ROUND(I572*H572,2)</f>
        <v>0</v>
      </c>
      <c r="BL572" s="19" t="s">
        <v>211</v>
      </c>
      <c r="BM572" s="186" t="s">
        <v>1525</v>
      </c>
    </row>
    <row r="573" spans="1:65" s="2" customFormat="1" ht="11.25">
      <c r="A573" s="36"/>
      <c r="B573" s="37"/>
      <c r="C573" s="38"/>
      <c r="D573" s="188" t="s">
        <v>161</v>
      </c>
      <c r="E573" s="38"/>
      <c r="F573" s="189" t="s">
        <v>1028</v>
      </c>
      <c r="G573" s="38"/>
      <c r="H573" s="38"/>
      <c r="I573" s="190"/>
      <c r="J573" s="38"/>
      <c r="K573" s="38"/>
      <c r="L573" s="41"/>
      <c r="M573" s="191"/>
      <c r="N573" s="192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161</v>
      </c>
      <c r="AU573" s="19" t="s">
        <v>88</v>
      </c>
    </row>
    <row r="574" spans="1:65" s="13" customFormat="1" ht="11.25">
      <c r="B574" s="193"/>
      <c r="C574" s="194"/>
      <c r="D574" s="195" t="s">
        <v>163</v>
      </c>
      <c r="E574" s="196" t="s">
        <v>19</v>
      </c>
      <c r="F574" s="197" t="s">
        <v>1828</v>
      </c>
      <c r="G574" s="194"/>
      <c r="H574" s="198">
        <v>2.2400000000000002</v>
      </c>
      <c r="I574" s="199"/>
      <c r="J574" s="194"/>
      <c r="K574" s="194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163</v>
      </c>
      <c r="AU574" s="204" t="s">
        <v>88</v>
      </c>
      <c r="AV574" s="13" t="s">
        <v>88</v>
      </c>
      <c r="AW574" s="13" t="s">
        <v>37</v>
      </c>
      <c r="AX574" s="13" t="s">
        <v>78</v>
      </c>
      <c r="AY574" s="204" t="s">
        <v>153</v>
      </c>
    </row>
    <row r="575" spans="1:65" s="15" customFormat="1" ht="11.25">
      <c r="B575" s="215"/>
      <c r="C575" s="216"/>
      <c r="D575" s="195" t="s">
        <v>163</v>
      </c>
      <c r="E575" s="217" t="s">
        <v>19</v>
      </c>
      <c r="F575" s="218" t="s">
        <v>166</v>
      </c>
      <c r="G575" s="216"/>
      <c r="H575" s="219">
        <v>2.2400000000000002</v>
      </c>
      <c r="I575" s="220"/>
      <c r="J575" s="216"/>
      <c r="K575" s="216"/>
      <c r="L575" s="221"/>
      <c r="M575" s="222"/>
      <c r="N575" s="223"/>
      <c r="O575" s="223"/>
      <c r="P575" s="223"/>
      <c r="Q575" s="223"/>
      <c r="R575" s="223"/>
      <c r="S575" s="223"/>
      <c r="T575" s="224"/>
      <c r="AT575" s="225" t="s">
        <v>163</v>
      </c>
      <c r="AU575" s="225" t="s">
        <v>88</v>
      </c>
      <c r="AV575" s="15" t="s">
        <v>160</v>
      </c>
      <c r="AW575" s="15" t="s">
        <v>37</v>
      </c>
      <c r="AX575" s="15" t="s">
        <v>86</v>
      </c>
      <c r="AY575" s="225" t="s">
        <v>153</v>
      </c>
    </row>
    <row r="576" spans="1:65" s="2" customFormat="1" ht="16.5" customHeight="1">
      <c r="A576" s="36"/>
      <c r="B576" s="37"/>
      <c r="C576" s="226" t="s">
        <v>984</v>
      </c>
      <c r="D576" s="226" t="s">
        <v>220</v>
      </c>
      <c r="E576" s="227" t="s">
        <v>1829</v>
      </c>
      <c r="F576" s="228" t="s">
        <v>1830</v>
      </c>
      <c r="G576" s="229" t="s">
        <v>342</v>
      </c>
      <c r="H576" s="230">
        <v>2</v>
      </c>
      <c r="I576" s="231"/>
      <c r="J576" s="232">
        <f>ROUND(I576*H576,2)</f>
        <v>0</v>
      </c>
      <c r="K576" s="228" t="s">
        <v>19</v>
      </c>
      <c r="L576" s="233"/>
      <c r="M576" s="234" t="s">
        <v>19</v>
      </c>
      <c r="N576" s="235" t="s">
        <v>49</v>
      </c>
      <c r="O576" s="66"/>
      <c r="P576" s="184">
        <f>O576*H576</f>
        <v>0</v>
      </c>
      <c r="Q576" s="184">
        <v>0</v>
      </c>
      <c r="R576" s="184">
        <f>Q576*H576</f>
        <v>0</v>
      </c>
      <c r="S576" s="184">
        <v>0</v>
      </c>
      <c r="T576" s="185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6" t="s">
        <v>258</v>
      </c>
      <c r="AT576" s="186" t="s">
        <v>220</v>
      </c>
      <c r="AU576" s="186" t="s">
        <v>88</v>
      </c>
      <c r="AY576" s="19" t="s">
        <v>153</v>
      </c>
      <c r="BE576" s="187">
        <f>IF(N576="základní",J576,0)</f>
        <v>0</v>
      </c>
      <c r="BF576" s="187">
        <f>IF(N576="snížená",J576,0)</f>
        <v>0</v>
      </c>
      <c r="BG576" s="187">
        <f>IF(N576="zákl. přenesená",J576,0)</f>
        <v>0</v>
      </c>
      <c r="BH576" s="187">
        <f>IF(N576="sníž. přenesená",J576,0)</f>
        <v>0</v>
      </c>
      <c r="BI576" s="187">
        <f>IF(N576="nulová",J576,0)</f>
        <v>0</v>
      </c>
      <c r="BJ576" s="19" t="s">
        <v>86</v>
      </c>
      <c r="BK576" s="187">
        <f>ROUND(I576*H576,2)</f>
        <v>0</v>
      </c>
      <c r="BL576" s="19" t="s">
        <v>211</v>
      </c>
      <c r="BM576" s="186" t="s">
        <v>1530</v>
      </c>
    </row>
    <row r="577" spans="1:65" s="2" customFormat="1" ht="24.2" customHeight="1">
      <c r="A577" s="36"/>
      <c r="B577" s="37"/>
      <c r="C577" s="175" t="s">
        <v>451</v>
      </c>
      <c r="D577" s="175" t="s">
        <v>155</v>
      </c>
      <c r="E577" s="176" t="s">
        <v>1034</v>
      </c>
      <c r="F577" s="177" t="s">
        <v>1035</v>
      </c>
      <c r="G577" s="178" t="s">
        <v>223</v>
      </c>
      <c r="H577" s="179">
        <v>8.2000000000000003E-2</v>
      </c>
      <c r="I577" s="180"/>
      <c r="J577" s="181">
        <f>ROUND(I577*H577,2)</f>
        <v>0</v>
      </c>
      <c r="K577" s="177" t="s">
        <v>159</v>
      </c>
      <c r="L577" s="41"/>
      <c r="M577" s="182" t="s">
        <v>19</v>
      </c>
      <c r="N577" s="183" t="s">
        <v>49</v>
      </c>
      <c r="O577" s="66"/>
      <c r="P577" s="184">
        <f>O577*H577</f>
        <v>0</v>
      </c>
      <c r="Q577" s="184">
        <v>0</v>
      </c>
      <c r="R577" s="184">
        <f>Q577*H577</f>
        <v>0</v>
      </c>
      <c r="S577" s="184">
        <v>0</v>
      </c>
      <c r="T577" s="185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6" t="s">
        <v>211</v>
      </c>
      <c r="AT577" s="186" t="s">
        <v>155</v>
      </c>
      <c r="AU577" s="186" t="s">
        <v>88</v>
      </c>
      <c r="AY577" s="19" t="s">
        <v>153</v>
      </c>
      <c r="BE577" s="187">
        <f>IF(N577="základní",J577,0)</f>
        <v>0</v>
      </c>
      <c r="BF577" s="187">
        <f>IF(N577="snížená",J577,0)</f>
        <v>0</v>
      </c>
      <c r="BG577" s="187">
        <f>IF(N577="zákl. přenesená",J577,0)</f>
        <v>0</v>
      </c>
      <c r="BH577" s="187">
        <f>IF(N577="sníž. přenesená",J577,0)</f>
        <v>0</v>
      </c>
      <c r="BI577" s="187">
        <f>IF(N577="nulová",J577,0)</f>
        <v>0</v>
      </c>
      <c r="BJ577" s="19" t="s">
        <v>86</v>
      </c>
      <c r="BK577" s="187">
        <f>ROUND(I577*H577,2)</f>
        <v>0</v>
      </c>
      <c r="BL577" s="19" t="s">
        <v>211</v>
      </c>
      <c r="BM577" s="186" t="s">
        <v>1534</v>
      </c>
    </row>
    <row r="578" spans="1:65" s="2" customFormat="1" ht="11.25">
      <c r="A578" s="36"/>
      <c r="B578" s="37"/>
      <c r="C578" s="38"/>
      <c r="D578" s="188" t="s">
        <v>161</v>
      </c>
      <c r="E578" s="38"/>
      <c r="F578" s="189" t="s">
        <v>1037</v>
      </c>
      <c r="G578" s="38"/>
      <c r="H578" s="38"/>
      <c r="I578" s="190"/>
      <c r="J578" s="38"/>
      <c r="K578" s="38"/>
      <c r="L578" s="41"/>
      <c r="M578" s="191"/>
      <c r="N578" s="192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161</v>
      </c>
      <c r="AU578" s="19" t="s">
        <v>88</v>
      </c>
    </row>
    <row r="579" spans="1:65" s="12" customFormat="1" ht="25.9" customHeight="1">
      <c r="B579" s="159"/>
      <c r="C579" s="160"/>
      <c r="D579" s="161" t="s">
        <v>77</v>
      </c>
      <c r="E579" s="162" t="s">
        <v>1038</v>
      </c>
      <c r="F579" s="162" t="s">
        <v>1039</v>
      </c>
      <c r="G579" s="160"/>
      <c r="H579" s="160"/>
      <c r="I579" s="163"/>
      <c r="J579" s="164">
        <f>BK579</f>
        <v>0</v>
      </c>
      <c r="K579" s="160"/>
      <c r="L579" s="165"/>
      <c r="M579" s="166"/>
      <c r="N579" s="167"/>
      <c r="O579" s="167"/>
      <c r="P579" s="168">
        <f>P580</f>
        <v>0</v>
      </c>
      <c r="Q579" s="167"/>
      <c r="R579" s="168">
        <f>R580</f>
        <v>0</v>
      </c>
      <c r="S579" s="167"/>
      <c r="T579" s="169">
        <f>T580</f>
        <v>0</v>
      </c>
      <c r="AR579" s="170" t="s">
        <v>191</v>
      </c>
      <c r="AT579" s="171" t="s">
        <v>77</v>
      </c>
      <c r="AU579" s="171" t="s">
        <v>78</v>
      </c>
      <c r="AY579" s="170" t="s">
        <v>153</v>
      </c>
      <c r="BK579" s="172">
        <f>BK580</f>
        <v>0</v>
      </c>
    </row>
    <row r="580" spans="1:65" s="12" customFormat="1" ht="22.9" customHeight="1">
      <c r="B580" s="159"/>
      <c r="C580" s="160"/>
      <c r="D580" s="161" t="s">
        <v>77</v>
      </c>
      <c r="E580" s="173" t="s">
        <v>1040</v>
      </c>
      <c r="F580" s="173" t="s">
        <v>1041</v>
      </c>
      <c r="G580" s="160"/>
      <c r="H580" s="160"/>
      <c r="I580" s="163"/>
      <c r="J580" s="174">
        <f>BK580</f>
        <v>0</v>
      </c>
      <c r="K580" s="160"/>
      <c r="L580" s="165"/>
      <c r="M580" s="166"/>
      <c r="N580" s="167"/>
      <c r="O580" s="167"/>
      <c r="P580" s="168">
        <f>SUM(P581:P584)</f>
        <v>0</v>
      </c>
      <c r="Q580" s="167"/>
      <c r="R580" s="168">
        <f>SUM(R581:R584)</f>
        <v>0</v>
      </c>
      <c r="S580" s="167"/>
      <c r="T580" s="169">
        <f>SUM(T581:T584)</f>
        <v>0</v>
      </c>
      <c r="AR580" s="170" t="s">
        <v>191</v>
      </c>
      <c r="AT580" s="171" t="s">
        <v>77</v>
      </c>
      <c r="AU580" s="171" t="s">
        <v>86</v>
      </c>
      <c r="AY580" s="170" t="s">
        <v>153</v>
      </c>
      <c r="BK580" s="172">
        <f>SUM(BK581:BK584)</f>
        <v>0</v>
      </c>
    </row>
    <row r="581" spans="1:65" s="2" customFormat="1" ht="16.5" customHeight="1">
      <c r="A581" s="36"/>
      <c r="B581" s="37"/>
      <c r="C581" s="175" t="s">
        <v>1537</v>
      </c>
      <c r="D581" s="175" t="s">
        <v>155</v>
      </c>
      <c r="E581" s="176" t="s">
        <v>1042</v>
      </c>
      <c r="F581" s="177" t="s">
        <v>1043</v>
      </c>
      <c r="G581" s="178" t="s">
        <v>1044</v>
      </c>
      <c r="H581" s="179">
        <v>18</v>
      </c>
      <c r="I581" s="180"/>
      <c r="J581" s="181">
        <f>ROUND(I581*H581,2)</f>
        <v>0</v>
      </c>
      <c r="K581" s="177" t="s">
        <v>19</v>
      </c>
      <c r="L581" s="41"/>
      <c r="M581" s="182" t="s">
        <v>19</v>
      </c>
      <c r="N581" s="183" t="s">
        <v>49</v>
      </c>
      <c r="O581" s="66"/>
      <c r="P581" s="184">
        <f>O581*H581</f>
        <v>0</v>
      </c>
      <c r="Q581" s="184">
        <v>0</v>
      </c>
      <c r="R581" s="184">
        <f>Q581*H581</f>
        <v>0</v>
      </c>
      <c r="S581" s="184">
        <v>0</v>
      </c>
      <c r="T581" s="185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6" t="s">
        <v>160</v>
      </c>
      <c r="AT581" s="186" t="s">
        <v>155</v>
      </c>
      <c r="AU581" s="186" t="s">
        <v>88</v>
      </c>
      <c r="AY581" s="19" t="s">
        <v>153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9" t="s">
        <v>86</v>
      </c>
      <c r="BK581" s="187">
        <f>ROUND(I581*H581,2)</f>
        <v>0</v>
      </c>
      <c r="BL581" s="19" t="s">
        <v>160</v>
      </c>
      <c r="BM581" s="186" t="s">
        <v>1540</v>
      </c>
    </row>
    <row r="582" spans="1:65" s="2" customFormat="1" ht="16.5" customHeight="1">
      <c r="A582" s="36"/>
      <c r="B582" s="37"/>
      <c r="C582" s="175" t="s">
        <v>455</v>
      </c>
      <c r="D582" s="175" t="s">
        <v>155</v>
      </c>
      <c r="E582" s="176" t="s">
        <v>1047</v>
      </c>
      <c r="F582" s="177" t="s">
        <v>1048</v>
      </c>
      <c r="G582" s="178" t="s">
        <v>1044</v>
      </c>
      <c r="H582" s="179">
        <v>18</v>
      </c>
      <c r="I582" s="180"/>
      <c r="J582" s="181">
        <f>ROUND(I582*H582,2)</f>
        <v>0</v>
      </c>
      <c r="K582" s="177" t="s">
        <v>19</v>
      </c>
      <c r="L582" s="41"/>
      <c r="M582" s="182" t="s">
        <v>19</v>
      </c>
      <c r="N582" s="183" t="s">
        <v>49</v>
      </c>
      <c r="O582" s="66"/>
      <c r="P582" s="184">
        <f>O582*H582</f>
        <v>0</v>
      </c>
      <c r="Q582" s="184">
        <v>0</v>
      </c>
      <c r="R582" s="184">
        <f>Q582*H582</f>
        <v>0</v>
      </c>
      <c r="S582" s="184">
        <v>0</v>
      </c>
      <c r="T582" s="185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86" t="s">
        <v>160</v>
      </c>
      <c r="AT582" s="186" t="s">
        <v>155</v>
      </c>
      <c r="AU582" s="186" t="s">
        <v>88</v>
      </c>
      <c r="AY582" s="19" t="s">
        <v>153</v>
      </c>
      <c r="BE582" s="187">
        <f>IF(N582="základní",J582,0)</f>
        <v>0</v>
      </c>
      <c r="BF582" s="187">
        <f>IF(N582="snížená",J582,0)</f>
        <v>0</v>
      </c>
      <c r="BG582" s="187">
        <f>IF(N582="zákl. přenesená",J582,0)</f>
        <v>0</v>
      </c>
      <c r="BH582" s="187">
        <f>IF(N582="sníž. přenesená",J582,0)</f>
        <v>0</v>
      </c>
      <c r="BI582" s="187">
        <f>IF(N582="nulová",J582,0)</f>
        <v>0</v>
      </c>
      <c r="BJ582" s="19" t="s">
        <v>86</v>
      </c>
      <c r="BK582" s="187">
        <f>ROUND(I582*H582,2)</f>
        <v>0</v>
      </c>
      <c r="BL582" s="19" t="s">
        <v>160</v>
      </c>
      <c r="BM582" s="186" t="s">
        <v>1542</v>
      </c>
    </row>
    <row r="583" spans="1:65" s="13" customFormat="1" ht="11.25">
      <c r="B583" s="193"/>
      <c r="C583" s="194"/>
      <c r="D583" s="195" t="s">
        <v>163</v>
      </c>
      <c r="E583" s="196" t="s">
        <v>19</v>
      </c>
      <c r="F583" s="197" t="s">
        <v>216</v>
      </c>
      <c r="G583" s="194"/>
      <c r="H583" s="198">
        <v>18</v>
      </c>
      <c r="I583" s="199"/>
      <c r="J583" s="194"/>
      <c r="K583" s="194"/>
      <c r="L583" s="200"/>
      <c r="M583" s="201"/>
      <c r="N583" s="202"/>
      <c r="O583" s="202"/>
      <c r="P583" s="202"/>
      <c r="Q583" s="202"/>
      <c r="R583" s="202"/>
      <c r="S583" s="202"/>
      <c r="T583" s="203"/>
      <c r="AT583" s="204" t="s">
        <v>163</v>
      </c>
      <c r="AU583" s="204" t="s">
        <v>88</v>
      </c>
      <c r="AV583" s="13" t="s">
        <v>88</v>
      </c>
      <c r="AW583" s="13" t="s">
        <v>37</v>
      </c>
      <c r="AX583" s="13" t="s">
        <v>78</v>
      </c>
      <c r="AY583" s="204" t="s">
        <v>153</v>
      </c>
    </row>
    <row r="584" spans="1:65" s="15" customFormat="1" ht="11.25">
      <c r="B584" s="215"/>
      <c r="C584" s="216"/>
      <c r="D584" s="195" t="s">
        <v>163</v>
      </c>
      <c r="E584" s="217" t="s">
        <v>19</v>
      </c>
      <c r="F584" s="218" t="s">
        <v>166</v>
      </c>
      <c r="G584" s="216"/>
      <c r="H584" s="219">
        <v>18</v>
      </c>
      <c r="I584" s="220"/>
      <c r="J584" s="216"/>
      <c r="K584" s="216"/>
      <c r="L584" s="221"/>
      <c r="M584" s="244"/>
      <c r="N584" s="245"/>
      <c r="O584" s="245"/>
      <c r="P584" s="245"/>
      <c r="Q584" s="245"/>
      <c r="R584" s="245"/>
      <c r="S584" s="245"/>
      <c r="T584" s="246"/>
      <c r="AT584" s="225" t="s">
        <v>163</v>
      </c>
      <c r="AU584" s="225" t="s">
        <v>88</v>
      </c>
      <c r="AV584" s="15" t="s">
        <v>160</v>
      </c>
      <c r="AW584" s="15" t="s">
        <v>37</v>
      </c>
      <c r="AX584" s="15" t="s">
        <v>86</v>
      </c>
      <c r="AY584" s="225" t="s">
        <v>153</v>
      </c>
    </row>
    <row r="585" spans="1:65" s="2" customFormat="1" ht="6.95" customHeight="1">
      <c r="A585" s="36"/>
      <c r="B585" s="49"/>
      <c r="C585" s="50"/>
      <c r="D585" s="50"/>
      <c r="E585" s="50"/>
      <c r="F585" s="50"/>
      <c r="G585" s="50"/>
      <c r="H585" s="50"/>
      <c r="I585" s="50"/>
      <c r="J585" s="50"/>
      <c r="K585" s="50"/>
      <c r="L585" s="41"/>
      <c r="M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</row>
  </sheetData>
  <sheetProtection algorithmName="SHA-512" hashValue="BKOIVPe97oTuBhwOFc6MabcBjbbX/hCoGnwv5BYVdNmuvS7vqx0mOK6XTD9QCvNhp2KuMHWuy1S4FoM4ggSJPA==" saltValue="mhqhaK1iRAppmgkc4goIzFsUVHFI70pjYuwk+efceTjKzS6zz24Rlax51Q8LnMHDqRLGVlocwWF+Q7aQ+jsqBw==" spinCount="100000" sheet="1" objects="1" scenarios="1" formatColumns="0" formatRows="0" autoFilter="0"/>
  <autoFilter ref="C93:K584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/>
    <hyperlink ref="F103" r:id="rId2"/>
    <hyperlink ref="F108" r:id="rId3"/>
    <hyperlink ref="F110" r:id="rId4"/>
    <hyperlink ref="F114" r:id="rId5"/>
    <hyperlink ref="F118" r:id="rId6"/>
    <hyperlink ref="F123" r:id="rId7"/>
    <hyperlink ref="F129" r:id="rId8"/>
    <hyperlink ref="F134" r:id="rId9"/>
    <hyperlink ref="F139" r:id="rId10"/>
    <hyperlink ref="F144" r:id="rId11"/>
    <hyperlink ref="F149" r:id="rId12"/>
    <hyperlink ref="F157" r:id="rId13"/>
    <hyperlink ref="F175" r:id="rId14"/>
    <hyperlink ref="F180" r:id="rId15"/>
    <hyperlink ref="F186" r:id="rId16"/>
    <hyperlink ref="F193" r:id="rId17"/>
    <hyperlink ref="F195" r:id="rId18"/>
    <hyperlink ref="F199" r:id="rId19"/>
    <hyperlink ref="F204" r:id="rId20"/>
    <hyperlink ref="F208" r:id="rId21"/>
    <hyperlink ref="F212" r:id="rId22"/>
    <hyperlink ref="F216" r:id="rId23"/>
    <hyperlink ref="F224" r:id="rId24"/>
    <hyperlink ref="F234" r:id="rId25"/>
    <hyperlink ref="F239" r:id="rId26"/>
    <hyperlink ref="F246" r:id="rId27"/>
    <hyperlink ref="F250" r:id="rId28"/>
    <hyperlink ref="F255" r:id="rId29"/>
    <hyperlink ref="F261" r:id="rId30"/>
    <hyperlink ref="F271" r:id="rId31"/>
    <hyperlink ref="F276" r:id="rId32"/>
    <hyperlink ref="F281" r:id="rId33"/>
    <hyperlink ref="F292" r:id="rId34"/>
    <hyperlink ref="F298" r:id="rId35"/>
    <hyperlink ref="F307" r:id="rId36"/>
    <hyperlink ref="F312" r:id="rId37"/>
    <hyperlink ref="F318" r:id="rId38"/>
    <hyperlink ref="F324" r:id="rId39"/>
    <hyperlink ref="F329" r:id="rId40"/>
    <hyperlink ref="F334" r:id="rId41"/>
    <hyperlink ref="F339" r:id="rId42"/>
    <hyperlink ref="F349" r:id="rId43"/>
    <hyperlink ref="F357" r:id="rId44"/>
    <hyperlink ref="F367" r:id="rId45"/>
    <hyperlink ref="F372" r:id="rId46"/>
    <hyperlink ref="F382" r:id="rId47"/>
    <hyperlink ref="F390" r:id="rId48"/>
    <hyperlink ref="F398" r:id="rId49"/>
    <hyperlink ref="F406" r:id="rId50"/>
    <hyperlink ref="F414" r:id="rId51"/>
    <hyperlink ref="F422" r:id="rId52"/>
    <hyperlink ref="F427" r:id="rId53"/>
    <hyperlink ref="F430" r:id="rId54"/>
    <hyperlink ref="F435" r:id="rId55"/>
    <hyperlink ref="F440" r:id="rId56"/>
    <hyperlink ref="F445" r:id="rId57"/>
    <hyperlink ref="F447" r:id="rId58"/>
    <hyperlink ref="F449" r:id="rId59"/>
    <hyperlink ref="F453" r:id="rId60"/>
    <hyperlink ref="F457" r:id="rId61"/>
    <hyperlink ref="F461" r:id="rId62"/>
    <hyperlink ref="F468" r:id="rId63"/>
    <hyperlink ref="F472" r:id="rId64"/>
    <hyperlink ref="F485" r:id="rId65"/>
    <hyperlink ref="F490" r:id="rId66"/>
    <hyperlink ref="F492" r:id="rId67"/>
    <hyperlink ref="F496" r:id="rId68"/>
    <hyperlink ref="F498" r:id="rId69"/>
    <hyperlink ref="F506" r:id="rId70"/>
    <hyperlink ref="F512" r:id="rId71"/>
    <hyperlink ref="F517" r:id="rId72"/>
    <hyperlink ref="F521" r:id="rId73"/>
    <hyperlink ref="F525" r:id="rId74"/>
    <hyperlink ref="F532" r:id="rId75"/>
    <hyperlink ref="F538" r:id="rId76"/>
    <hyperlink ref="F540" r:id="rId77"/>
    <hyperlink ref="F544" r:id="rId78"/>
    <hyperlink ref="F546" r:id="rId79"/>
    <hyperlink ref="F550" r:id="rId80"/>
    <hyperlink ref="F555" r:id="rId81"/>
    <hyperlink ref="F557" r:id="rId82"/>
    <hyperlink ref="F561" r:id="rId83"/>
    <hyperlink ref="F568" r:id="rId84"/>
    <hyperlink ref="F573" r:id="rId85"/>
    <hyperlink ref="F578" r:id="rId8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112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88</v>
      </c>
    </row>
    <row r="4" spans="1:46" s="1" customFormat="1" ht="24.95" customHeight="1">
      <c r="B4" s="22"/>
      <c r="D4" s="105" t="s">
        <v>122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II-117 Lipnice - Spálené Poříčí , ( úsek IV , úsek V )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123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1831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13. 5. 2024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40</v>
      </c>
      <c r="F24" s="36"/>
      <c r="G24" s="36"/>
      <c r="H24" s="36"/>
      <c r="I24" s="107" t="s">
        <v>29</v>
      </c>
      <c r="J24" s="109" t="s">
        <v>41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44</v>
      </c>
      <c r="E30" s="36"/>
      <c r="F30" s="36"/>
      <c r="G30" s="36"/>
      <c r="H30" s="36"/>
      <c r="I30" s="36"/>
      <c r="J30" s="116">
        <f>ROUND(J87,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46</v>
      </c>
      <c r="G32" s="36"/>
      <c r="H32" s="36"/>
      <c r="I32" s="117" t="s">
        <v>45</v>
      </c>
      <c r="J32" s="117" t="s">
        <v>47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48</v>
      </c>
      <c r="E33" s="107" t="s">
        <v>49</v>
      </c>
      <c r="F33" s="119">
        <f>ROUND((SUM(BE87:BE502)),  2)</f>
        <v>0</v>
      </c>
      <c r="G33" s="36"/>
      <c r="H33" s="36"/>
      <c r="I33" s="120">
        <v>0.21</v>
      </c>
      <c r="J33" s="119">
        <f>ROUND(((SUM(BE87:BE502))*I33),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50</v>
      </c>
      <c r="F34" s="119">
        <f>ROUND((SUM(BF87:BF502)),  2)</f>
        <v>0</v>
      </c>
      <c r="G34" s="36"/>
      <c r="H34" s="36"/>
      <c r="I34" s="120">
        <v>0.12</v>
      </c>
      <c r="J34" s="119">
        <f>ROUND(((SUM(BF87:BF502))*I34),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51</v>
      </c>
      <c r="F35" s="119">
        <f>ROUND((SUM(BG87:BG502)),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52</v>
      </c>
      <c r="F36" s="119">
        <f>ROUND((SUM(BH87:BH502)),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53</v>
      </c>
      <c r="F37" s="119">
        <f>ROUND((SUM(BI87:BI502)),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II-117 Lipnice - Spálené Poříčí , ( úsek IV , úsek V )</v>
      </c>
      <c r="F48" s="382"/>
      <c r="G48" s="382"/>
      <c r="H48" s="382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8" t="str">
        <f>E9</f>
        <v>SKA7209 - SO 105  Chodník a ostatní plochy - úsek V</v>
      </c>
      <c r="F50" s="383"/>
      <c r="G50" s="383"/>
      <c r="H50" s="38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13. 5. 2024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SÚS PK, příspěvková organizace</v>
      </c>
      <c r="G54" s="38"/>
      <c r="H54" s="38"/>
      <c r="I54" s="31" t="s">
        <v>33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126</v>
      </c>
      <c r="D57" s="133"/>
      <c r="E57" s="133"/>
      <c r="F57" s="133"/>
      <c r="G57" s="133"/>
      <c r="H57" s="133"/>
      <c r="I57" s="133"/>
      <c r="J57" s="134" t="s">
        <v>127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76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128</v>
      </c>
    </row>
    <row r="60" spans="1:47" s="9" customFormat="1" ht="24.95" customHeight="1">
      <c r="B60" s="136"/>
      <c r="C60" s="137"/>
      <c r="D60" s="138" t="s">
        <v>129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130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132</v>
      </c>
      <c r="E62" s="145"/>
      <c r="F62" s="145"/>
      <c r="G62" s="145"/>
      <c r="H62" s="145"/>
      <c r="I62" s="145"/>
      <c r="J62" s="146">
        <f>J180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133</v>
      </c>
      <c r="E63" s="145"/>
      <c r="F63" s="145"/>
      <c r="G63" s="145"/>
      <c r="H63" s="145"/>
      <c r="I63" s="145"/>
      <c r="J63" s="146">
        <f>J185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134</v>
      </c>
      <c r="E64" s="145"/>
      <c r="F64" s="145"/>
      <c r="G64" s="145"/>
      <c r="H64" s="145"/>
      <c r="I64" s="145"/>
      <c r="J64" s="146">
        <f>J333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135</v>
      </c>
      <c r="E65" s="145"/>
      <c r="F65" s="145"/>
      <c r="G65" s="145"/>
      <c r="H65" s="145"/>
      <c r="I65" s="145"/>
      <c r="J65" s="146">
        <f>J350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136</v>
      </c>
      <c r="E66" s="145"/>
      <c r="F66" s="145"/>
      <c r="G66" s="145"/>
      <c r="H66" s="145"/>
      <c r="I66" s="145"/>
      <c r="J66" s="146">
        <f>J455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137</v>
      </c>
      <c r="E67" s="145"/>
      <c r="F67" s="145"/>
      <c r="G67" s="145"/>
      <c r="H67" s="145"/>
      <c r="I67" s="145"/>
      <c r="J67" s="146">
        <f>J500</f>
        <v>0</v>
      </c>
      <c r="K67" s="143"/>
      <c r="L67" s="14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138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1" t="str">
        <f>E7</f>
        <v>II-117 Lipnice - Spálené Poříčí , ( úsek IV , úsek V )</v>
      </c>
      <c r="F77" s="382"/>
      <c r="G77" s="382"/>
      <c r="H77" s="382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123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38" t="str">
        <f>E9</f>
        <v>SKA7209 - SO 105  Chodník a ostatní plochy - úsek V</v>
      </c>
      <c r="F79" s="383"/>
      <c r="G79" s="383"/>
      <c r="H79" s="383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 xml:space="preserve"> </v>
      </c>
      <c r="G81" s="38"/>
      <c r="H81" s="38"/>
      <c r="I81" s="31" t="s">
        <v>23</v>
      </c>
      <c r="J81" s="61" t="str">
        <f>IF(J12="","",J12)</f>
        <v>13. 5. 2024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7" customHeight="1">
      <c r="A83" s="36"/>
      <c r="B83" s="37"/>
      <c r="C83" s="31" t="s">
        <v>25</v>
      </c>
      <c r="D83" s="38"/>
      <c r="E83" s="38"/>
      <c r="F83" s="29" t="str">
        <f>E15</f>
        <v>SÚS PK, příspěvková organizace</v>
      </c>
      <c r="G83" s="38"/>
      <c r="H83" s="38"/>
      <c r="I83" s="31" t="s">
        <v>33</v>
      </c>
      <c r="J83" s="34" t="str">
        <f>E21</f>
        <v>Projekční kancelář Ing.Škubalová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38</v>
      </c>
      <c r="J84" s="34" t="str">
        <f>E24</f>
        <v>Straka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8"/>
      <c r="B86" s="149"/>
      <c r="C86" s="150" t="s">
        <v>139</v>
      </c>
      <c r="D86" s="151" t="s">
        <v>63</v>
      </c>
      <c r="E86" s="151" t="s">
        <v>59</v>
      </c>
      <c r="F86" s="151" t="s">
        <v>60</v>
      </c>
      <c r="G86" s="151" t="s">
        <v>140</v>
      </c>
      <c r="H86" s="151" t="s">
        <v>141</v>
      </c>
      <c r="I86" s="151" t="s">
        <v>142</v>
      </c>
      <c r="J86" s="151" t="s">
        <v>127</v>
      </c>
      <c r="K86" s="152" t="s">
        <v>143</v>
      </c>
      <c r="L86" s="153"/>
      <c r="M86" s="70" t="s">
        <v>19</v>
      </c>
      <c r="N86" s="71" t="s">
        <v>48</v>
      </c>
      <c r="O86" s="71" t="s">
        <v>144</v>
      </c>
      <c r="P86" s="71" t="s">
        <v>145</v>
      </c>
      <c r="Q86" s="71" t="s">
        <v>146</v>
      </c>
      <c r="R86" s="71" t="s">
        <v>147</v>
      </c>
      <c r="S86" s="71" t="s">
        <v>148</v>
      </c>
      <c r="T86" s="72" t="s">
        <v>149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9" customHeight="1">
      <c r="A87" s="36"/>
      <c r="B87" s="37"/>
      <c r="C87" s="77" t="s">
        <v>150</v>
      </c>
      <c r="D87" s="38"/>
      <c r="E87" s="38"/>
      <c r="F87" s="38"/>
      <c r="G87" s="38"/>
      <c r="H87" s="38"/>
      <c r="I87" s="38"/>
      <c r="J87" s="154">
        <f>BK87</f>
        <v>0</v>
      </c>
      <c r="K87" s="38"/>
      <c r="L87" s="41"/>
      <c r="M87" s="73"/>
      <c r="N87" s="155"/>
      <c r="O87" s="74"/>
      <c r="P87" s="156">
        <f>P88</f>
        <v>0</v>
      </c>
      <c r="Q87" s="74"/>
      <c r="R87" s="156">
        <f>R88</f>
        <v>0</v>
      </c>
      <c r="S87" s="74"/>
      <c r="T87" s="157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77</v>
      </c>
      <c r="AU87" s="19" t="s">
        <v>128</v>
      </c>
      <c r="BK87" s="158">
        <f>BK88</f>
        <v>0</v>
      </c>
    </row>
    <row r="88" spans="1:65" s="12" customFormat="1" ht="25.9" customHeight="1">
      <c r="B88" s="159"/>
      <c r="C88" s="160"/>
      <c r="D88" s="161" t="s">
        <v>77</v>
      </c>
      <c r="E88" s="162" t="s">
        <v>151</v>
      </c>
      <c r="F88" s="162" t="s">
        <v>152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P89+P180+P185+P333+P350+P455+P500</f>
        <v>0</v>
      </c>
      <c r="Q88" s="167"/>
      <c r="R88" s="168">
        <f>R89+R180+R185+R333+R350+R455+R500</f>
        <v>0</v>
      </c>
      <c r="S88" s="167"/>
      <c r="T88" s="169">
        <f>T89+T180+T185+T333+T350+T455+T500</f>
        <v>0</v>
      </c>
      <c r="AR88" s="170" t="s">
        <v>86</v>
      </c>
      <c r="AT88" s="171" t="s">
        <v>77</v>
      </c>
      <c r="AU88" s="171" t="s">
        <v>78</v>
      </c>
      <c r="AY88" s="170" t="s">
        <v>153</v>
      </c>
      <c r="BK88" s="172">
        <f>BK89+BK180+BK185+BK333+BK350+BK455+BK500</f>
        <v>0</v>
      </c>
    </row>
    <row r="89" spans="1:65" s="12" customFormat="1" ht="22.9" customHeight="1">
      <c r="B89" s="159"/>
      <c r="C89" s="160"/>
      <c r="D89" s="161" t="s">
        <v>77</v>
      </c>
      <c r="E89" s="173" t="s">
        <v>86</v>
      </c>
      <c r="F89" s="173" t="s">
        <v>154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SUM(P90:P179)</f>
        <v>0</v>
      </c>
      <c r="Q89" s="167"/>
      <c r="R89" s="168">
        <f>SUM(R90:R179)</f>
        <v>0</v>
      </c>
      <c r="S89" s="167"/>
      <c r="T89" s="169">
        <f>SUM(T90:T179)</f>
        <v>0</v>
      </c>
      <c r="AR89" s="170" t="s">
        <v>86</v>
      </c>
      <c r="AT89" s="171" t="s">
        <v>77</v>
      </c>
      <c r="AU89" s="171" t="s">
        <v>86</v>
      </c>
      <c r="AY89" s="170" t="s">
        <v>153</v>
      </c>
      <c r="BK89" s="172">
        <f>SUM(BK90:BK179)</f>
        <v>0</v>
      </c>
    </row>
    <row r="90" spans="1:65" s="2" customFormat="1" ht="33" customHeight="1">
      <c r="A90" s="36"/>
      <c r="B90" s="37"/>
      <c r="C90" s="175" t="s">
        <v>86</v>
      </c>
      <c r="D90" s="175" t="s">
        <v>155</v>
      </c>
      <c r="E90" s="176" t="s">
        <v>156</v>
      </c>
      <c r="F90" s="177" t="s">
        <v>157</v>
      </c>
      <c r="G90" s="178" t="s">
        <v>158</v>
      </c>
      <c r="H90" s="179">
        <v>577</v>
      </c>
      <c r="I90" s="180"/>
      <c r="J90" s="181">
        <f>ROUND(I90*H90,2)</f>
        <v>0</v>
      </c>
      <c r="K90" s="177" t="s">
        <v>159</v>
      </c>
      <c r="L90" s="41"/>
      <c r="M90" s="182" t="s">
        <v>19</v>
      </c>
      <c r="N90" s="183" t="s">
        <v>49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160</v>
      </c>
      <c r="AT90" s="186" t="s">
        <v>155</v>
      </c>
      <c r="AU90" s="186" t="s">
        <v>88</v>
      </c>
      <c r="AY90" s="19" t="s">
        <v>153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86</v>
      </c>
      <c r="BK90" s="187">
        <f>ROUND(I90*H90,2)</f>
        <v>0</v>
      </c>
      <c r="BL90" s="19" t="s">
        <v>160</v>
      </c>
      <c r="BM90" s="186" t="s">
        <v>88</v>
      </c>
    </row>
    <row r="91" spans="1:65" s="2" customFormat="1" ht="11.25">
      <c r="A91" s="36"/>
      <c r="B91" s="37"/>
      <c r="C91" s="38"/>
      <c r="D91" s="188" t="s">
        <v>161</v>
      </c>
      <c r="E91" s="38"/>
      <c r="F91" s="189" t="s">
        <v>162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161</v>
      </c>
      <c r="AU91" s="19" t="s">
        <v>88</v>
      </c>
    </row>
    <row r="92" spans="1:65" s="13" customFormat="1" ht="11.25">
      <c r="B92" s="193"/>
      <c r="C92" s="194"/>
      <c r="D92" s="195" t="s">
        <v>163</v>
      </c>
      <c r="E92" s="196" t="s">
        <v>19</v>
      </c>
      <c r="F92" s="197" t="s">
        <v>1832</v>
      </c>
      <c r="G92" s="194"/>
      <c r="H92" s="198">
        <v>577</v>
      </c>
      <c r="I92" s="199"/>
      <c r="J92" s="194"/>
      <c r="K92" s="194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163</v>
      </c>
      <c r="AU92" s="204" t="s">
        <v>88</v>
      </c>
      <c r="AV92" s="13" t="s">
        <v>88</v>
      </c>
      <c r="AW92" s="13" t="s">
        <v>37</v>
      </c>
      <c r="AX92" s="13" t="s">
        <v>78</v>
      </c>
      <c r="AY92" s="204" t="s">
        <v>153</v>
      </c>
    </row>
    <row r="93" spans="1:65" s="14" customFormat="1" ht="11.25">
      <c r="B93" s="205"/>
      <c r="C93" s="206"/>
      <c r="D93" s="195" t="s">
        <v>163</v>
      </c>
      <c r="E93" s="207" t="s">
        <v>19</v>
      </c>
      <c r="F93" s="208" t="s">
        <v>190</v>
      </c>
      <c r="G93" s="206"/>
      <c r="H93" s="207" t="s">
        <v>19</v>
      </c>
      <c r="I93" s="209"/>
      <c r="J93" s="206"/>
      <c r="K93" s="206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163</v>
      </c>
      <c r="AU93" s="214" t="s">
        <v>88</v>
      </c>
      <c r="AV93" s="14" t="s">
        <v>86</v>
      </c>
      <c r="AW93" s="14" t="s">
        <v>37</v>
      </c>
      <c r="AX93" s="14" t="s">
        <v>78</v>
      </c>
      <c r="AY93" s="214" t="s">
        <v>153</v>
      </c>
    </row>
    <row r="94" spans="1:65" s="15" customFormat="1" ht="11.25">
      <c r="B94" s="215"/>
      <c r="C94" s="216"/>
      <c r="D94" s="195" t="s">
        <v>163</v>
      </c>
      <c r="E94" s="217" t="s">
        <v>19</v>
      </c>
      <c r="F94" s="218" t="s">
        <v>166</v>
      </c>
      <c r="G94" s="216"/>
      <c r="H94" s="219">
        <v>577</v>
      </c>
      <c r="I94" s="220"/>
      <c r="J94" s="216"/>
      <c r="K94" s="216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163</v>
      </c>
      <c r="AU94" s="225" t="s">
        <v>88</v>
      </c>
      <c r="AV94" s="15" t="s">
        <v>160</v>
      </c>
      <c r="AW94" s="15" t="s">
        <v>37</v>
      </c>
      <c r="AX94" s="15" t="s">
        <v>86</v>
      </c>
      <c r="AY94" s="225" t="s">
        <v>153</v>
      </c>
    </row>
    <row r="95" spans="1:65" s="2" customFormat="1" ht="24.2" customHeight="1">
      <c r="A95" s="36"/>
      <c r="B95" s="37"/>
      <c r="C95" s="175" t="s">
        <v>88</v>
      </c>
      <c r="D95" s="175" t="s">
        <v>155</v>
      </c>
      <c r="E95" s="176" t="s">
        <v>1833</v>
      </c>
      <c r="F95" s="177" t="s">
        <v>1834</v>
      </c>
      <c r="G95" s="178" t="s">
        <v>158</v>
      </c>
      <c r="H95" s="179">
        <v>577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49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160</v>
      </c>
      <c r="AT95" s="186" t="s">
        <v>155</v>
      </c>
      <c r="AU95" s="186" t="s">
        <v>88</v>
      </c>
      <c r="AY95" s="19" t="s">
        <v>153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86</v>
      </c>
      <c r="BK95" s="187">
        <f>ROUND(I95*H95,2)</f>
        <v>0</v>
      </c>
      <c r="BL95" s="19" t="s">
        <v>160</v>
      </c>
      <c r="BM95" s="186" t="s">
        <v>160</v>
      </c>
    </row>
    <row r="96" spans="1:65" s="13" customFormat="1" ht="11.25">
      <c r="B96" s="193"/>
      <c r="C96" s="194"/>
      <c r="D96" s="195" t="s">
        <v>163</v>
      </c>
      <c r="E96" s="196" t="s">
        <v>19</v>
      </c>
      <c r="F96" s="197" t="s">
        <v>1832</v>
      </c>
      <c r="G96" s="194"/>
      <c r="H96" s="198">
        <v>577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163</v>
      </c>
      <c r="AU96" s="204" t="s">
        <v>88</v>
      </c>
      <c r="AV96" s="13" t="s">
        <v>88</v>
      </c>
      <c r="AW96" s="13" t="s">
        <v>37</v>
      </c>
      <c r="AX96" s="13" t="s">
        <v>78</v>
      </c>
      <c r="AY96" s="204" t="s">
        <v>153</v>
      </c>
    </row>
    <row r="97" spans="1:65" s="14" customFormat="1" ht="11.25">
      <c r="B97" s="205"/>
      <c r="C97" s="206"/>
      <c r="D97" s="195" t="s">
        <v>163</v>
      </c>
      <c r="E97" s="207" t="s">
        <v>19</v>
      </c>
      <c r="F97" s="208" t="s">
        <v>190</v>
      </c>
      <c r="G97" s="206"/>
      <c r="H97" s="207" t="s">
        <v>19</v>
      </c>
      <c r="I97" s="209"/>
      <c r="J97" s="206"/>
      <c r="K97" s="206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163</v>
      </c>
      <c r="AU97" s="214" t="s">
        <v>88</v>
      </c>
      <c r="AV97" s="14" t="s">
        <v>86</v>
      </c>
      <c r="AW97" s="14" t="s">
        <v>37</v>
      </c>
      <c r="AX97" s="14" t="s">
        <v>78</v>
      </c>
      <c r="AY97" s="214" t="s">
        <v>153</v>
      </c>
    </row>
    <row r="98" spans="1:65" s="15" customFormat="1" ht="11.25">
      <c r="B98" s="215"/>
      <c r="C98" s="216"/>
      <c r="D98" s="195" t="s">
        <v>163</v>
      </c>
      <c r="E98" s="217" t="s">
        <v>19</v>
      </c>
      <c r="F98" s="218" t="s">
        <v>166</v>
      </c>
      <c r="G98" s="216"/>
      <c r="H98" s="219">
        <v>577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163</v>
      </c>
      <c r="AU98" s="225" t="s">
        <v>88</v>
      </c>
      <c r="AV98" s="15" t="s">
        <v>160</v>
      </c>
      <c r="AW98" s="15" t="s">
        <v>37</v>
      </c>
      <c r="AX98" s="15" t="s">
        <v>86</v>
      </c>
      <c r="AY98" s="225" t="s">
        <v>153</v>
      </c>
    </row>
    <row r="99" spans="1:65" s="2" customFormat="1" ht="24.2" customHeight="1">
      <c r="A99" s="36"/>
      <c r="B99" s="37"/>
      <c r="C99" s="175" t="s">
        <v>170</v>
      </c>
      <c r="D99" s="175" t="s">
        <v>155</v>
      </c>
      <c r="E99" s="176" t="s">
        <v>1109</v>
      </c>
      <c r="F99" s="177" t="s">
        <v>1110</v>
      </c>
      <c r="G99" s="178" t="s">
        <v>275</v>
      </c>
      <c r="H99" s="179">
        <v>20</v>
      </c>
      <c r="I99" s="180"/>
      <c r="J99" s="181">
        <f>ROUND(I99*H99,2)</f>
        <v>0</v>
      </c>
      <c r="K99" s="177" t="s">
        <v>159</v>
      </c>
      <c r="L99" s="41"/>
      <c r="M99" s="182" t="s">
        <v>19</v>
      </c>
      <c r="N99" s="183" t="s">
        <v>49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160</v>
      </c>
      <c r="AT99" s="186" t="s">
        <v>155</v>
      </c>
      <c r="AU99" s="186" t="s">
        <v>88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86</v>
      </c>
      <c r="BK99" s="187">
        <f>ROUND(I99*H99,2)</f>
        <v>0</v>
      </c>
      <c r="BL99" s="19" t="s">
        <v>160</v>
      </c>
      <c r="BM99" s="186" t="s">
        <v>174</v>
      </c>
    </row>
    <row r="100" spans="1:65" s="2" customFormat="1" ht="11.25">
      <c r="A100" s="36"/>
      <c r="B100" s="37"/>
      <c r="C100" s="38"/>
      <c r="D100" s="188" t="s">
        <v>161</v>
      </c>
      <c r="E100" s="38"/>
      <c r="F100" s="189" t="s">
        <v>1111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161</v>
      </c>
      <c r="AU100" s="19" t="s">
        <v>88</v>
      </c>
    </row>
    <row r="101" spans="1:65" s="13" customFormat="1" ht="11.25">
      <c r="B101" s="193"/>
      <c r="C101" s="194"/>
      <c r="D101" s="195" t="s">
        <v>163</v>
      </c>
      <c r="E101" s="196" t="s">
        <v>19</v>
      </c>
      <c r="F101" s="197" t="s">
        <v>224</v>
      </c>
      <c r="G101" s="194"/>
      <c r="H101" s="198">
        <v>20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163</v>
      </c>
      <c r="AU101" s="204" t="s">
        <v>88</v>
      </c>
      <c r="AV101" s="13" t="s">
        <v>88</v>
      </c>
      <c r="AW101" s="13" t="s">
        <v>37</v>
      </c>
      <c r="AX101" s="13" t="s">
        <v>78</v>
      </c>
      <c r="AY101" s="204" t="s">
        <v>153</v>
      </c>
    </row>
    <row r="102" spans="1:65" s="14" customFormat="1" ht="11.25">
      <c r="B102" s="205"/>
      <c r="C102" s="206"/>
      <c r="D102" s="195" t="s">
        <v>163</v>
      </c>
      <c r="E102" s="207" t="s">
        <v>19</v>
      </c>
      <c r="F102" s="208" t="s">
        <v>190</v>
      </c>
      <c r="G102" s="206"/>
      <c r="H102" s="207" t="s">
        <v>19</v>
      </c>
      <c r="I102" s="209"/>
      <c r="J102" s="206"/>
      <c r="K102" s="206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163</v>
      </c>
      <c r="AU102" s="214" t="s">
        <v>88</v>
      </c>
      <c r="AV102" s="14" t="s">
        <v>86</v>
      </c>
      <c r="AW102" s="14" t="s">
        <v>37</v>
      </c>
      <c r="AX102" s="14" t="s">
        <v>78</v>
      </c>
      <c r="AY102" s="214" t="s">
        <v>153</v>
      </c>
    </row>
    <row r="103" spans="1:65" s="15" customFormat="1" ht="11.25">
      <c r="B103" s="215"/>
      <c r="C103" s="216"/>
      <c r="D103" s="195" t="s">
        <v>163</v>
      </c>
      <c r="E103" s="217" t="s">
        <v>19</v>
      </c>
      <c r="F103" s="218" t="s">
        <v>166</v>
      </c>
      <c r="G103" s="216"/>
      <c r="H103" s="219">
        <v>20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163</v>
      </c>
      <c r="AU103" s="225" t="s">
        <v>88</v>
      </c>
      <c r="AV103" s="15" t="s">
        <v>160</v>
      </c>
      <c r="AW103" s="15" t="s">
        <v>37</v>
      </c>
      <c r="AX103" s="15" t="s">
        <v>86</v>
      </c>
      <c r="AY103" s="225" t="s">
        <v>153</v>
      </c>
    </row>
    <row r="104" spans="1:65" s="2" customFormat="1" ht="24.2" customHeight="1">
      <c r="A104" s="36"/>
      <c r="B104" s="37"/>
      <c r="C104" s="175" t="s">
        <v>160</v>
      </c>
      <c r="D104" s="175" t="s">
        <v>155</v>
      </c>
      <c r="E104" s="176" t="s">
        <v>171</v>
      </c>
      <c r="F104" s="177" t="s">
        <v>172</v>
      </c>
      <c r="G104" s="178" t="s">
        <v>173</v>
      </c>
      <c r="H104" s="179">
        <v>810.26</v>
      </c>
      <c r="I104" s="180"/>
      <c r="J104" s="181">
        <f>ROUND(I104*H104,2)</f>
        <v>0</v>
      </c>
      <c r="K104" s="177" t="s">
        <v>159</v>
      </c>
      <c r="L104" s="41"/>
      <c r="M104" s="182" t="s">
        <v>19</v>
      </c>
      <c r="N104" s="183" t="s">
        <v>49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160</v>
      </c>
      <c r="AT104" s="186" t="s">
        <v>155</v>
      </c>
      <c r="AU104" s="186" t="s">
        <v>88</v>
      </c>
      <c r="AY104" s="19" t="s">
        <v>153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86</v>
      </c>
      <c r="BK104" s="187">
        <f>ROUND(I104*H104,2)</f>
        <v>0</v>
      </c>
      <c r="BL104" s="19" t="s">
        <v>160</v>
      </c>
      <c r="BM104" s="186" t="s">
        <v>182</v>
      </c>
    </row>
    <row r="105" spans="1:65" s="2" customFormat="1" ht="11.25">
      <c r="A105" s="36"/>
      <c r="B105" s="37"/>
      <c r="C105" s="38"/>
      <c r="D105" s="188" t="s">
        <v>161</v>
      </c>
      <c r="E105" s="38"/>
      <c r="F105" s="189" t="s">
        <v>175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161</v>
      </c>
      <c r="AU105" s="19" t="s">
        <v>88</v>
      </c>
    </row>
    <row r="106" spans="1:65" s="13" customFormat="1" ht="11.25">
      <c r="B106" s="193"/>
      <c r="C106" s="194"/>
      <c r="D106" s="195" t="s">
        <v>163</v>
      </c>
      <c r="E106" s="196" t="s">
        <v>19</v>
      </c>
      <c r="F106" s="197" t="s">
        <v>1835</v>
      </c>
      <c r="G106" s="194"/>
      <c r="H106" s="198">
        <v>290.45999999999998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163</v>
      </c>
      <c r="AU106" s="204" t="s">
        <v>88</v>
      </c>
      <c r="AV106" s="13" t="s">
        <v>88</v>
      </c>
      <c r="AW106" s="13" t="s">
        <v>37</v>
      </c>
      <c r="AX106" s="13" t="s">
        <v>78</v>
      </c>
      <c r="AY106" s="204" t="s">
        <v>153</v>
      </c>
    </row>
    <row r="107" spans="1:65" s="14" customFormat="1" ht="11.25">
      <c r="B107" s="205"/>
      <c r="C107" s="206"/>
      <c r="D107" s="195" t="s">
        <v>163</v>
      </c>
      <c r="E107" s="207" t="s">
        <v>19</v>
      </c>
      <c r="F107" s="208" t="s">
        <v>1836</v>
      </c>
      <c r="G107" s="206"/>
      <c r="H107" s="207" t="s">
        <v>19</v>
      </c>
      <c r="I107" s="209"/>
      <c r="J107" s="206"/>
      <c r="K107" s="206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163</v>
      </c>
      <c r="AU107" s="214" t="s">
        <v>88</v>
      </c>
      <c r="AV107" s="14" t="s">
        <v>86</v>
      </c>
      <c r="AW107" s="14" t="s">
        <v>37</v>
      </c>
      <c r="AX107" s="14" t="s">
        <v>78</v>
      </c>
      <c r="AY107" s="214" t="s">
        <v>153</v>
      </c>
    </row>
    <row r="108" spans="1:65" s="13" customFormat="1" ht="11.25">
      <c r="B108" s="193"/>
      <c r="C108" s="194"/>
      <c r="D108" s="195" t="s">
        <v>163</v>
      </c>
      <c r="E108" s="196" t="s">
        <v>19</v>
      </c>
      <c r="F108" s="197" t="s">
        <v>1837</v>
      </c>
      <c r="G108" s="194"/>
      <c r="H108" s="198">
        <v>519.79999999999995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163</v>
      </c>
      <c r="AU108" s="204" t="s">
        <v>88</v>
      </c>
      <c r="AV108" s="13" t="s">
        <v>88</v>
      </c>
      <c r="AW108" s="13" t="s">
        <v>37</v>
      </c>
      <c r="AX108" s="13" t="s">
        <v>78</v>
      </c>
      <c r="AY108" s="204" t="s">
        <v>153</v>
      </c>
    </row>
    <row r="109" spans="1:65" s="14" customFormat="1" ht="11.25">
      <c r="B109" s="205"/>
      <c r="C109" s="206"/>
      <c r="D109" s="195" t="s">
        <v>163</v>
      </c>
      <c r="E109" s="207" t="s">
        <v>19</v>
      </c>
      <c r="F109" s="208" t="s">
        <v>179</v>
      </c>
      <c r="G109" s="206"/>
      <c r="H109" s="207" t="s">
        <v>19</v>
      </c>
      <c r="I109" s="209"/>
      <c r="J109" s="206"/>
      <c r="K109" s="206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163</v>
      </c>
      <c r="AU109" s="214" t="s">
        <v>88</v>
      </c>
      <c r="AV109" s="14" t="s">
        <v>86</v>
      </c>
      <c r="AW109" s="14" t="s">
        <v>37</v>
      </c>
      <c r="AX109" s="14" t="s">
        <v>78</v>
      </c>
      <c r="AY109" s="214" t="s">
        <v>153</v>
      </c>
    </row>
    <row r="110" spans="1:65" s="15" customFormat="1" ht="11.25">
      <c r="B110" s="215"/>
      <c r="C110" s="216"/>
      <c r="D110" s="195" t="s">
        <v>163</v>
      </c>
      <c r="E110" s="217" t="s">
        <v>19</v>
      </c>
      <c r="F110" s="218" t="s">
        <v>166</v>
      </c>
      <c r="G110" s="216"/>
      <c r="H110" s="219">
        <v>810.26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163</v>
      </c>
      <c r="AU110" s="225" t="s">
        <v>88</v>
      </c>
      <c r="AV110" s="15" t="s">
        <v>160</v>
      </c>
      <c r="AW110" s="15" t="s">
        <v>37</v>
      </c>
      <c r="AX110" s="15" t="s">
        <v>86</v>
      </c>
      <c r="AY110" s="225" t="s">
        <v>153</v>
      </c>
    </row>
    <row r="111" spans="1:65" s="2" customFormat="1" ht="24.2" customHeight="1">
      <c r="A111" s="36"/>
      <c r="B111" s="37"/>
      <c r="C111" s="175" t="s">
        <v>191</v>
      </c>
      <c r="D111" s="175" t="s">
        <v>155</v>
      </c>
      <c r="E111" s="176" t="s">
        <v>180</v>
      </c>
      <c r="F111" s="177" t="s">
        <v>181</v>
      </c>
      <c r="G111" s="178" t="s">
        <v>173</v>
      </c>
      <c r="H111" s="179">
        <v>70.98</v>
      </c>
      <c r="I111" s="180"/>
      <c r="J111" s="181">
        <f>ROUND(I111*H111,2)</f>
        <v>0</v>
      </c>
      <c r="K111" s="177" t="s">
        <v>159</v>
      </c>
      <c r="L111" s="41"/>
      <c r="M111" s="182" t="s">
        <v>19</v>
      </c>
      <c r="N111" s="183" t="s">
        <v>49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160</v>
      </c>
      <c r="AT111" s="186" t="s">
        <v>155</v>
      </c>
      <c r="AU111" s="186" t="s">
        <v>88</v>
      </c>
      <c r="AY111" s="19" t="s">
        <v>153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86</v>
      </c>
      <c r="BK111" s="187">
        <f>ROUND(I111*H111,2)</f>
        <v>0</v>
      </c>
      <c r="BL111" s="19" t="s">
        <v>160</v>
      </c>
      <c r="BM111" s="186" t="s">
        <v>194</v>
      </c>
    </row>
    <row r="112" spans="1:65" s="2" customFormat="1" ht="11.25">
      <c r="A112" s="36"/>
      <c r="B112" s="37"/>
      <c r="C112" s="38"/>
      <c r="D112" s="188" t="s">
        <v>161</v>
      </c>
      <c r="E112" s="38"/>
      <c r="F112" s="189" t="s">
        <v>183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161</v>
      </c>
      <c r="AU112" s="19" t="s">
        <v>88</v>
      </c>
    </row>
    <row r="113" spans="1:65" s="13" customFormat="1" ht="11.25">
      <c r="B113" s="193"/>
      <c r="C113" s="194"/>
      <c r="D113" s="195" t="s">
        <v>163</v>
      </c>
      <c r="E113" s="196" t="s">
        <v>19</v>
      </c>
      <c r="F113" s="197" t="s">
        <v>1838</v>
      </c>
      <c r="G113" s="194"/>
      <c r="H113" s="198">
        <v>62.3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163</v>
      </c>
      <c r="AU113" s="204" t="s">
        <v>88</v>
      </c>
      <c r="AV113" s="13" t="s">
        <v>88</v>
      </c>
      <c r="AW113" s="13" t="s">
        <v>37</v>
      </c>
      <c r="AX113" s="13" t="s">
        <v>78</v>
      </c>
      <c r="AY113" s="204" t="s">
        <v>153</v>
      </c>
    </row>
    <row r="114" spans="1:65" s="14" customFormat="1" ht="11.25">
      <c r="B114" s="205"/>
      <c r="C114" s="206"/>
      <c r="D114" s="195" t="s">
        <v>163</v>
      </c>
      <c r="E114" s="207" t="s">
        <v>19</v>
      </c>
      <c r="F114" s="208" t="s">
        <v>1839</v>
      </c>
      <c r="G114" s="206"/>
      <c r="H114" s="207" t="s">
        <v>19</v>
      </c>
      <c r="I114" s="209"/>
      <c r="J114" s="206"/>
      <c r="K114" s="206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163</v>
      </c>
      <c r="AU114" s="214" t="s">
        <v>88</v>
      </c>
      <c r="AV114" s="14" t="s">
        <v>86</v>
      </c>
      <c r="AW114" s="14" t="s">
        <v>37</v>
      </c>
      <c r="AX114" s="14" t="s">
        <v>78</v>
      </c>
      <c r="AY114" s="214" t="s">
        <v>153</v>
      </c>
    </row>
    <row r="115" spans="1:65" s="13" customFormat="1" ht="11.25">
      <c r="B115" s="193"/>
      <c r="C115" s="194"/>
      <c r="D115" s="195" t="s">
        <v>163</v>
      </c>
      <c r="E115" s="196" t="s">
        <v>19</v>
      </c>
      <c r="F115" s="197" t="s">
        <v>1840</v>
      </c>
      <c r="G115" s="194"/>
      <c r="H115" s="198">
        <v>7.7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163</v>
      </c>
      <c r="AU115" s="204" t="s">
        <v>88</v>
      </c>
      <c r="AV115" s="13" t="s">
        <v>88</v>
      </c>
      <c r="AW115" s="13" t="s">
        <v>37</v>
      </c>
      <c r="AX115" s="13" t="s">
        <v>78</v>
      </c>
      <c r="AY115" s="204" t="s">
        <v>153</v>
      </c>
    </row>
    <row r="116" spans="1:65" s="14" customFormat="1" ht="11.25">
      <c r="B116" s="205"/>
      <c r="C116" s="206"/>
      <c r="D116" s="195" t="s">
        <v>163</v>
      </c>
      <c r="E116" s="207" t="s">
        <v>19</v>
      </c>
      <c r="F116" s="208" t="s">
        <v>1841</v>
      </c>
      <c r="G116" s="206"/>
      <c r="H116" s="207" t="s">
        <v>19</v>
      </c>
      <c r="I116" s="209"/>
      <c r="J116" s="206"/>
      <c r="K116" s="206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163</v>
      </c>
      <c r="AU116" s="214" t="s">
        <v>88</v>
      </c>
      <c r="AV116" s="14" t="s">
        <v>86</v>
      </c>
      <c r="AW116" s="14" t="s">
        <v>37</v>
      </c>
      <c r="AX116" s="14" t="s">
        <v>78</v>
      </c>
      <c r="AY116" s="214" t="s">
        <v>153</v>
      </c>
    </row>
    <row r="117" spans="1:65" s="13" customFormat="1" ht="11.25">
      <c r="B117" s="193"/>
      <c r="C117" s="194"/>
      <c r="D117" s="195" t="s">
        <v>163</v>
      </c>
      <c r="E117" s="196" t="s">
        <v>19</v>
      </c>
      <c r="F117" s="197" t="s">
        <v>1842</v>
      </c>
      <c r="G117" s="194"/>
      <c r="H117" s="198">
        <v>0.98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163</v>
      </c>
      <c r="AU117" s="204" t="s">
        <v>88</v>
      </c>
      <c r="AV117" s="13" t="s">
        <v>88</v>
      </c>
      <c r="AW117" s="13" t="s">
        <v>37</v>
      </c>
      <c r="AX117" s="13" t="s">
        <v>78</v>
      </c>
      <c r="AY117" s="204" t="s">
        <v>153</v>
      </c>
    </row>
    <row r="118" spans="1:65" s="14" customFormat="1" ht="11.25">
      <c r="B118" s="205"/>
      <c r="C118" s="206"/>
      <c r="D118" s="195" t="s">
        <v>163</v>
      </c>
      <c r="E118" s="207" t="s">
        <v>19</v>
      </c>
      <c r="F118" s="208" t="s">
        <v>189</v>
      </c>
      <c r="G118" s="206"/>
      <c r="H118" s="207" t="s">
        <v>19</v>
      </c>
      <c r="I118" s="209"/>
      <c r="J118" s="206"/>
      <c r="K118" s="206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163</v>
      </c>
      <c r="AU118" s="214" t="s">
        <v>88</v>
      </c>
      <c r="AV118" s="14" t="s">
        <v>86</v>
      </c>
      <c r="AW118" s="14" t="s">
        <v>37</v>
      </c>
      <c r="AX118" s="14" t="s">
        <v>78</v>
      </c>
      <c r="AY118" s="214" t="s">
        <v>153</v>
      </c>
    </row>
    <row r="119" spans="1:65" s="14" customFormat="1" ht="11.25">
      <c r="B119" s="205"/>
      <c r="C119" s="206"/>
      <c r="D119" s="195" t="s">
        <v>163</v>
      </c>
      <c r="E119" s="207" t="s">
        <v>19</v>
      </c>
      <c r="F119" s="208" t="s">
        <v>190</v>
      </c>
      <c r="G119" s="206"/>
      <c r="H119" s="207" t="s">
        <v>19</v>
      </c>
      <c r="I119" s="209"/>
      <c r="J119" s="206"/>
      <c r="K119" s="206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163</v>
      </c>
      <c r="AU119" s="214" t="s">
        <v>88</v>
      </c>
      <c r="AV119" s="14" t="s">
        <v>86</v>
      </c>
      <c r="AW119" s="14" t="s">
        <v>37</v>
      </c>
      <c r="AX119" s="14" t="s">
        <v>78</v>
      </c>
      <c r="AY119" s="214" t="s">
        <v>153</v>
      </c>
    </row>
    <row r="120" spans="1:65" s="15" customFormat="1" ht="11.25">
      <c r="B120" s="215"/>
      <c r="C120" s="216"/>
      <c r="D120" s="195" t="s">
        <v>163</v>
      </c>
      <c r="E120" s="217" t="s">
        <v>19</v>
      </c>
      <c r="F120" s="218" t="s">
        <v>166</v>
      </c>
      <c r="G120" s="216"/>
      <c r="H120" s="219">
        <v>70.98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163</v>
      </c>
      <c r="AU120" s="225" t="s">
        <v>88</v>
      </c>
      <c r="AV120" s="15" t="s">
        <v>160</v>
      </c>
      <c r="AW120" s="15" t="s">
        <v>37</v>
      </c>
      <c r="AX120" s="15" t="s">
        <v>86</v>
      </c>
      <c r="AY120" s="225" t="s">
        <v>153</v>
      </c>
    </row>
    <row r="121" spans="1:65" s="2" customFormat="1" ht="37.9" customHeight="1">
      <c r="A121" s="36"/>
      <c r="B121" s="37"/>
      <c r="C121" s="175" t="s">
        <v>174</v>
      </c>
      <c r="D121" s="175" t="s">
        <v>155</v>
      </c>
      <c r="E121" s="176" t="s">
        <v>192</v>
      </c>
      <c r="F121" s="177" t="s">
        <v>193</v>
      </c>
      <c r="G121" s="178" t="s">
        <v>173</v>
      </c>
      <c r="H121" s="179">
        <v>195</v>
      </c>
      <c r="I121" s="180"/>
      <c r="J121" s="181">
        <f>ROUND(I121*H121,2)</f>
        <v>0</v>
      </c>
      <c r="K121" s="177" t="s">
        <v>159</v>
      </c>
      <c r="L121" s="41"/>
      <c r="M121" s="182" t="s">
        <v>19</v>
      </c>
      <c r="N121" s="183" t="s">
        <v>49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160</v>
      </c>
      <c r="AT121" s="186" t="s">
        <v>155</v>
      </c>
      <c r="AU121" s="186" t="s">
        <v>88</v>
      </c>
      <c r="AY121" s="19" t="s">
        <v>153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86</v>
      </c>
      <c r="BK121" s="187">
        <f>ROUND(I121*H121,2)</f>
        <v>0</v>
      </c>
      <c r="BL121" s="19" t="s">
        <v>160</v>
      </c>
      <c r="BM121" s="186" t="s">
        <v>8</v>
      </c>
    </row>
    <row r="122" spans="1:65" s="2" customFormat="1" ht="11.25">
      <c r="A122" s="36"/>
      <c r="B122" s="37"/>
      <c r="C122" s="38"/>
      <c r="D122" s="188" t="s">
        <v>161</v>
      </c>
      <c r="E122" s="38"/>
      <c r="F122" s="189" t="s">
        <v>195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161</v>
      </c>
      <c r="AU122" s="19" t="s">
        <v>88</v>
      </c>
    </row>
    <row r="123" spans="1:65" s="13" customFormat="1" ht="11.25">
      <c r="B123" s="193"/>
      <c r="C123" s="194"/>
      <c r="D123" s="195" t="s">
        <v>163</v>
      </c>
      <c r="E123" s="196" t="s">
        <v>19</v>
      </c>
      <c r="F123" s="197" t="s">
        <v>1843</v>
      </c>
      <c r="G123" s="194"/>
      <c r="H123" s="198">
        <v>195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163</v>
      </c>
      <c r="AU123" s="204" t="s">
        <v>88</v>
      </c>
      <c r="AV123" s="13" t="s">
        <v>88</v>
      </c>
      <c r="AW123" s="13" t="s">
        <v>37</v>
      </c>
      <c r="AX123" s="13" t="s">
        <v>78</v>
      </c>
      <c r="AY123" s="204" t="s">
        <v>153</v>
      </c>
    </row>
    <row r="124" spans="1:65" s="14" customFormat="1" ht="11.25">
      <c r="B124" s="205"/>
      <c r="C124" s="206"/>
      <c r="D124" s="195" t="s">
        <v>163</v>
      </c>
      <c r="E124" s="207" t="s">
        <v>19</v>
      </c>
      <c r="F124" s="208" t="s">
        <v>1844</v>
      </c>
      <c r="G124" s="206"/>
      <c r="H124" s="207" t="s">
        <v>19</v>
      </c>
      <c r="I124" s="209"/>
      <c r="J124" s="206"/>
      <c r="K124" s="206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163</v>
      </c>
      <c r="AU124" s="214" t="s">
        <v>88</v>
      </c>
      <c r="AV124" s="14" t="s">
        <v>86</v>
      </c>
      <c r="AW124" s="14" t="s">
        <v>37</v>
      </c>
      <c r="AX124" s="14" t="s">
        <v>78</v>
      </c>
      <c r="AY124" s="214" t="s">
        <v>153</v>
      </c>
    </row>
    <row r="125" spans="1:65" s="15" customFormat="1" ht="11.25">
      <c r="B125" s="215"/>
      <c r="C125" s="216"/>
      <c r="D125" s="195" t="s">
        <v>163</v>
      </c>
      <c r="E125" s="217" t="s">
        <v>19</v>
      </c>
      <c r="F125" s="218" t="s">
        <v>166</v>
      </c>
      <c r="G125" s="216"/>
      <c r="H125" s="219">
        <v>195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163</v>
      </c>
      <c r="AU125" s="225" t="s">
        <v>88</v>
      </c>
      <c r="AV125" s="15" t="s">
        <v>160</v>
      </c>
      <c r="AW125" s="15" t="s">
        <v>37</v>
      </c>
      <c r="AX125" s="15" t="s">
        <v>86</v>
      </c>
      <c r="AY125" s="225" t="s">
        <v>153</v>
      </c>
    </row>
    <row r="126" spans="1:65" s="2" customFormat="1" ht="37.9" customHeight="1">
      <c r="A126" s="36"/>
      <c r="B126" s="37"/>
      <c r="C126" s="175" t="s">
        <v>203</v>
      </c>
      <c r="D126" s="175" t="s">
        <v>155</v>
      </c>
      <c r="E126" s="176" t="s">
        <v>197</v>
      </c>
      <c r="F126" s="177" t="s">
        <v>198</v>
      </c>
      <c r="G126" s="178" t="s">
        <v>173</v>
      </c>
      <c r="H126" s="179">
        <v>686.24</v>
      </c>
      <c r="I126" s="180"/>
      <c r="J126" s="181">
        <f>ROUND(I126*H126,2)</f>
        <v>0</v>
      </c>
      <c r="K126" s="177" t="s">
        <v>159</v>
      </c>
      <c r="L126" s="41"/>
      <c r="M126" s="182" t="s">
        <v>19</v>
      </c>
      <c r="N126" s="183" t="s">
        <v>49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160</v>
      </c>
      <c r="AT126" s="186" t="s">
        <v>155</v>
      </c>
      <c r="AU126" s="186" t="s">
        <v>88</v>
      </c>
      <c r="AY126" s="19" t="s">
        <v>153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86</v>
      </c>
      <c r="BK126" s="187">
        <f>ROUND(I126*H126,2)</f>
        <v>0</v>
      </c>
      <c r="BL126" s="19" t="s">
        <v>160</v>
      </c>
      <c r="BM126" s="186" t="s">
        <v>206</v>
      </c>
    </row>
    <row r="127" spans="1:65" s="2" customFormat="1" ht="11.25">
      <c r="A127" s="36"/>
      <c r="B127" s="37"/>
      <c r="C127" s="38"/>
      <c r="D127" s="188" t="s">
        <v>161</v>
      </c>
      <c r="E127" s="38"/>
      <c r="F127" s="189" t="s">
        <v>199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161</v>
      </c>
      <c r="AU127" s="19" t="s">
        <v>88</v>
      </c>
    </row>
    <row r="128" spans="1:65" s="13" customFormat="1" ht="11.25">
      <c r="B128" s="193"/>
      <c r="C128" s="194"/>
      <c r="D128" s="195" t="s">
        <v>163</v>
      </c>
      <c r="E128" s="196" t="s">
        <v>19</v>
      </c>
      <c r="F128" s="197" t="s">
        <v>1845</v>
      </c>
      <c r="G128" s="194"/>
      <c r="H128" s="198">
        <v>810.26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163</v>
      </c>
      <c r="AU128" s="204" t="s">
        <v>88</v>
      </c>
      <c r="AV128" s="13" t="s">
        <v>88</v>
      </c>
      <c r="AW128" s="13" t="s">
        <v>37</v>
      </c>
      <c r="AX128" s="13" t="s">
        <v>78</v>
      </c>
      <c r="AY128" s="204" t="s">
        <v>153</v>
      </c>
    </row>
    <row r="129" spans="1:65" s="13" customFormat="1" ht="11.25">
      <c r="B129" s="193"/>
      <c r="C129" s="194"/>
      <c r="D129" s="195" t="s">
        <v>163</v>
      </c>
      <c r="E129" s="196" t="s">
        <v>19</v>
      </c>
      <c r="F129" s="197" t="s">
        <v>1846</v>
      </c>
      <c r="G129" s="194"/>
      <c r="H129" s="198">
        <v>70.98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163</v>
      </c>
      <c r="AU129" s="204" t="s">
        <v>88</v>
      </c>
      <c r="AV129" s="13" t="s">
        <v>88</v>
      </c>
      <c r="AW129" s="13" t="s">
        <v>37</v>
      </c>
      <c r="AX129" s="13" t="s">
        <v>78</v>
      </c>
      <c r="AY129" s="204" t="s">
        <v>153</v>
      </c>
    </row>
    <row r="130" spans="1:65" s="13" customFormat="1" ht="11.25">
      <c r="B130" s="193"/>
      <c r="C130" s="194"/>
      <c r="D130" s="195" t="s">
        <v>163</v>
      </c>
      <c r="E130" s="196" t="s">
        <v>19</v>
      </c>
      <c r="F130" s="197" t="s">
        <v>1847</v>
      </c>
      <c r="G130" s="194"/>
      <c r="H130" s="198">
        <v>-195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163</v>
      </c>
      <c r="AU130" s="204" t="s">
        <v>88</v>
      </c>
      <c r="AV130" s="13" t="s">
        <v>88</v>
      </c>
      <c r="AW130" s="13" t="s">
        <v>37</v>
      </c>
      <c r="AX130" s="13" t="s">
        <v>78</v>
      </c>
      <c r="AY130" s="204" t="s">
        <v>153</v>
      </c>
    </row>
    <row r="131" spans="1:65" s="15" customFormat="1" ht="11.25">
      <c r="B131" s="215"/>
      <c r="C131" s="216"/>
      <c r="D131" s="195" t="s">
        <v>163</v>
      </c>
      <c r="E131" s="217" t="s">
        <v>19</v>
      </c>
      <c r="F131" s="218" t="s">
        <v>166</v>
      </c>
      <c r="G131" s="216"/>
      <c r="H131" s="219">
        <v>686.24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163</v>
      </c>
      <c r="AU131" s="225" t="s">
        <v>88</v>
      </c>
      <c r="AV131" s="15" t="s">
        <v>160</v>
      </c>
      <c r="AW131" s="15" t="s">
        <v>37</v>
      </c>
      <c r="AX131" s="15" t="s">
        <v>86</v>
      </c>
      <c r="AY131" s="225" t="s">
        <v>153</v>
      </c>
    </row>
    <row r="132" spans="1:65" s="2" customFormat="1" ht="37.9" customHeight="1">
      <c r="A132" s="36"/>
      <c r="B132" s="37"/>
      <c r="C132" s="175" t="s">
        <v>182</v>
      </c>
      <c r="D132" s="175" t="s">
        <v>155</v>
      </c>
      <c r="E132" s="176" t="s">
        <v>204</v>
      </c>
      <c r="F132" s="177" t="s">
        <v>205</v>
      </c>
      <c r="G132" s="178" t="s">
        <v>173</v>
      </c>
      <c r="H132" s="179">
        <v>3431.2</v>
      </c>
      <c r="I132" s="180"/>
      <c r="J132" s="181">
        <f>ROUND(I132*H132,2)</f>
        <v>0</v>
      </c>
      <c r="K132" s="177" t="s">
        <v>159</v>
      </c>
      <c r="L132" s="41"/>
      <c r="M132" s="182" t="s">
        <v>19</v>
      </c>
      <c r="N132" s="183" t="s">
        <v>49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160</v>
      </c>
      <c r="AT132" s="186" t="s">
        <v>155</v>
      </c>
      <c r="AU132" s="186" t="s">
        <v>88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86</v>
      </c>
      <c r="BK132" s="187">
        <f>ROUND(I132*H132,2)</f>
        <v>0</v>
      </c>
      <c r="BL132" s="19" t="s">
        <v>160</v>
      </c>
      <c r="BM132" s="186" t="s">
        <v>211</v>
      </c>
    </row>
    <row r="133" spans="1:65" s="2" customFormat="1" ht="11.25">
      <c r="A133" s="36"/>
      <c r="B133" s="37"/>
      <c r="C133" s="38"/>
      <c r="D133" s="188" t="s">
        <v>161</v>
      </c>
      <c r="E133" s="38"/>
      <c r="F133" s="189" t="s">
        <v>207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161</v>
      </c>
      <c r="AU133" s="19" t="s">
        <v>88</v>
      </c>
    </row>
    <row r="134" spans="1:65" s="13" customFormat="1" ht="11.25">
      <c r="B134" s="193"/>
      <c r="C134" s="194"/>
      <c r="D134" s="195" t="s">
        <v>163</v>
      </c>
      <c r="E134" s="196" t="s">
        <v>19</v>
      </c>
      <c r="F134" s="197" t="s">
        <v>1848</v>
      </c>
      <c r="G134" s="194"/>
      <c r="H134" s="198">
        <v>3431.2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163</v>
      </c>
      <c r="AU134" s="204" t="s">
        <v>88</v>
      </c>
      <c r="AV134" s="13" t="s">
        <v>88</v>
      </c>
      <c r="AW134" s="13" t="s">
        <v>37</v>
      </c>
      <c r="AX134" s="13" t="s">
        <v>78</v>
      </c>
      <c r="AY134" s="204" t="s">
        <v>153</v>
      </c>
    </row>
    <row r="135" spans="1:65" s="15" customFormat="1" ht="11.25">
      <c r="B135" s="215"/>
      <c r="C135" s="216"/>
      <c r="D135" s="195" t="s">
        <v>163</v>
      </c>
      <c r="E135" s="217" t="s">
        <v>19</v>
      </c>
      <c r="F135" s="218" t="s">
        <v>166</v>
      </c>
      <c r="G135" s="216"/>
      <c r="H135" s="219">
        <v>3431.2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163</v>
      </c>
      <c r="AU135" s="225" t="s">
        <v>88</v>
      </c>
      <c r="AV135" s="15" t="s">
        <v>160</v>
      </c>
      <c r="AW135" s="15" t="s">
        <v>37</v>
      </c>
      <c r="AX135" s="15" t="s">
        <v>86</v>
      </c>
      <c r="AY135" s="225" t="s">
        <v>153</v>
      </c>
    </row>
    <row r="136" spans="1:65" s="2" customFormat="1" ht="16.5" customHeight="1">
      <c r="A136" s="36"/>
      <c r="B136" s="37"/>
      <c r="C136" s="175" t="s">
        <v>213</v>
      </c>
      <c r="D136" s="175" t="s">
        <v>155</v>
      </c>
      <c r="E136" s="176" t="s">
        <v>209</v>
      </c>
      <c r="F136" s="177" t="s">
        <v>210</v>
      </c>
      <c r="G136" s="178" t="s">
        <v>173</v>
      </c>
      <c r="H136" s="179">
        <v>195</v>
      </c>
      <c r="I136" s="180"/>
      <c r="J136" s="181">
        <f>ROUND(I136*H136,2)</f>
        <v>0</v>
      </c>
      <c r="K136" s="177" t="s">
        <v>159</v>
      </c>
      <c r="L136" s="41"/>
      <c r="M136" s="182" t="s">
        <v>19</v>
      </c>
      <c r="N136" s="183" t="s">
        <v>49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160</v>
      </c>
      <c r="AT136" s="186" t="s">
        <v>155</v>
      </c>
      <c r="AU136" s="186" t="s">
        <v>88</v>
      </c>
      <c r="AY136" s="19" t="s">
        <v>153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86</v>
      </c>
      <c r="BK136" s="187">
        <f>ROUND(I136*H136,2)</f>
        <v>0</v>
      </c>
      <c r="BL136" s="19" t="s">
        <v>160</v>
      </c>
      <c r="BM136" s="186" t="s">
        <v>216</v>
      </c>
    </row>
    <row r="137" spans="1:65" s="2" customFormat="1" ht="11.25">
      <c r="A137" s="36"/>
      <c r="B137" s="37"/>
      <c r="C137" s="38"/>
      <c r="D137" s="188" t="s">
        <v>161</v>
      </c>
      <c r="E137" s="38"/>
      <c r="F137" s="189" t="s">
        <v>212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161</v>
      </c>
      <c r="AU137" s="19" t="s">
        <v>88</v>
      </c>
    </row>
    <row r="138" spans="1:65" s="13" customFormat="1" ht="11.25">
      <c r="B138" s="193"/>
      <c r="C138" s="194"/>
      <c r="D138" s="195" t="s">
        <v>163</v>
      </c>
      <c r="E138" s="196" t="s">
        <v>19</v>
      </c>
      <c r="F138" s="197" t="s">
        <v>1843</v>
      </c>
      <c r="G138" s="194"/>
      <c r="H138" s="198">
        <v>195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163</v>
      </c>
      <c r="AU138" s="204" t="s">
        <v>88</v>
      </c>
      <c r="AV138" s="13" t="s">
        <v>88</v>
      </c>
      <c r="AW138" s="13" t="s">
        <v>37</v>
      </c>
      <c r="AX138" s="13" t="s">
        <v>78</v>
      </c>
      <c r="AY138" s="204" t="s">
        <v>153</v>
      </c>
    </row>
    <row r="139" spans="1:65" s="14" customFormat="1" ht="11.25">
      <c r="B139" s="205"/>
      <c r="C139" s="206"/>
      <c r="D139" s="195" t="s">
        <v>163</v>
      </c>
      <c r="E139" s="207" t="s">
        <v>19</v>
      </c>
      <c r="F139" s="208" t="s">
        <v>190</v>
      </c>
      <c r="G139" s="206"/>
      <c r="H139" s="207" t="s">
        <v>19</v>
      </c>
      <c r="I139" s="209"/>
      <c r="J139" s="206"/>
      <c r="K139" s="206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163</v>
      </c>
      <c r="AU139" s="214" t="s">
        <v>88</v>
      </c>
      <c r="AV139" s="14" t="s">
        <v>86</v>
      </c>
      <c r="AW139" s="14" t="s">
        <v>37</v>
      </c>
      <c r="AX139" s="14" t="s">
        <v>78</v>
      </c>
      <c r="AY139" s="214" t="s">
        <v>153</v>
      </c>
    </row>
    <row r="140" spans="1:65" s="15" customFormat="1" ht="11.25">
      <c r="B140" s="215"/>
      <c r="C140" s="216"/>
      <c r="D140" s="195" t="s">
        <v>163</v>
      </c>
      <c r="E140" s="217" t="s">
        <v>19</v>
      </c>
      <c r="F140" s="218" t="s">
        <v>166</v>
      </c>
      <c r="G140" s="216"/>
      <c r="H140" s="219">
        <v>195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163</v>
      </c>
      <c r="AU140" s="225" t="s">
        <v>88</v>
      </c>
      <c r="AV140" s="15" t="s">
        <v>160</v>
      </c>
      <c r="AW140" s="15" t="s">
        <v>37</v>
      </c>
      <c r="AX140" s="15" t="s">
        <v>86</v>
      </c>
      <c r="AY140" s="225" t="s">
        <v>153</v>
      </c>
    </row>
    <row r="141" spans="1:65" s="2" customFormat="1" ht="33" customHeight="1">
      <c r="A141" s="36"/>
      <c r="B141" s="37"/>
      <c r="C141" s="175" t="s">
        <v>194</v>
      </c>
      <c r="D141" s="175" t="s">
        <v>155</v>
      </c>
      <c r="E141" s="176" t="s">
        <v>214</v>
      </c>
      <c r="F141" s="177" t="s">
        <v>215</v>
      </c>
      <c r="G141" s="178" t="s">
        <v>173</v>
      </c>
      <c r="H141" s="179">
        <v>31.15</v>
      </c>
      <c r="I141" s="180"/>
      <c r="J141" s="181">
        <f>ROUND(I141*H141,2)</f>
        <v>0</v>
      </c>
      <c r="K141" s="177" t="s">
        <v>159</v>
      </c>
      <c r="L141" s="41"/>
      <c r="M141" s="182" t="s">
        <v>19</v>
      </c>
      <c r="N141" s="183" t="s">
        <v>49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160</v>
      </c>
      <c r="AT141" s="186" t="s">
        <v>155</v>
      </c>
      <c r="AU141" s="186" t="s">
        <v>88</v>
      </c>
      <c r="AY141" s="19" t="s">
        <v>153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86</v>
      </c>
      <c r="BK141" s="187">
        <f>ROUND(I141*H141,2)</f>
        <v>0</v>
      </c>
      <c r="BL141" s="19" t="s">
        <v>160</v>
      </c>
      <c r="BM141" s="186" t="s">
        <v>224</v>
      </c>
    </row>
    <row r="142" spans="1:65" s="2" customFormat="1" ht="11.25">
      <c r="A142" s="36"/>
      <c r="B142" s="37"/>
      <c r="C142" s="38"/>
      <c r="D142" s="188" t="s">
        <v>161</v>
      </c>
      <c r="E142" s="38"/>
      <c r="F142" s="189" t="s">
        <v>217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161</v>
      </c>
      <c r="AU142" s="19" t="s">
        <v>88</v>
      </c>
    </row>
    <row r="143" spans="1:65" s="14" customFormat="1" ht="11.25">
      <c r="B143" s="205"/>
      <c r="C143" s="206"/>
      <c r="D143" s="195" t="s">
        <v>163</v>
      </c>
      <c r="E143" s="207" t="s">
        <v>19</v>
      </c>
      <c r="F143" s="208" t="s">
        <v>218</v>
      </c>
      <c r="G143" s="206"/>
      <c r="H143" s="207" t="s">
        <v>19</v>
      </c>
      <c r="I143" s="209"/>
      <c r="J143" s="206"/>
      <c r="K143" s="206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163</v>
      </c>
      <c r="AU143" s="214" t="s">
        <v>88</v>
      </c>
      <c r="AV143" s="14" t="s">
        <v>86</v>
      </c>
      <c r="AW143" s="14" t="s">
        <v>37</v>
      </c>
      <c r="AX143" s="14" t="s">
        <v>78</v>
      </c>
      <c r="AY143" s="214" t="s">
        <v>153</v>
      </c>
    </row>
    <row r="144" spans="1:65" s="13" customFormat="1" ht="11.25">
      <c r="B144" s="193"/>
      <c r="C144" s="194"/>
      <c r="D144" s="195" t="s">
        <v>163</v>
      </c>
      <c r="E144" s="196" t="s">
        <v>19</v>
      </c>
      <c r="F144" s="197" t="s">
        <v>1849</v>
      </c>
      <c r="G144" s="194"/>
      <c r="H144" s="198">
        <v>31.15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163</v>
      </c>
      <c r="AU144" s="204" t="s">
        <v>88</v>
      </c>
      <c r="AV144" s="13" t="s">
        <v>88</v>
      </c>
      <c r="AW144" s="13" t="s">
        <v>37</v>
      </c>
      <c r="AX144" s="13" t="s">
        <v>78</v>
      </c>
      <c r="AY144" s="204" t="s">
        <v>153</v>
      </c>
    </row>
    <row r="145" spans="1:65" s="14" customFormat="1" ht="11.25">
      <c r="B145" s="205"/>
      <c r="C145" s="206"/>
      <c r="D145" s="195" t="s">
        <v>163</v>
      </c>
      <c r="E145" s="207" t="s">
        <v>19</v>
      </c>
      <c r="F145" s="208" t="s">
        <v>190</v>
      </c>
      <c r="G145" s="206"/>
      <c r="H145" s="207" t="s">
        <v>19</v>
      </c>
      <c r="I145" s="209"/>
      <c r="J145" s="206"/>
      <c r="K145" s="206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163</v>
      </c>
      <c r="AU145" s="214" t="s">
        <v>88</v>
      </c>
      <c r="AV145" s="14" t="s">
        <v>86</v>
      </c>
      <c r="AW145" s="14" t="s">
        <v>37</v>
      </c>
      <c r="AX145" s="14" t="s">
        <v>78</v>
      </c>
      <c r="AY145" s="214" t="s">
        <v>153</v>
      </c>
    </row>
    <row r="146" spans="1:65" s="15" customFormat="1" ht="11.25">
      <c r="B146" s="215"/>
      <c r="C146" s="216"/>
      <c r="D146" s="195" t="s">
        <v>163</v>
      </c>
      <c r="E146" s="217" t="s">
        <v>19</v>
      </c>
      <c r="F146" s="218" t="s">
        <v>166</v>
      </c>
      <c r="G146" s="216"/>
      <c r="H146" s="219">
        <v>31.15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163</v>
      </c>
      <c r="AU146" s="225" t="s">
        <v>88</v>
      </c>
      <c r="AV146" s="15" t="s">
        <v>160</v>
      </c>
      <c r="AW146" s="15" t="s">
        <v>37</v>
      </c>
      <c r="AX146" s="15" t="s">
        <v>86</v>
      </c>
      <c r="AY146" s="225" t="s">
        <v>153</v>
      </c>
    </row>
    <row r="147" spans="1:65" s="2" customFormat="1" ht="16.5" customHeight="1">
      <c r="A147" s="36"/>
      <c r="B147" s="37"/>
      <c r="C147" s="226" t="s">
        <v>226</v>
      </c>
      <c r="D147" s="226" t="s">
        <v>220</v>
      </c>
      <c r="E147" s="227" t="s">
        <v>221</v>
      </c>
      <c r="F147" s="228" t="s">
        <v>222</v>
      </c>
      <c r="G147" s="229" t="s">
        <v>223</v>
      </c>
      <c r="H147" s="230">
        <v>62.3</v>
      </c>
      <c r="I147" s="231"/>
      <c r="J147" s="232">
        <f>ROUND(I147*H147,2)</f>
        <v>0</v>
      </c>
      <c r="K147" s="228" t="s">
        <v>159</v>
      </c>
      <c r="L147" s="233"/>
      <c r="M147" s="234" t="s">
        <v>19</v>
      </c>
      <c r="N147" s="235" t="s">
        <v>49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182</v>
      </c>
      <c r="AT147" s="186" t="s">
        <v>220</v>
      </c>
      <c r="AU147" s="186" t="s">
        <v>88</v>
      </c>
      <c r="AY147" s="19" t="s">
        <v>153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86</v>
      </c>
      <c r="BK147" s="187">
        <f>ROUND(I147*H147,2)</f>
        <v>0</v>
      </c>
      <c r="BL147" s="19" t="s">
        <v>160</v>
      </c>
      <c r="BM147" s="186" t="s">
        <v>229</v>
      </c>
    </row>
    <row r="148" spans="1:65" s="13" customFormat="1" ht="11.25">
      <c r="B148" s="193"/>
      <c r="C148" s="194"/>
      <c r="D148" s="195" t="s">
        <v>163</v>
      </c>
      <c r="E148" s="196" t="s">
        <v>19</v>
      </c>
      <c r="F148" s="197" t="s">
        <v>1850</v>
      </c>
      <c r="G148" s="194"/>
      <c r="H148" s="198">
        <v>62.3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163</v>
      </c>
      <c r="AU148" s="204" t="s">
        <v>88</v>
      </c>
      <c r="AV148" s="13" t="s">
        <v>88</v>
      </c>
      <c r="AW148" s="13" t="s">
        <v>37</v>
      </c>
      <c r="AX148" s="13" t="s">
        <v>78</v>
      </c>
      <c r="AY148" s="204" t="s">
        <v>153</v>
      </c>
    </row>
    <row r="149" spans="1:65" s="15" customFormat="1" ht="11.25">
      <c r="B149" s="215"/>
      <c r="C149" s="216"/>
      <c r="D149" s="195" t="s">
        <v>163</v>
      </c>
      <c r="E149" s="217" t="s">
        <v>19</v>
      </c>
      <c r="F149" s="218" t="s">
        <v>166</v>
      </c>
      <c r="G149" s="216"/>
      <c r="H149" s="219">
        <v>62.3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163</v>
      </c>
      <c r="AU149" s="225" t="s">
        <v>88</v>
      </c>
      <c r="AV149" s="15" t="s">
        <v>160</v>
      </c>
      <c r="AW149" s="15" t="s">
        <v>37</v>
      </c>
      <c r="AX149" s="15" t="s">
        <v>86</v>
      </c>
      <c r="AY149" s="225" t="s">
        <v>153</v>
      </c>
    </row>
    <row r="150" spans="1:65" s="2" customFormat="1" ht="24.2" customHeight="1">
      <c r="A150" s="36"/>
      <c r="B150" s="37"/>
      <c r="C150" s="175" t="s">
        <v>8</v>
      </c>
      <c r="D150" s="175" t="s">
        <v>155</v>
      </c>
      <c r="E150" s="176" t="s">
        <v>227</v>
      </c>
      <c r="F150" s="177" t="s">
        <v>228</v>
      </c>
      <c r="G150" s="178" t="s">
        <v>173</v>
      </c>
      <c r="H150" s="179">
        <v>195</v>
      </c>
      <c r="I150" s="180"/>
      <c r="J150" s="181">
        <f>ROUND(I150*H150,2)</f>
        <v>0</v>
      </c>
      <c r="K150" s="177" t="s">
        <v>159</v>
      </c>
      <c r="L150" s="41"/>
      <c r="M150" s="182" t="s">
        <v>19</v>
      </c>
      <c r="N150" s="183" t="s">
        <v>49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160</v>
      </c>
      <c r="AT150" s="186" t="s">
        <v>155</v>
      </c>
      <c r="AU150" s="186" t="s">
        <v>88</v>
      </c>
      <c r="AY150" s="19" t="s">
        <v>153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86</v>
      </c>
      <c r="BK150" s="187">
        <f>ROUND(I150*H150,2)</f>
        <v>0</v>
      </c>
      <c r="BL150" s="19" t="s">
        <v>160</v>
      </c>
      <c r="BM150" s="186" t="s">
        <v>236</v>
      </c>
    </row>
    <row r="151" spans="1:65" s="2" customFormat="1" ht="11.25">
      <c r="A151" s="36"/>
      <c r="B151" s="37"/>
      <c r="C151" s="38"/>
      <c r="D151" s="188" t="s">
        <v>161</v>
      </c>
      <c r="E151" s="38"/>
      <c r="F151" s="189" t="s">
        <v>230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161</v>
      </c>
      <c r="AU151" s="19" t="s">
        <v>88</v>
      </c>
    </row>
    <row r="152" spans="1:65" s="13" customFormat="1" ht="11.25">
      <c r="B152" s="193"/>
      <c r="C152" s="194"/>
      <c r="D152" s="195" t="s">
        <v>163</v>
      </c>
      <c r="E152" s="196" t="s">
        <v>19</v>
      </c>
      <c r="F152" s="197" t="s">
        <v>1843</v>
      </c>
      <c r="G152" s="194"/>
      <c r="H152" s="198">
        <v>195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163</v>
      </c>
      <c r="AU152" s="204" t="s">
        <v>88</v>
      </c>
      <c r="AV152" s="13" t="s">
        <v>88</v>
      </c>
      <c r="AW152" s="13" t="s">
        <v>37</v>
      </c>
      <c r="AX152" s="13" t="s">
        <v>78</v>
      </c>
      <c r="AY152" s="204" t="s">
        <v>153</v>
      </c>
    </row>
    <row r="153" spans="1:65" s="14" customFormat="1" ht="11.25">
      <c r="B153" s="205"/>
      <c r="C153" s="206"/>
      <c r="D153" s="195" t="s">
        <v>163</v>
      </c>
      <c r="E153" s="207" t="s">
        <v>19</v>
      </c>
      <c r="F153" s="208" t="s">
        <v>1145</v>
      </c>
      <c r="G153" s="206"/>
      <c r="H153" s="207" t="s">
        <v>19</v>
      </c>
      <c r="I153" s="209"/>
      <c r="J153" s="206"/>
      <c r="K153" s="206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163</v>
      </c>
      <c r="AU153" s="214" t="s">
        <v>88</v>
      </c>
      <c r="AV153" s="14" t="s">
        <v>86</v>
      </c>
      <c r="AW153" s="14" t="s">
        <v>37</v>
      </c>
      <c r="AX153" s="14" t="s">
        <v>78</v>
      </c>
      <c r="AY153" s="214" t="s">
        <v>153</v>
      </c>
    </row>
    <row r="154" spans="1:65" s="15" customFormat="1" ht="11.25">
      <c r="B154" s="215"/>
      <c r="C154" s="216"/>
      <c r="D154" s="195" t="s">
        <v>163</v>
      </c>
      <c r="E154" s="217" t="s">
        <v>19</v>
      </c>
      <c r="F154" s="218" t="s">
        <v>166</v>
      </c>
      <c r="G154" s="216"/>
      <c r="H154" s="219">
        <v>195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163</v>
      </c>
      <c r="AU154" s="225" t="s">
        <v>88</v>
      </c>
      <c r="AV154" s="15" t="s">
        <v>160</v>
      </c>
      <c r="AW154" s="15" t="s">
        <v>37</v>
      </c>
      <c r="AX154" s="15" t="s">
        <v>86</v>
      </c>
      <c r="AY154" s="225" t="s">
        <v>153</v>
      </c>
    </row>
    <row r="155" spans="1:65" s="2" customFormat="1" ht="24.2" customHeight="1">
      <c r="A155" s="36"/>
      <c r="B155" s="37"/>
      <c r="C155" s="175" t="s">
        <v>240</v>
      </c>
      <c r="D155" s="175" t="s">
        <v>155</v>
      </c>
      <c r="E155" s="176" t="s">
        <v>688</v>
      </c>
      <c r="F155" s="177" t="s">
        <v>689</v>
      </c>
      <c r="G155" s="178" t="s">
        <v>223</v>
      </c>
      <c r="H155" s="179">
        <v>1235.232</v>
      </c>
      <c r="I155" s="180"/>
      <c r="J155" s="181">
        <f>ROUND(I155*H155,2)</f>
        <v>0</v>
      </c>
      <c r="K155" s="177" t="s">
        <v>159</v>
      </c>
      <c r="L155" s="41"/>
      <c r="M155" s="182" t="s">
        <v>19</v>
      </c>
      <c r="N155" s="183" t="s">
        <v>49</v>
      </c>
      <c r="O155" s="66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160</v>
      </c>
      <c r="AT155" s="186" t="s">
        <v>155</v>
      </c>
      <c r="AU155" s="186" t="s">
        <v>88</v>
      </c>
      <c r="AY155" s="19" t="s">
        <v>153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86</v>
      </c>
      <c r="BK155" s="187">
        <f>ROUND(I155*H155,2)</f>
        <v>0</v>
      </c>
      <c r="BL155" s="19" t="s">
        <v>160</v>
      </c>
      <c r="BM155" s="186" t="s">
        <v>243</v>
      </c>
    </row>
    <row r="156" spans="1:65" s="2" customFormat="1" ht="11.25">
      <c r="A156" s="36"/>
      <c r="B156" s="37"/>
      <c r="C156" s="38"/>
      <c r="D156" s="188" t="s">
        <v>161</v>
      </c>
      <c r="E156" s="38"/>
      <c r="F156" s="189" t="s">
        <v>690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161</v>
      </c>
      <c r="AU156" s="19" t="s">
        <v>88</v>
      </c>
    </row>
    <row r="157" spans="1:65" s="13" customFormat="1" ht="11.25">
      <c r="B157" s="193"/>
      <c r="C157" s="194"/>
      <c r="D157" s="195" t="s">
        <v>163</v>
      </c>
      <c r="E157" s="196" t="s">
        <v>19</v>
      </c>
      <c r="F157" s="197" t="s">
        <v>1851</v>
      </c>
      <c r="G157" s="194"/>
      <c r="H157" s="198">
        <v>1235.232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163</v>
      </c>
      <c r="AU157" s="204" t="s">
        <v>88</v>
      </c>
      <c r="AV157" s="13" t="s">
        <v>88</v>
      </c>
      <c r="AW157" s="13" t="s">
        <v>37</v>
      </c>
      <c r="AX157" s="13" t="s">
        <v>78</v>
      </c>
      <c r="AY157" s="204" t="s">
        <v>153</v>
      </c>
    </row>
    <row r="158" spans="1:65" s="15" customFormat="1" ht="11.25">
      <c r="B158" s="215"/>
      <c r="C158" s="216"/>
      <c r="D158" s="195" t="s">
        <v>163</v>
      </c>
      <c r="E158" s="217" t="s">
        <v>19</v>
      </c>
      <c r="F158" s="218" t="s">
        <v>166</v>
      </c>
      <c r="G158" s="216"/>
      <c r="H158" s="219">
        <v>1235.232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163</v>
      </c>
      <c r="AU158" s="225" t="s">
        <v>88</v>
      </c>
      <c r="AV158" s="15" t="s">
        <v>160</v>
      </c>
      <c r="AW158" s="15" t="s">
        <v>37</v>
      </c>
      <c r="AX158" s="15" t="s">
        <v>86</v>
      </c>
      <c r="AY158" s="225" t="s">
        <v>153</v>
      </c>
    </row>
    <row r="159" spans="1:65" s="2" customFormat="1" ht="24.2" customHeight="1">
      <c r="A159" s="36"/>
      <c r="B159" s="37"/>
      <c r="C159" s="175" t="s">
        <v>206</v>
      </c>
      <c r="D159" s="175" t="s">
        <v>155</v>
      </c>
      <c r="E159" s="176" t="s">
        <v>241</v>
      </c>
      <c r="F159" s="177" t="s">
        <v>242</v>
      </c>
      <c r="G159" s="178" t="s">
        <v>173</v>
      </c>
      <c r="H159" s="179">
        <v>686.24</v>
      </c>
      <c r="I159" s="180"/>
      <c r="J159" s="181">
        <f>ROUND(I159*H159,2)</f>
        <v>0</v>
      </c>
      <c r="K159" s="177" t="s">
        <v>159</v>
      </c>
      <c r="L159" s="41"/>
      <c r="M159" s="182" t="s">
        <v>19</v>
      </c>
      <c r="N159" s="183" t="s">
        <v>49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160</v>
      </c>
      <c r="AT159" s="186" t="s">
        <v>155</v>
      </c>
      <c r="AU159" s="186" t="s">
        <v>88</v>
      </c>
      <c r="AY159" s="19" t="s">
        <v>153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86</v>
      </c>
      <c r="BK159" s="187">
        <f>ROUND(I159*H159,2)</f>
        <v>0</v>
      </c>
      <c r="BL159" s="19" t="s">
        <v>160</v>
      </c>
      <c r="BM159" s="186" t="s">
        <v>248</v>
      </c>
    </row>
    <row r="160" spans="1:65" s="2" customFormat="1" ht="11.25">
      <c r="A160" s="36"/>
      <c r="B160" s="37"/>
      <c r="C160" s="38"/>
      <c r="D160" s="188" t="s">
        <v>161</v>
      </c>
      <c r="E160" s="38"/>
      <c r="F160" s="189" t="s">
        <v>244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161</v>
      </c>
      <c r="AU160" s="19" t="s">
        <v>88</v>
      </c>
    </row>
    <row r="161" spans="1:65" s="13" customFormat="1" ht="11.25">
      <c r="B161" s="193"/>
      <c r="C161" s="194"/>
      <c r="D161" s="195" t="s">
        <v>163</v>
      </c>
      <c r="E161" s="196" t="s">
        <v>19</v>
      </c>
      <c r="F161" s="197" t="s">
        <v>1852</v>
      </c>
      <c r="G161" s="194"/>
      <c r="H161" s="198">
        <v>686.24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163</v>
      </c>
      <c r="AU161" s="204" t="s">
        <v>88</v>
      </c>
      <c r="AV161" s="13" t="s">
        <v>88</v>
      </c>
      <c r="AW161" s="13" t="s">
        <v>37</v>
      </c>
      <c r="AX161" s="13" t="s">
        <v>78</v>
      </c>
      <c r="AY161" s="204" t="s">
        <v>153</v>
      </c>
    </row>
    <row r="162" spans="1:65" s="14" customFormat="1" ht="11.25">
      <c r="B162" s="205"/>
      <c r="C162" s="206"/>
      <c r="D162" s="195" t="s">
        <v>163</v>
      </c>
      <c r="E162" s="207" t="s">
        <v>19</v>
      </c>
      <c r="F162" s="208" t="s">
        <v>190</v>
      </c>
      <c r="G162" s="206"/>
      <c r="H162" s="207" t="s">
        <v>19</v>
      </c>
      <c r="I162" s="209"/>
      <c r="J162" s="206"/>
      <c r="K162" s="206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163</v>
      </c>
      <c r="AU162" s="214" t="s">
        <v>88</v>
      </c>
      <c r="AV162" s="14" t="s">
        <v>86</v>
      </c>
      <c r="AW162" s="14" t="s">
        <v>37</v>
      </c>
      <c r="AX162" s="14" t="s">
        <v>78</v>
      </c>
      <c r="AY162" s="214" t="s">
        <v>153</v>
      </c>
    </row>
    <row r="163" spans="1:65" s="15" customFormat="1" ht="11.25">
      <c r="B163" s="215"/>
      <c r="C163" s="216"/>
      <c r="D163" s="195" t="s">
        <v>163</v>
      </c>
      <c r="E163" s="217" t="s">
        <v>19</v>
      </c>
      <c r="F163" s="218" t="s">
        <v>166</v>
      </c>
      <c r="G163" s="216"/>
      <c r="H163" s="219">
        <v>686.24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163</v>
      </c>
      <c r="AU163" s="225" t="s">
        <v>88</v>
      </c>
      <c r="AV163" s="15" t="s">
        <v>160</v>
      </c>
      <c r="AW163" s="15" t="s">
        <v>37</v>
      </c>
      <c r="AX163" s="15" t="s">
        <v>86</v>
      </c>
      <c r="AY163" s="225" t="s">
        <v>153</v>
      </c>
    </row>
    <row r="164" spans="1:65" s="2" customFormat="1" ht="24.2" customHeight="1">
      <c r="A164" s="36"/>
      <c r="B164" s="37"/>
      <c r="C164" s="175" t="s">
        <v>252</v>
      </c>
      <c r="D164" s="175" t="s">
        <v>155</v>
      </c>
      <c r="E164" s="176" t="s">
        <v>246</v>
      </c>
      <c r="F164" s="177" t="s">
        <v>247</v>
      </c>
      <c r="G164" s="178" t="s">
        <v>173</v>
      </c>
      <c r="H164" s="179">
        <v>37.380000000000003</v>
      </c>
      <c r="I164" s="180"/>
      <c r="J164" s="181">
        <f>ROUND(I164*H164,2)</f>
        <v>0</v>
      </c>
      <c r="K164" s="177" t="s">
        <v>159</v>
      </c>
      <c r="L164" s="41"/>
      <c r="M164" s="182" t="s">
        <v>19</v>
      </c>
      <c r="N164" s="183" t="s">
        <v>49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160</v>
      </c>
      <c r="AT164" s="186" t="s">
        <v>155</v>
      </c>
      <c r="AU164" s="186" t="s">
        <v>88</v>
      </c>
      <c r="AY164" s="19" t="s">
        <v>153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86</v>
      </c>
      <c r="BK164" s="187">
        <f>ROUND(I164*H164,2)</f>
        <v>0</v>
      </c>
      <c r="BL164" s="19" t="s">
        <v>160</v>
      </c>
      <c r="BM164" s="186" t="s">
        <v>255</v>
      </c>
    </row>
    <row r="165" spans="1:65" s="2" customFormat="1" ht="11.25">
      <c r="A165" s="36"/>
      <c r="B165" s="37"/>
      <c r="C165" s="38"/>
      <c r="D165" s="188" t="s">
        <v>161</v>
      </c>
      <c r="E165" s="38"/>
      <c r="F165" s="189" t="s">
        <v>249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161</v>
      </c>
      <c r="AU165" s="19" t="s">
        <v>88</v>
      </c>
    </row>
    <row r="166" spans="1:65" s="13" customFormat="1" ht="11.25">
      <c r="B166" s="193"/>
      <c r="C166" s="194"/>
      <c r="D166" s="195" t="s">
        <v>163</v>
      </c>
      <c r="E166" s="196" t="s">
        <v>19</v>
      </c>
      <c r="F166" s="197" t="s">
        <v>1853</v>
      </c>
      <c r="G166" s="194"/>
      <c r="H166" s="198">
        <v>37.380000000000003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163</v>
      </c>
      <c r="AU166" s="204" t="s">
        <v>88</v>
      </c>
      <c r="AV166" s="13" t="s">
        <v>88</v>
      </c>
      <c r="AW166" s="13" t="s">
        <v>37</v>
      </c>
      <c r="AX166" s="13" t="s">
        <v>78</v>
      </c>
      <c r="AY166" s="204" t="s">
        <v>153</v>
      </c>
    </row>
    <row r="167" spans="1:65" s="14" customFormat="1" ht="11.25">
      <c r="B167" s="205"/>
      <c r="C167" s="206"/>
      <c r="D167" s="195" t="s">
        <v>163</v>
      </c>
      <c r="E167" s="207" t="s">
        <v>19</v>
      </c>
      <c r="F167" s="208" t="s">
        <v>1854</v>
      </c>
      <c r="G167" s="206"/>
      <c r="H167" s="207" t="s">
        <v>19</v>
      </c>
      <c r="I167" s="209"/>
      <c r="J167" s="206"/>
      <c r="K167" s="206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163</v>
      </c>
      <c r="AU167" s="214" t="s">
        <v>88</v>
      </c>
      <c r="AV167" s="14" t="s">
        <v>86</v>
      </c>
      <c r="AW167" s="14" t="s">
        <v>37</v>
      </c>
      <c r="AX167" s="14" t="s">
        <v>78</v>
      </c>
      <c r="AY167" s="214" t="s">
        <v>153</v>
      </c>
    </row>
    <row r="168" spans="1:65" s="15" customFormat="1" ht="11.25">
      <c r="B168" s="215"/>
      <c r="C168" s="216"/>
      <c r="D168" s="195" t="s">
        <v>163</v>
      </c>
      <c r="E168" s="217" t="s">
        <v>19</v>
      </c>
      <c r="F168" s="218" t="s">
        <v>166</v>
      </c>
      <c r="G168" s="216"/>
      <c r="H168" s="219">
        <v>37.380000000000003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163</v>
      </c>
      <c r="AU168" s="225" t="s">
        <v>88</v>
      </c>
      <c r="AV168" s="15" t="s">
        <v>160</v>
      </c>
      <c r="AW168" s="15" t="s">
        <v>37</v>
      </c>
      <c r="AX168" s="15" t="s">
        <v>86</v>
      </c>
      <c r="AY168" s="225" t="s">
        <v>153</v>
      </c>
    </row>
    <row r="169" spans="1:65" s="2" customFormat="1" ht="37.9" customHeight="1">
      <c r="A169" s="36"/>
      <c r="B169" s="37"/>
      <c r="C169" s="175" t="s">
        <v>211</v>
      </c>
      <c r="D169" s="175" t="s">
        <v>155</v>
      </c>
      <c r="E169" s="176" t="s">
        <v>253</v>
      </c>
      <c r="F169" s="177" t="s">
        <v>254</v>
      </c>
      <c r="G169" s="178" t="s">
        <v>173</v>
      </c>
      <c r="H169" s="179">
        <v>10.903</v>
      </c>
      <c r="I169" s="180"/>
      <c r="J169" s="181">
        <f>ROUND(I169*H169,2)</f>
        <v>0</v>
      </c>
      <c r="K169" s="177" t="s">
        <v>159</v>
      </c>
      <c r="L169" s="41"/>
      <c r="M169" s="182" t="s">
        <v>19</v>
      </c>
      <c r="N169" s="183" t="s">
        <v>49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160</v>
      </c>
      <c r="AT169" s="186" t="s">
        <v>155</v>
      </c>
      <c r="AU169" s="186" t="s">
        <v>88</v>
      </c>
      <c r="AY169" s="19" t="s">
        <v>153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86</v>
      </c>
      <c r="BK169" s="187">
        <f>ROUND(I169*H169,2)</f>
        <v>0</v>
      </c>
      <c r="BL169" s="19" t="s">
        <v>160</v>
      </c>
      <c r="BM169" s="186" t="s">
        <v>258</v>
      </c>
    </row>
    <row r="170" spans="1:65" s="2" customFormat="1" ht="11.25">
      <c r="A170" s="36"/>
      <c r="B170" s="37"/>
      <c r="C170" s="38"/>
      <c r="D170" s="188" t="s">
        <v>161</v>
      </c>
      <c r="E170" s="38"/>
      <c r="F170" s="189" t="s">
        <v>256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161</v>
      </c>
      <c r="AU170" s="19" t="s">
        <v>88</v>
      </c>
    </row>
    <row r="171" spans="1:65" s="13" customFormat="1" ht="11.25">
      <c r="B171" s="193"/>
      <c r="C171" s="194"/>
      <c r="D171" s="195" t="s">
        <v>163</v>
      </c>
      <c r="E171" s="196" t="s">
        <v>19</v>
      </c>
      <c r="F171" s="197" t="s">
        <v>1855</v>
      </c>
      <c r="G171" s="194"/>
      <c r="H171" s="198">
        <v>10.903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163</v>
      </c>
      <c r="AU171" s="204" t="s">
        <v>88</v>
      </c>
      <c r="AV171" s="13" t="s">
        <v>88</v>
      </c>
      <c r="AW171" s="13" t="s">
        <v>37</v>
      </c>
      <c r="AX171" s="13" t="s">
        <v>78</v>
      </c>
      <c r="AY171" s="204" t="s">
        <v>153</v>
      </c>
    </row>
    <row r="172" spans="1:65" s="15" customFormat="1" ht="11.25">
      <c r="B172" s="215"/>
      <c r="C172" s="216"/>
      <c r="D172" s="195" t="s">
        <v>163</v>
      </c>
      <c r="E172" s="217" t="s">
        <v>19</v>
      </c>
      <c r="F172" s="218" t="s">
        <v>166</v>
      </c>
      <c r="G172" s="216"/>
      <c r="H172" s="219">
        <v>10.903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163</v>
      </c>
      <c r="AU172" s="225" t="s">
        <v>88</v>
      </c>
      <c r="AV172" s="15" t="s">
        <v>160</v>
      </c>
      <c r="AW172" s="15" t="s">
        <v>37</v>
      </c>
      <c r="AX172" s="15" t="s">
        <v>86</v>
      </c>
      <c r="AY172" s="225" t="s">
        <v>153</v>
      </c>
    </row>
    <row r="173" spans="1:65" s="2" customFormat="1" ht="16.5" customHeight="1">
      <c r="A173" s="36"/>
      <c r="B173" s="37"/>
      <c r="C173" s="226" t="s">
        <v>260</v>
      </c>
      <c r="D173" s="226" t="s">
        <v>220</v>
      </c>
      <c r="E173" s="227" t="s">
        <v>221</v>
      </c>
      <c r="F173" s="228" t="s">
        <v>222</v>
      </c>
      <c r="G173" s="229" t="s">
        <v>223</v>
      </c>
      <c r="H173" s="230">
        <v>21.806000000000001</v>
      </c>
      <c r="I173" s="231"/>
      <c r="J173" s="232">
        <f>ROUND(I173*H173,2)</f>
        <v>0</v>
      </c>
      <c r="K173" s="228" t="s">
        <v>159</v>
      </c>
      <c r="L173" s="233"/>
      <c r="M173" s="234" t="s">
        <v>19</v>
      </c>
      <c r="N173" s="235" t="s">
        <v>49</v>
      </c>
      <c r="O173" s="66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182</v>
      </c>
      <c r="AT173" s="186" t="s">
        <v>220</v>
      </c>
      <c r="AU173" s="186" t="s">
        <v>88</v>
      </c>
      <c r="AY173" s="19" t="s">
        <v>153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86</v>
      </c>
      <c r="BK173" s="187">
        <f>ROUND(I173*H173,2)</f>
        <v>0</v>
      </c>
      <c r="BL173" s="19" t="s">
        <v>160</v>
      </c>
      <c r="BM173" s="186" t="s">
        <v>263</v>
      </c>
    </row>
    <row r="174" spans="1:65" s="13" customFormat="1" ht="11.25">
      <c r="B174" s="193"/>
      <c r="C174" s="194"/>
      <c r="D174" s="195" t="s">
        <v>163</v>
      </c>
      <c r="E174" s="196" t="s">
        <v>19</v>
      </c>
      <c r="F174" s="197" t="s">
        <v>1856</v>
      </c>
      <c r="G174" s="194"/>
      <c r="H174" s="198">
        <v>21.806000000000001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163</v>
      </c>
      <c r="AU174" s="204" t="s">
        <v>88</v>
      </c>
      <c r="AV174" s="13" t="s">
        <v>88</v>
      </c>
      <c r="AW174" s="13" t="s">
        <v>37</v>
      </c>
      <c r="AX174" s="13" t="s">
        <v>78</v>
      </c>
      <c r="AY174" s="204" t="s">
        <v>153</v>
      </c>
    </row>
    <row r="175" spans="1:65" s="15" customFormat="1" ht="11.25">
      <c r="B175" s="215"/>
      <c r="C175" s="216"/>
      <c r="D175" s="195" t="s">
        <v>163</v>
      </c>
      <c r="E175" s="217" t="s">
        <v>19</v>
      </c>
      <c r="F175" s="218" t="s">
        <v>166</v>
      </c>
      <c r="G175" s="216"/>
      <c r="H175" s="219">
        <v>21.806000000000001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163</v>
      </c>
      <c r="AU175" s="225" t="s">
        <v>88</v>
      </c>
      <c r="AV175" s="15" t="s">
        <v>160</v>
      </c>
      <c r="AW175" s="15" t="s">
        <v>37</v>
      </c>
      <c r="AX175" s="15" t="s">
        <v>86</v>
      </c>
      <c r="AY175" s="225" t="s">
        <v>153</v>
      </c>
    </row>
    <row r="176" spans="1:65" s="2" customFormat="1" ht="16.5" customHeight="1">
      <c r="A176" s="36"/>
      <c r="B176" s="37"/>
      <c r="C176" s="175" t="s">
        <v>216</v>
      </c>
      <c r="D176" s="175" t="s">
        <v>155</v>
      </c>
      <c r="E176" s="176" t="s">
        <v>261</v>
      </c>
      <c r="F176" s="177" t="s">
        <v>262</v>
      </c>
      <c r="G176" s="178" t="s">
        <v>158</v>
      </c>
      <c r="H176" s="179">
        <v>1618</v>
      </c>
      <c r="I176" s="180"/>
      <c r="J176" s="181">
        <f>ROUND(I176*H176,2)</f>
        <v>0</v>
      </c>
      <c r="K176" s="177" t="s">
        <v>159</v>
      </c>
      <c r="L176" s="41"/>
      <c r="M176" s="182" t="s">
        <v>19</v>
      </c>
      <c r="N176" s="183" t="s">
        <v>49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160</v>
      </c>
      <c r="AT176" s="186" t="s">
        <v>155</v>
      </c>
      <c r="AU176" s="186" t="s">
        <v>88</v>
      </c>
      <c r="AY176" s="19" t="s">
        <v>153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86</v>
      </c>
      <c r="BK176" s="187">
        <f>ROUND(I176*H176,2)</f>
        <v>0</v>
      </c>
      <c r="BL176" s="19" t="s">
        <v>160</v>
      </c>
      <c r="BM176" s="186" t="s">
        <v>269</v>
      </c>
    </row>
    <row r="177" spans="1:65" s="2" customFormat="1" ht="11.25">
      <c r="A177" s="36"/>
      <c r="B177" s="37"/>
      <c r="C177" s="38"/>
      <c r="D177" s="188" t="s">
        <v>161</v>
      </c>
      <c r="E177" s="38"/>
      <c r="F177" s="189" t="s">
        <v>264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161</v>
      </c>
      <c r="AU177" s="19" t="s">
        <v>88</v>
      </c>
    </row>
    <row r="178" spans="1:65" s="13" customFormat="1" ht="11.25">
      <c r="B178" s="193"/>
      <c r="C178" s="194"/>
      <c r="D178" s="195" t="s">
        <v>163</v>
      </c>
      <c r="E178" s="196" t="s">
        <v>19</v>
      </c>
      <c r="F178" s="197" t="s">
        <v>1857</v>
      </c>
      <c r="G178" s="194"/>
      <c r="H178" s="198">
        <v>1618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163</v>
      </c>
      <c r="AU178" s="204" t="s">
        <v>88</v>
      </c>
      <c r="AV178" s="13" t="s">
        <v>88</v>
      </c>
      <c r="AW178" s="13" t="s">
        <v>37</v>
      </c>
      <c r="AX178" s="13" t="s">
        <v>78</v>
      </c>
      <c r="AY178" s="204" t="s">
        <v>153</v>
      </c>
    </row>
    <row r="179" spans="1:65" s="15" customFormat="1" ht="11.25">
      <c r="B179" s="215"/>
      <c r="C179" s="216"/>
      <c r="D179" s="195" t="s">
        <v>163</v>
      </c>
      <c r="E179" s="217" t="s">
        <v>19</v>
      </c>
      <c r="F179" s="218" t="s">
        <v>166</v>
      </c>
      <c r="G179" s="216"/>
      <c r="H179" s="219">
        <v>1618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163</v>
      </c>
      <c r="AU179" s="225" t="s">
        <v>88</v>
      </c>
      <c r="AV179" s="15" t="s">
        <v>160</v>
      </c>
      <c r="AW179" s="15" t="s">
        <v>37</v>
      </c>
      <c r="AX179" s="15" t="s">
        <v>86</v>
      </c>
      <c r="AY179" s="225" t="s">
        <v>153</v>
      </c>
    </row>
    <row r="180" spans="1:65" s="12" customFormat="1" ht="22.9" customHeight="1">
      <c r="B180" s="159"/>
      <c r="C180" s="160"/>
      <c r="D180" s="161" t="s">
        <v>77</v>
      </c>
      <c r="E180" s="173" t="s">
        <v>160</v>
      </c>
      <c r="F180" s="173" t="s">
        <v>283</v>
      </c>
      <c r="G180" s="160"/>
      <c r="H180" s="160"/>
      <c r="I180" s="163"/>
      <c r="J180" s="174">
        <f>BK180</f>
        <v>0</v>
      </c>
      <c r="K180" s="160"/>
      <c r="L180" s="165"/>
      <c r="M180" s="166"/>
      <c r="N180" s="167"/>
      <c r="O180" s="167"/>
      <c r="P180" s="168">
        <f>SUM(P181:P184)</f>
        <v>0</v>
      </c>
      <c r="Q180" s="167"/>
      <c r="R180" s="168">
        <f>SUM(R181:R184)</f>
        <v>0</v>
      </c>
      <c r="S180" s="167"/>
      <c r="T180" s="169">
        <f>SUM(T181:T184)</f>
        <v>0</v>
      </c>
      <c r="AR180" s="170" t="s">
        <v>86</v>
      </c>
      <c r="AT180" s="171" t="s">
        <v>77</v>
      </c>
      <c r="AU180" s="171" t="s">
        <v>86</v>
      </c>
      <c r="AY180" s="170" t="s">
        <v>153</v>
      </c>
      <c r="BK180" s="172">
        <f>SUM(BK181:BK184)</f>
        <v>0</v>
      </c>
    </row>
    <row r="181" spans="1:65" s="2" customFormat="1" ht="16.5" customHeight="1">
      <c r="A181" s="36"/>
      <c r="B181" s="37"/>
      <c r="C181" s="175" t="s">
        <v>236</v>
      </c>
      <c r="D181" s="175" t="s">
        <v>155</v>
      </c>
      <c r="E181" s="176" t="s">
        <v>284</v>
      </c>
      <c r="F181" s="177" t="s">
        <v>285</v>
      </c>
      <c r="G181" s="178" t="s">
        <v>173</v>
      </c>
      <c r="H181" s="179">
        <v>3.1150000000000002</v>
      </c>
      <c r="I181" s="180"/>
      <c r="J181" s="181">
        <f>ROUND(I181*H181,2)</f>
        <v>0</v>
      </c>
      <c r="K181" s="177" t="s">
        <v>159</v>
      </c>
      <c r="L181" s="41"/>
      <c r="M181" s="182" t="s">
        <v>19</v>
      </c>
      <c r="N181" s="183" t="s">
        <v>49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160</v>
      </c>
      <c r="AT181" s="186" t="s">
        <v>155</v>
      </c>
      <c r="AU181" s="186" t="s">
        <v>88</v>
      </c>
      <c r="AY181" s="19" t="s">
        <v>153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86</v>
      </c>
      <c r="BK181" s="187">
        <f>ROUND(I181*H181,2)</f>
        <v>0</v>
      </c>
      <c r="BL181" s="19" t="s">
        <v>160</v>
      </c>
      <c r="BM181" s="186" t="s">
        <v>304</v>
      </c>
    </row>
    <row r="182" spans="1:65" s="2" customFormat="1" ht="11.25">
      <c r="A182" s="36"/>
      <c r="B182" s="37"/>
      <c r="C182" s="38"/>
      <c r="D182" s="188" t="s">
        <v>161</v>
      </c>
      <c r="E182" s="38"/>
      <c r="F182" s="189" t="s">
        <v>287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161</v>
      </c>
      <c r="AU182" s="19" t="s">
        <v>88</v>
      </c>
    </row>
    <row r="183" spans="1:65" s="13" customFormat="1" ht="11.25">
      <c r="B183" s="193"/>
      <c r="C183" s="194"/>
      <c r="D183" s="195" t="s">
        <v>163</v>
      </c>
      <c r="E183" s="196" t="s">
        <v>19</v>
      </c>
      <c r="F183" s="197" t="s">
        <v>1858</v>
      </c>
      <c r="G183" s="194"/>
      <c r="H183" s="198">
        <v>3.1150000000000002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163</v>
      </c>
      <c r="AU183" s="204" t="s">
        <v>88</v>
      </c>
      <c r="AV183" s="13" t="s">
        <v>88</v>
      </c>
      <c r="AW183" s="13" t="s">
        <v>37</v>
      </c>
      <c r="AX183" s="13" t="s">
        <v>78</v>
      </c>
      <c r="AY183" s="204" t="s">
        <v>153</v>
      </c>
    </row>
    <row r="184" spans="1:65" s="15" customFormat="1" ht="11.25">
      <c r="B184" s="215"/>
      <c r="C184" s="216"/>
      <c r="D184" s="195" t="s">
        <v>163</v>
      </c>
      <c r="E184" s="217" t="s">
        <v>19</v>
      </c>
      <c r="F184" s="218" t="s">
        <v>166</v>
      </c>
      <c r="G184" s="216"/>
      <c r="H184" s="219">
        <v>3.1150000000000002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163</v>
      </c>
      <c r="AU184" s="225" t="s">
        <v>88</v>
      </c>
      <c r="AV184" s="15" t="s">
        <v>160</v>
      </c>
      <c r="AW184" s="15" t="s">
        <v>37</v>
      </c>
      <c r="AX184" s="15" t="s">
        <v>86</v>
      </c>
      <c r="AY184" s="225" t="s">
        <v>153</v>
      </c>
    </row>
    <row r="185" spans="1:65" s="12" customFormat="1" ht="22.9" customHeight="1">
      <c r="B185" s="159"/>
      <c r="C185" s="160"/>
      <c r="D185" s="161" t="s">
        <v>77</v>
      </c>
      <c r="E185" s="173" t="s">
        <v>191</v>
      </c>
      <c r="F185" s="173" t="s">
        <v>289</v>
      </c>
      <c r="G185" s="160"/>
      <c r="H185" s="160"/>
      <c r="I185" s="163"/>
      <c r="J185" s="174">
        <f>BK185</f>
        <v>0</v>
      </c>
      <c r="K185" s="160"/>
      <c r="L185" s="165"/>
      <c r="M185" s="166"/>
      <c r="N185" s="167"/>
      <c r="O185" s="167"/>
      <c r="P185" s="168">
        <f>SUM(P186:P332)</f>
        <v>0</v>
      </c>
      <c r="Q185" s="167"/>
      <c r="R185" s="168">
        <f>SUM(R186:R332)</f>
        <v>0</v>
      </c>
      <c r="S185" s="167"/>
      <c r="T185" s="169">
        <f>SUM(T186:T332)</f>
        <v>0</v>
      </c>
      <c r="AR185" s="170" t="s">
        <v>86</v>
      </c>
      <c r="AT185" s="171" t="s">
        <v>77</v>
      </c>
      <c r="AU185" s="171" t="s">
        <v>86</v>
      </c>
      <c r="AY185" s="170" t="s">
        <v>153</v>
      </c>
      <c r="BK185" s="172">
        <f>SUM(BK186:BK332)</f>
        <v>0</v>
      </c>
    </row>
    <row r="186" spans="1:65" s="2" customFormat="1" ht="24.2" customHeight="1">
      <c r="A186" s="36"/>
      <c r="B186" s="37"/>
      <c r="C186" s="175" t="s">
        <v>307</v>
      </c>
      <c r="D186" s="175" t="s">
        <v>155</v>
      </c>
      <c r="E186" s="176" t="s">
        <v>290</v>
      </c>
      <c r="F186" s="177" t="s">
        <v>291</v>
      </c>
      <c r="G186" s="178" t="s">
        <v>158</v>
      </c>
      <c r="H186" s="179">
        <v>2275</v>
      </c>
      <c r="I186" s="180"/>
      <c r="J186" s="181">
        <f>ROUND(I186*H186,2)</f>
        <v>0</v>
      </c>
      <c r="K186" s="177" t="s">
        <v>19</v>
      </c>
      <c r="L186" s="41"/>
      <c r="M186" s="182" t="s">
        <v>19</v>
      </c>
      <c r="N186" s="183" t="s">
        <v>49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160</v>
      </c>
      <c r="AT186" s="186" t="s">
        <v>155</v>
      </c>
      <c r="AU186" s="186" t="s">
        <v>88</v>
      </c>
      <c r="AY186" s="19" t="s">
        <v>153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86</v>
      </c>
      <c r="BK186" s="187">
        <f>ROUND(I186*H186,2)</f>
        <v>0</v>
      </c>
      <c r="BL186" s="19" t="s">
        <v>160</v>
      </c>
      <c r="BM186" s="186" t="s">
        <v>310</v>
      </c>
    </row>
    <row r="187" spans="1:65" s="13" customFormat="1" ht="11.25">
      <c r="B187" s="193"/>
      <c r="C187" s="194"/>
      <c r="D187" s="195" t="s">
        <v>163</v>
      </c>
      <c r="E187" s="196" t="s">
        <v>19</v>
      </c>
      <c r="F187" s="197" t="s">
        <v>1859</v>
      </c>
      <c r="G187" s="194"/>
      <c r="H187" s="198">
        <v>2275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163</v>
      </c>
      <c r="AU187" s="204" t="s">
        <v>88</v>
      </c>
      <c r="AV187" s="13" t="s">
        <v>88</v>
      </c>
      <c r="AW187" s="13" t="s">
        <v>37</v>
      </c>
      <c r="AX187" s="13" t="s">
        <v>78</v>
      </c>
      <c r="AY187" s="204" t="s">
        <v>153</v>
      </c>
    </row>
    <row r="188" spans="1:65" s="14" customFormat="1" ht="11.25">
      <c r="B188" s="205"/>
      <c r="C188" s="206"/>
      <c r="D188" s="195" t="s">
        <v>163</v>
      </c>
      <c r="E188" s="207" t="s">
        <v>19</v>
      </c>
      <c r="F188" s="208" t="s">
        <v>1153</v>
      </c>
      <c r="G188" s="206"/>
      <c r="H188" s="207" t="s">
        <v>19</v>
      </c>
      <c r="I188" s="209"/>
      <c r="J188" s="206"/>
      <c r="K188" s="206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163</v>
      </c>
      <c r="AU188" s="214" t="s">
        <v>88</v>
      </c>
      <c r="AV188" s="14" t="s">
        <v>86</v>
      </c>
      <c r="AW188" s="14" t="s">
        <v>37</v>
      </c>
      <c r="AX188" s="14" t="s">
        <v>78</v>
      </c>
      <c r="AY188" s="214" t="s">
        <v>153</v>
      </c>
    </row>
    <row r="189" spans="1:65" s="15" customFormat="1" ht="11.25">
      <c r="B189" s="215"/>
      <c r="C189" s="216"/>
      <c r="D189" s="195" t="s">
        <v>163</v>
      </c>
      <c r="E189" s="217" t="s">
        <v>19</v>
      </c>
      <c r="F189" s="218" t="s">
        <v>166</v>
      </c>
      <c r="G189" s="216"/>
      <c r="H189" s="219">
        <v>2275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163</v>
      </c>
      <c r="AU189" s="225" t="s">
        <v>88</v>
      </c>
      <c r="AV189" s="15" t="s">
        <v>160</v>
      </c>
      <c r="AW189" s="15" t="s">
        <v>37</v>
      </c>
      <c r="AX189" s="15" t="s">
        <v>86</v>
      </c>
      <c r="AY189" s="225" t="s">
        <v>153</v>
      </c>
    </row>
    <row r="190" spans="1:65" s="2" customFormat="1" ht="21.75" customHeight="1">
      <c r="A190" s="36"/>
      <c r="B190" s="37"/>
      <c r="C190" s="175" t="s">
        <v>243</v>
      </c>
      <c r="D190" s="175" t="s">
        <v>155</v>
      </c>
      <c r="E190" s="176" t="s">
        <v>1154</v>
      </c>
      <c r="F190" s="177" t="s">
        <v>1155</v>
      </c>
      <c r="G190" s="178" t="s">
        <v>158</v>
      </c>
      <c r="H190" s="179">
        <v>155</v>
      </c>
      <c r="I190" s="180"/>
      <c r="J190" s="181">
        <f>ROUND(I190*H190,2)</f>
        <v>0</v>
      </c>
      <c r="K190" s="177" t="s">
        <v>159</v>
      </c>
      <c r="L190" s="41"/>
      <c r="M190" s="182" t="s">
        <v>19</v>
      </c>
      <c r="N190" s="183" t="s">
        <v>49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160</v>
      </c>
      <c r="AT190" s="186" t="s">
        <v>155</v>
      </c>
      <c r="AU190" s="186" t="s">
        <v>88</v>
      </c>
      <c r="AY190" s="19" t="s">
        <v>153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86</v>
      </c>
      <c r="BK190" s="187">
        <f>ROUND(I190*H190,2)</f>
        <v>0</v>
      </c>
      <c r="BL190" s="19" t="s">
        <v>160</v>
      </c>
      <c r="BM190" s="186" t="s">
        <v>311</v>
      </c>
    </row>
    <row r="191" spans="1:65" s="2" customFormat="1" ht="11.25">
      <c r="A191" s="36"/>
      <c r="B191" s="37"/>
      <c r="C191" s="38"/>
      <c r="D191" s="188" t="s">
        <v>161</v>
      </c>
      <c r="E191" s="38"/>
      <c r="F191" s="189" t="s">
        <v>1156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161</v>
      </c>
      <c r="AU191" s="19" t="s">
        <v>88</v>
      </c>
    </row>
    <row r="192" spans="1:65" s="13" customFormat="1" ht="11.25">
      <c r="B192" s="193"/>
      <c r="C192" s="194"/>
      <c r="D192" s="195" t="s">
        <v>163</v>
      </c>
      <c r="E192" s="196" t="s">
        <v>19</v>
      </c>
      <c r="F192" s="197" t="s">
        <v>333</v>
      </c>
      <c r="G192" s="194"/>
      <c r="H192" s="198">
        <v>64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163</v>
      </c>
      <c r="AU192" s="204" t="s">
        <v>88</v>
      </c>
      <c r="AV192" s="13" t="s">
        <v>88</v>
      </c>
      <c r="AW192" s="13" t="s">
        <v>37</v>
      </c>
      <c r="AX192" s="13" t="s">
        <v>78</v>
      </c>
      <c r="AY192" s="204" t="s">
        <v>153</v>
      </c>
    </row>
    <row r="193" spans="1:65" s="14" customFormat="1" ht="11.25">
      <c r="B193" s="205"/>
      <c r="C193" s="206"/>
      <c r="D193" s="195" t="s">
        <v>163</v>
      </c>
      <c r="E193" s="207" t="s">
        <v>19</v>
      </c>
      <c r="F193" s="208" t="s">
        <v>1860</v>
      </c>
      <c r="G193" s="206"/>
      <c r="H193" s="207" t="s">
        <v>19</v>
      </c>
      <c r="I193" s="209"/>
      <c r="J193" s="206"/>
      <c r="K193" s="206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163</v>
      </c>
      <c r="AU193" s="214" t="s">
        <v>88</v>
      </c>
      <c r="AV193" s="14" t="s">
        <v>86</v>
      </c>
      <c r="AW193" s="14" t="s">
        <v>37</v>
      </c>
      <c r="AX193" s="14" t="s">
        <v>78</v>
      </c>
      <c r="AY193" s="214" t="s">
        <v>153</v>
      </c>
    </row>
    <row r="194" spans="1:65" s="13" customFormat="1" ht="11.25">
      <c r="B194" s="193"/>
      <c r="C194" s="194"/>
      <c r="D194" s="195" t="s">
        <v>163</v>
      </c>
      <c r="E194" s="196" t="s">
        <v>19</v>
      </c>
      <c r="F194" s="197" t="s">
        <v>356</v>
      </c>
      <c r="G194" s="194"/>
      <c r="H194" s="198">
        <v>91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163</v>
      </c>
      <c r="AU194" s="204" t="s">
        <v>88</v>
      </c>
      <c r="AV194" s="13" t="s">
        <v>88</v>
      </c>
      <c r="AW194" s="13" t="s">
        <v>37</v>
      </c>
      <c r="AX194" s="13" t="s">
        <v>78</v>
      </c>
      <c r="AY194" s="204" t="s">
        <v>153</v>
      </c>
    </row>
    <row r="195" spans="1:65" s="14" customFormat="1" ht="11.25">
      <c r="B195" s="205"/>
      <c r="C195" s="206"/>
      <c r="D195" s="195" t="s">
        <v>163</v>
      </c>
      <c r="E195" s="207" t="s">
        <v>19</v>
      </c>
      <c r="F195" s="208" t="s">
        <v>1861</v>
      </c>
      <c r="G195" s="206"/>
      <c r="H195" s="207" t="s">
        <v>19</v>
      </c>
      <c r="I195" s="209"/>
      <c r="J195" s="206"/>
      <c r="K195" s="206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163</v>
      </c>
      <c r="AU195" s="214" t="s">
        <v>88</v>
      </c>
      <c r="AV195" s="14" t="s">
        <v>86</v>
      </c>
      <c r="AW195" s="14" t="s">
        <v>37</v>
      </c>
      <c r="AX195" s="14" t="s">
        <v>78</v>
      </c>
      <c r="AY195" s="214" t="s">
        <v>153</v>
      </c>
    </row>
    <row r="196" spans="1:65" s="14" customFormat="1" ht="11.25">
      <c r="B196" s="205"/>
      <c r="C196" s="206"/>
      <c r="D196" s="195" t="s">
        <v>163</v>
      </c>
      <c r="E196" s="207" t="s">
        <v>19</v>
      </c>
      <c r="F196" s="208" t="s">
        <v>190</v>
      </c>
      <c r="G196" s="206"/>
      <c r="H196" s="207" t="s">
        <v>19</v>
      </c>
      <c r="I196" s="209"/>
      <c r="J196" s="206"/>
      <c r="K196" s="206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163</v>
      </c>
      <c r="AU196" s="214" t="s">
        <v>88</v>
      </c>
      <c r="AV196" s="14" t="s">
        <v>86</v>
      </c>
      <c r="AW196" s="14" t="s">
        <v>37</v>
      </c>
      <c r="AX196" s="14" t="s">
        <v>78</v>
      </c>
      <c r="AY196" s="214" t="s">
        <v>153</v>
      </c>
    </row>
    <row r="197" spans="1:65" s="15" customFormat="1" ht="11.25">
      <c r="B197" s="215"/>
      <c r="C197" s="216"/>
      <c r="D197" s="195" t="s">
        <v>163</v>
      </c>
      <c r="E197" s="217" t="s">
        <v>19</v>
      </c>
      <c r="F197" s="218" t="s">
        <v>166</v>
      </c>
      <c r="G197" s="216"/>
      <c r="H197" s="219">
        <v>155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163</v>
      </c>
      <c r="AU197" s="225" t="s">
        <v>88</v>
      </c>
      <c r="AV197" s="15" t="s">
        <v>160</v>
      </c>
      <c r="AW197" s="15" t="s">
        <v>37</v>
      </c>
      <c r="AX197" s="15" t="s">
        <v>86</v>
      </c>
      <c r="AY197" s="225" t="s">
        <v>153</v>
      </c>
    </row>
    <row r="198" spans="1:65" s="2" customFormat="1" ht="21.75" customHeight="1">
      <c r="A198" s="36"/>
      <c r="B198" s="37"/>
      <c r="C198" s="175" t="s">
        <v>314</v>
      </c>
      <c r="D198" s="175" t="s">
        <v>155</v>
      </c>
      <c r="E198" s="176" t="s">
        <v>1160</v>
      </c>
      <c r="F198" s="177" t="s">
        <v>1161</v>
      </c>
      <c r="G198" s="178" t="s">
        <v>158</v>
      </c>
      <c r="H198" s="179">
        <v>355</v>
      </c>
      <c r="I198" s="180"/>
      <c r="J198" s="181">
        <f>ROUND(I198*H198,2)</f>
        <v>0</v>
      </c>
      <c r="K198" s="177" t="s">
        <v>159</v>
      </c>
      <c r="L198" s="41"/>
      <c r="M198" s="182" t="s">
        <v>19</v>
      </c>
      <c r="N198" s="183" t="s">
        <v>49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160</v>
      </c>
      <c r="AT198" s="186" t="s">
        <v>155</v>
      </c>
      <c r="AU198" s="186" t="s">
        <v>88</v>
      </c>
      <c r="AY198" s="19" t="s">
        <v>153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86</v>
      </c>
      <c r="BK198" s="187">
        <f>ROUND(I198*H198,2)</f>
        <v>0</v>
      </c>
      <c r="BL198" s="19" t="s">
        <v>160</v>
      </c>
      <c r="BM198" s="186" t="s">
        <v>231</v>
      </c>
    </row>
    <row r="199" spans="1:65" s="2" customFormat="1" ht="11.25">
      <c r="A199" s="36"/>
      <c r="B199" s="37"/>
      <c r="C199" s="38"/>
      <c r="D199" s="188" t="s">
        <v>161</v>
      </c>
      <c r="E199" s="38"/>
      <c r="F199" s="189" t="s">
        <v>1162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161</v>
      </c>
      <c r="AU199" s="19" t="s">
        <v>88</v>
      </c>
    </row>
    <row r="200" spans="1:65" s="13" customFormat="1" ht="11.25">
      <c r="B200" s="193"/>
      <c r="C200" s="194"/>
      <c r="D200" s="195" t="s">
        <v>163</v>
      </c>
      <c r="E200" s="196" t="s">
        <v>19</v>
      </c>
      <c r="F200" s="197" t="s">
        <v>1862</v>
      </c>
      <c r="G200" s="194"/>
      <c r="H200" s="198">
        <v>355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163</v>
      </c>
      <c r="AU200" s="204" t="s">
        <v>88</v>
      </c>
      <c r="AV200" s="13" t="s">
        <v>88</v>
      </c>
      <c r="AW200" s="13" t="s">
        <v>37</v>
      </c>
      <c r="AX200" s="13" t="s">
        <v>78</v>
      </c>
      <c r="AY200" s="204" t="s">
        <v>153</v>
      </c>
    </row>
    <row r="201" spans="1:65" s="14" customFormat="1" ht="11.25">
      <c r="B201" s="205"/>
      <c r="C201" s="206"/>
      <c r="D201" s="195" t="s">
        <v>163</v>
      </c>
      <c r="E201" s="207" t="s">
        <v>19</v>
      </c>
      <c r="F201" s="208" t="s">
        <v>1863</v>
      </c>
      <c r="G201" s="206"/>
      <c r="H201" s="207" t="s">
        <v>19</v>
      </c>
      <c r="I201" s="209"/>
      <c r="J201" s="206"/>
      <c r="K201" s="206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163</v>
      </c>
      <c r="AU201" s="214" t="s">
        <v>88</v>
      </c>
      <c r="AV201" s="14" t="s">
        <v>86</v>
      </c>
      <c r="AW201" s="14" t="s">
        <v>37</v>
      </c>
      <c r="AX201" s="14" t="s">
        <v>78</v>
      </c>
      <c r="AY201" s="214" t="s">
        <v>153</v>
      </c>
    </row>
    <row r="202" spans="1:65" s="15" customFormat="1" ht="11.25">
      <c r="B202" s="215"/>
      <c r="C202" s="216"/>
      <c r="D202" s="195" t="s">
        <v>163</v>
      </c>
      <c r="E202" s="217" t="s">
        <v>19</v>
      </c>
      <c r="F202" s="218" t="s">
        <v>166</v>
      </c>
      <c r="G202" s="216"/>
      <c r="H202" s="219">
        <v>355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163</v>
      </c>
      <c r="AU202" s="225" t="s">
        <v>88</v>
      </c>
      <c r="AV202" s="15" t="s">
        <v>160</v>
      </c>
      <c r="AW202" s="15" t="s">
        <v>37</v>
      </c>
      <c r="AX202" s="15" t="s">
        <v>86</v>
      </c>
      <c r="AY202" s="225" t="s">
        <v>153</v>
      </c>
    </row>
    <row r="203" spans="1:65" s="2" customFormat="1" ht="21.75" customHeight="1">
      <c r="A203" s="36"/>
      <c r="B203" s="37"/>
      <c r="C203" s="175" t="s">
        <v>248</v>
      </c>
      <c r="D203" s="175" t="s">
        <v>155</v>
      </c>
      <c r="E203" s="176" t="s">
        <v>1165</v>
      </c>
      <c r="F203" s="177" t="s">
        <v>1166</v>
      </c>
      <c r="G203" s="178" t="s">
        <v>158</v>
      </c>
      <c r="H203" s="179">
        <v>155</v>
      </c>
      <c r="I203" s="180"/>
      <c r="J203" s="181">
        <f>ROUND(I203*H203,2)</f>
        <v>0</v>
      </c>
      <c r="K203" s="177" t="s">
        <v>159</v>
      </c>
      <c r="L203" s="41"/>
      <c r="M203" s="182" t="s">
        <v>19</v>
      </c>
      <c r="N203" s="183" t="s">
        <v>49</v>
      </c>
      <c r="O203" s="66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160</v>
      </c>
      <c r="AT203" s="186" t="s">
        <v>155</v>
      </c>
      <c r="AU203" s="186" t="s">
        <v>88</v>
      </c>
      <c r="AY203" s="19" t="s">
        <v>153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86</v>
      </c>
      <c r="BK203" s="187">
        <f>ROUND(I203*H203,2)</f>
        <v>0</v>
      </c>
      <c r="BL203" s="19" t="s">
        <v>160</v>
      </c>
      <c r="BM203" s="186" t="s">
        <v>321</v>
      </c>
    </row>
    <row r="204" spans="1:65" s="2" customFormat="1" ht="11.25">
      <c r="A204" s="36"/>
      <c r="B204" s="37"/>
      <c r="C204" s="38"/>
      <c r="D204" s="188" t="s">
        <v>161</v>
      </c>
      <c r="E204" s="38"/>
      <c r="F204" s="189" t="s">
        <v>1167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161</v>
      </c>
      <c r="AU204" s="19" t="s">
        <v>88</v>
      </c>
    </row>
    <row r="205" spans="1:65" s="13" customFormat="1" ht="11.25">
      <c r="B205" s="193"/>
      <c r="C205" s="194"/>
      <c r="D205" s="195" t="s">
        <v>163</v>
      </c>
      <c r="E205" s="196" t="s">
        <v>19</v>
      </c>
      <c r="F205" s="197" t="s">
        <v>333</v>
      </c>
      <c r="G205" s="194"/>
      <c r="H205" s="198">
        <v>64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163</v>
      </c>
      <c r="AU205" s="204" t="s">
        <v>88</v>
      </c>
      <c r="AV205" s="13" t="s">
        <v>88</v>
      </c>
      <c r="AW205" s="13" t="s">
        <v>37</v>
      </c>
      <c r="AX205" s="13" t="s">
        <v>78</v>
      </c>
      <c r="AY205" s="204" t="s">
        <v>153</v>
      </c>
    </row>
    <row r="206" spans="1:65" s="14" customFormat="1" ht="11.25">
      <c r="B206" s="205"/>
      <c r="C206" s="206"/>
      <c r="D206" s="195" t="s">
        <v>163</v>
      </c>
      <c r="E206" s="207" t="s">
        <v>19</v>
      </c>
      <c r="F206" s="208" t="s">
        <v>1860</v>
      </c>
      <c r="G206" s="206"/>
      <c r="H206" s="207" t="s">
        <v>19</v>
      </c>
      <c r="I206" s="209"/>
      <c r="J206" s="206"/>
      <c r="K206" s="206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163</v>
      </c>
      <c r="AU206" s="214" t="s">
        <v>88</v>
      </c>
      <c r="AV206" s="14" t="s">
        <v>86</v>
      </c>
      <c r="AW206" s="14" t="s">
        <v>37</v>
      </c>
      <c r="AX206" s="14" t="s">
        <v>78</v>
      </c>
      <c r="AY206" s="214" t="s">
        <v>153</v>
      </c>
    </row>
    <row r="207" spans="1:65" s="13" customFormat="1" ht="11.25">
      <c r="B207" s="193"/>
      <c r="C207" s="194"/>
      <c r="D207" s="195" t="s">
        <v>163</v>
      </c>
      <c r="E207" s="196" t="s">
        <v>19</v>
      </c>
      <c r="F207" s="197" t="s">
        <v>356</v>
      </c>
      <c r="G207" s="194"/>
      <c r="H207" s="198">
        <v>91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163</v>
      </c>
      <c r="AU207" s="204" t="s">
        <v>88</v>
      </c>
      <c r="AV207" s="13" t="s">
        <v>88</v>
      </c>
      <c r="AW207" s="13" t="s">
        <v>37</v>
      </c>
      <c r="AX207" s="13" t="s">
        <v>78</v>
      </c>
      <c r="AY207" s="204" t="s">
        <v>153</v>
      </c>
    </row>
    <row r="208" spans="1:65" s="14" customFormat="1" ht="11.25">
      <c r="B208" s="205"/>
      <c r="C208" s="206"/>
      <c r="D208" s="195" t="s">
        <v>163</v>
      </c>
      <c r="E208" s="207" t="s">
        <v>19</v>
      </c>
      <c r="F208" s="208" t="s">
        <v>1864</v>
      </c>
      <c r="G208" s="206"/>
      <c r="H208" s="207" t="s">
        <v>19</v>
      </c>
      <c r="I208" s="209"/>
      <c r="J208" s="206"/>
      <c r="K208" s="206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163</v>
      </c>
      <c r="AU208" s="214" t="s">
        <v>88</v>
      </c>
      <c r="AV208" s="14" t="s">
        <v>86</v>
      </c>
      <c r="AW208" s="14" t="s">
        <v>37</v>
      </c>
      <c r="AX208" s="14" t="s">
        <v>78</v>
      </c>
      <c r="AY208" s="214" t="s">
        <v>153</v>
      </c>
    </row>
    <row r="209" spans="1:65" s="14" customFormat="1" ht="11.25">
      <c r="B209" s="205"/>
      <c r="C209" s="206"/>
      <c r="D209" s="195" t="s">
        <v>163</v>
      </c>
      <c r="E209" s="207" t="s">
        <v>19</v>
      </c>
      <c r="F209" s="208" t="s">
        <v>190</v>
      </c>
      <c r="G209" s="206"/>
      <c r="H209" s="207" t="s">
        <v>19</v>
      </c>
      <c r="I209" s="209"/>
      <c r="J209" s="206"/>
      <c r="K209" s="206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163</v>
      </c>
      <c r="AU209" s="214" t="s">
        <v>88</v>
      </c>
      <c r="AV209" s="14" t="s">
        <v>86</v>
      </c>
      <c r="AW209" s="14" t="s">
        <v>37</v>
      </c>
      <c r="AX209" s="14" t="s">
        <v>78</v>
      </c>
      <c r="AY209" s="214" t="s">
        <v>153</v>
      </c>
    </row>
    <row r="210" spans="1:65" s="15" customFormat="1" ht="11.25">
      <c r="B210" s="215"/>
      <c r="C210" s="216"/>
      <c r="D210" s="195" t="s">
        <v>163</v>
      </c>
      <c r="E210" s="217" t="s">
        <v>19</v>
      </c>
      <c r="F210" s="218" t="s">
        <v>166</v>
      </c>
      <c r="G210" s="216"/>
      <c r="H210" s="219">
        <v>155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163</v>
      </c>
      <c r="AU210" s="225" t="s">
        <v>88</v>
      </c>
      <c r="AV210" s="15" t="s">
        <v>160</v>
      </c>
      <c r="AW210" s="15" t="s">
        <v>37</v>
      </c>
      <c r="AX210" s="15" t="s">
        <v>86</v>
      </c>
      <c r="AY210" s="225" t="s">
        <v>153</v>
      </c>
    </row>
    <row r="211" spans="1:65" s="2" customFormat="1" ht="21.75" customHeight="1">
      <c r="A211" s="36"/>
      <c r="B211" s="37"/>
      <c r="C211" s="175" t="s">
        <v>323</v>
      </c>
      <c r="D211" s="175" t="s">
        <v>155</v>
      </c>
      <c r="E211" s="176" t="s">
        <v>1168</v>
      </c>
      <c r="F211" s="177" t="s">
        <v>1169</v>
      </c>
      <c r="G211" s="178" t="s">
        <v>158</v>
      </c>
      <c r="H211" s="179">
        <v>779</v>
      </c>
      <c r="I211" s="180"/>
      <c r="J211" s="181">
        <f>ROUND(I211*H211,2)</f>
        <v>0</v>
      </c>
      <c r="K211" s="177" t="s">
        <v>159</v>
      </c>
      <c r="L211" s="41"/>
      <c r="M211" s="182" t="s">
        <v>19</v>
      </c>
      <c r="N211" s="183" t="s">
        <v>49</v>
      </c>
      <c r="O211" s="66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160</v>
      </c>
      <c r="AT211" s="186" t="s">
        <v>155</v>
      </c>
      <c r="AU211" s="186" t="s">
        <v>88</v>
      </c>
      <c r="AY211" s="19" t="s">
        <v>153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86</v>
      </c>
      <c r="BK211" s="187">
        <f>ROUND(I211*H211,2)</f>
        <v>0</v>
      </c>
      <c r="BL211" s="19" t="s">
        <v>160</v>
      </c>
      <c r="BM211" s="186" t="s">
        <v>324</v>
      </c>
    </row>
    <row r="212" spans="1:65" s="2" customFormat="1" ht="11.25">
      <c r="A212" s="36"/>
      <c r="B212" s="37"/>
      <c r="C212" s="38"/>
      <c r="D212" s="188" t="s">
        <v>161</v>
      </c>
      <c r="E212" s="38"/>
      <c r="F212" s="189" t="s">
        <v>1170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161</v>
      </c>
      <c r="AU212" s="19" t="s">
        <v>88</v>
      </c>
    </row>
    <row r="213" spans="1:65" s="13" customFormat="1" ht="11.25">
      <c r="B213" s="193"/>
      <c r="C213" s="194"/>
      <c r="D213" s="195" t="s">
        <v>163</v>
      </c>
      <c r="E213" s="196" t="s">
        <v>19</v>
      </c>
      <c r="F213" s="197" t="s">
        <v>1865</v>
      </c>
      <c r="G213" s="194"/>
      <c r="H213" s="198">
        <v>779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163</v>
      </c>
      <c r="AU213" s="204" t="s">
        <v>88</v>
      </c>
      <c r="AV213" s="13" t="s">
        <v>88</v>
      </c>
      <c r="AW213" s="13" t="s">
        <v>37</v>
      </c>
      <c r="AX213" s="13" t="s">
        <v>78</v>
      </c>
      <c r="AY213" s="204" t="s">
        <v>153</v>
      </c>
    </row>
    <row r="214" spans="1:65" s="14" customFormat="1" ht="11.25">
      <c r="B214" s="205"/>
      <c r="C214" s="206"/>
      <c r="D214" s="195" t="s">
        <v>163</v>
      </c>
      <c r="E214" s="207" t="s">
        <v>19</v>
      </c>
      <c r="F214" s="208" t="s">
        <v>1190</v>
      </c>
      <c r="G214" s="206"/>
      <c r="H214" s="207" t="s">
        <v>19</v>
      </c>
      <c r="I214" s="209"/>
      <c r="J214" s="206"/>
      <c r="K214" s="206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163</v>
      </c>
      <c r="AU214" s="214" t="s">
        <v>88</v>
      </c>
      <c r="AV214" s="14" t="s">
        <v>86</v>
      </c>
      <c r="AW214" s="14" t="s">
        <v>37</v>
      </c>
      <c r="AX214" s="14" t="s">
        <v>78</v>
      </c>
      <c r="AY214" s="214" t="s">
        <v>153</v>
      </c>
    </row>
    <row r="215" spans="1:65" s="15" customFormat="1" ht="11.25">
      <c r="B215" s="215"/>
      <c r="C215" s="216"/>
      <c r="D215" s="195" t="s">
        <v>163</v>
      </c>
      <c r="E215" s="217" t="s">
        <v>19</v>
      </c>
      <c r="F215" s="218" t="s">
        <v>166</v>
      </c>
      <c r="G215" s="216"/>
      <c r="H215" s="219">
        <v>779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163</v>
      </c>
      <c r="AU215" s="225" t="s">
        <v>88</v>
      </c>
      <c r="AV215" s="15" t="s">
        <v>160</v>
      </c>
      <c r="AW215" s="15" t="s">
        <v>37</v>
      </c>
      <c r="AX215" s="15" t="s">
        <v>86</v>
      </c>
      <c r="AY215" s="225" t="s">
        <v>153</v>
      </c>
    </row>
    <row r="216" spans="1:65" s="2" customFormat="1" ht="21.75" customHeight="1">
      <c r="A216" s="36"/>
      <c r="B216" s="37"/>
      <c r="C216" s="175" t="s">
        <v>255</v>
      </c>
      <c r="D216" s="175" t="s">
        <v>155</v>
      </c>
      <c r="E216" s="176" t="s">
        <v>1168</v>
      </c>
      <c r="F216" s="177" t="s">
        <v>1169</v>
      </c>
      <c r="G216" s="178" t="s">
        <v>158</v>
      </c>
      <c r="H216" s="179">
        <v>355</v>
      </c>
      <c r="I216" s="180"/>
      <c r="J216" s="181">
        <f>ROUND(I216*H216,2)</f>
        <v>0</v>
      </c>
      <c r="K216" s="177" t="s">
        <v>159</v>
      </c>
      <c r="L216" s="41"/>
      <c r="M216" s="182" t="s">
        <v>19</v>
      </c>
      <c r="N216" s="183" t="s">
        <v>49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160</v>
      </c>
      <c r="AT216" s="186" t="s">
        <v>155</v>
      </c>
      <c r="AU216" s="186" t="s">
        <v>88</v>
      </c>
      <c r="AY216" s="19" t="s">
        <v>153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86</v>
      </c>
      <c r="BK216" s="187">
        <f>ROUND(I216*H216,2)</f>
        <v>0</v>
      </c>
      <c r="BL216" s="19" t="s">
        <v>160</v>
      </c>
      <c r="BM216" s="186" t="s">
        <v>328</v>
      </c>
    </row>
    <row r="217" spans="1:65" s="2" customFormat="1" ht="11.25">
      <c r="A217" s="36"/>
      <c r="B217" s="37"/>
      <c r="C217" s="38"/>
      <c r="D217" s="188" t="s">
        <v>161</v>
      </c>
      <c r="E217" s="38"/>
      <c r="F217" s="189" t="s">
        <v>1170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161</v>
      </c>
      <c r="AU217" s="19" t="s">
        <v>88</v>
      </c>
    </row>
    <row r="218" spans="1:65" s="13" customFormat="1" ht="11.25">
      <c r="B218" s="193"/>
      <c r="C218" s="194"/>
      <c r="D218" s="195" t="s">
        <v>163</v>
      </c>
      <c r="E218" s="196" t="s">
        <v>19</v>
      </c>
      <c r="F218" s="197" t="s">
        <v>1862</v>
      </c>
      <c r="G218" s="194"/>
      <c r="H218" s="198">
        <v>355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163</v>
      </c>
      <c r="AU218" s="204" t="s">
        <v>88</v>
      </c>
      <c r="AV218" s="13" t="s">
        <v>88</v>
      </c>
      <c r="AW218" s="13" t="s">
        <v>37</v>
      </c>
      <c r="AX218" s="13" t="s">
        <v>78</v>
      </c>
      <c r="AY218" s="204" t="s">
        <v>153</v>
      </c>
    </row>
    <row r="219" spans="1:65" s="14" customFormat="1" ht="11.25">
      <c r="B219" s="205"/>
      <c r="C219" s="206"/>
      <c r="D219" s="195" t="s">
        <v>163</v>
      </c>
      <c r="E219" s="207" t="s">
        <v>19</v>
      </c>
      <c r="F219" s="208" t="s">
        <v>1866</v>
      </c>
      <c r="G219" s="206"/>
      <c r="H219" s="207" t="s">
        <v>19</v>
      </c>
      <c r="I219" s="209"/>
      <c r="J219" s="206"/>
      <c r="K219" s="206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163</v>
      </c>
      <c r="AU219" s="214" t="s">
        <v>88</v>
      </c>
      <c r="AV219" s="14" t="s">
        <v>86</v>
      </c>
      <c r="AW219" s="14" t="s">
        <v>37</v>
      </c>
      <c r="AX219" s="14" t="s">
        <v>78</v>
      </c>
      <c r="AY219" s="214" t="s">
        <v>153</v>
      </c>
    </row>
    <row r="220" spans="1:65" s="15" customFormat="1" ht="11.25">
      <c r="B220" s="215"/>
      <c r="C220" s="216"/>
      <c r="D220" s="195" t="s">
        <v>163</v>
      </c>
      <c r="E220" s="217" t="s">
        <v>19</v>
      </c>
      <c r="F220" s="218" t="s">
        <v>166</v>
      </c>
      <c r="G220" s="216"/>
      <c r="H220" s="219">
        <v>355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163</v>
      </c>
      <c r="AU220" s="225" t="s">
        <v>88</v>
      </c>
      <c r="AV220" s="15" t="s">
        <v>160</v>
      </c>
      <c r="AW220" s="15" t="s">
        <v>37</v>
      </c>
      <c r="AX220" s="15" t="s">
        <v>86</v>
      </c>
      <c r="AY220" s="225" t="s">
        <v>153</v>
      </c>
    </row>
    <row r="221" spans="1:65" s="2" customFormat="1" ht="21.75" customHeight="1">
      <c r="A221" s="36"/>
      <c r="B221" s="37"/>
      <c r="C221" s="175" t="s">
        <v>312</v>
      </c>
      <c r="D221" s="175" t="s">
        <v>155</v>
      </c>
      <c r="E221" s="176" t="s">
        <v>1433</v>
      </c>
      <c r="F221" s="177" t="s">
        <v>1434</v>
      </c>
      <c r="G221" s="178" t="s">
        <v>158</v>
      </c>
      <c r="H221" s="179">
        <v>329</v>
      </c>
      <c r="I221" s="180"/>
      <c r="J221" s="181">
        <f>ROUND(I221*H221,2)</f>
        <v>0</v>
      </c>
      <c r="K221" s="177" t="s">
        <v>19</v>
      </c>
      <c r="L221" s="41"/>
      <c r="M221" s="182" t="s">
        <v>19</v>
      </c>
      <c r="N221" s="183" t="s">
        <v>49</v>
      </c>
      <c r="O221" s="66"/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160</v>
      </c>
      <c r="AT221" s="186" t="s">
        <v>155</v>
      </c>
      <c r="AU221" s="186" t="s">
        <v>88</v>
      </c>
      <c r="AY221" s="19" t="s">
        <v>153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86</v>
      </c>
      <c r="BK221" s="187">
        <f>ROUND(I221*H221,2)</f>
        <v>0</v>
      </c>
      <c r="BL221" s="19" t="s">
        <v>160</v>
      </c>
      <c r="BM221" s="186" t="s">
        <v>331</v>
      </c>
    </row>
    <row r="222" spans="1:65" s="13" customFormat="1" ht="11.25">
      <c r="B222" s="193"/>
      <c r="C222" s="194"/>
      <c r="D222" s="195" t="s">
        <v>163</v>
      </c>
      <c r="E222" s="196" t="s">
        <v>19</v>
      </c>
      <c r="F222" s="197" t="s">
        <v>536</v>
      </c>
      <c r="G222" s="194"/>
      <c r="H222" s="198">
        <v>329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163</v>
      </c>
      <c r="AU222" s="204" t="s">
        <v>88</v>
      </c>
      <c r="AV222" s="13" t="s">
        <v>88</v>
      </c>
      <c r="AW222" s="13" t="s">
        <v>37</v>
      </c>
      <c r="AX222" s="13" t="s">
        <v>78</v>
      </c>
      <c r="AY222" s="204" t="s">
        <v>153</v>
      </c>
    </row>
    <row r="223" spans="1:65" s="14" customFormat="1" ht="11.25">
      <c r="B223" s="205"/>
      <c r="C223" s="206"/>
      <c r="D223" s="195" t="s">
        <v>163</v>
      </c>
      <c r="E223" s="207" t="s">
        <v>19</v>
      </c>
      <c r="F223" s="208" t="s">
        <v>306</v>
      </c>
      <c r="G223" s="206"/>
      <c r="H223" s="207" t="s">
        <v>19</v>
      </c>
      <c r="I223" s="209"/>
      <c r="J223" s="206"/>
      <c r="K223" s="206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163</v>
      </c>
      <c r="AU223" s="214" t="s">
        <v>88</v>
      </c>
      <c r="AV223" s="14" t="s">
        <v>86</v>
      </c>
      <c r="AW223" s="14" t="s">
        <v>37</v>
      </c>
      <c r="AX223" s="14" t="s">
        <v>78</v>
      </c>
      <c r="AY223" s="214" t="s">
        <v>153</v>
      </c>
    </row>
    <row r="224" spans="1:65" s="15" customFormat="1" ht="11.25">
      <c r="B224" s="215"/>
      <c r="C224" s="216"/>
      <c r="D224" s="195" t="s">
        <v>163</v>
      </c>
      <c r="E224" s="217" t="s">
        <v>19</v>
      </c>
      <c r="F224" s="218" t="s">
        <v>166</v>
      </c>
      <c r="G224" s="216"/>
      <c r="H224" s="219">
        <v>329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163</v>
      </c>
      <c r="AU224" s="225" t="s">
        <v>88</v>
      </c>
      <c r="AV224" s="15" t="s">
        <v>160</v>
      </c>
      <c r="AW224" s="15" t="s">
        <v>37</v>
      </c>
      <c r="AX224" s="15" t="s">
        <v>86</v>
      </c>
      <c r="AY224" s="225" t="s">
        <v>153</v>
      </c>
    </row>
    <row r="225" spans="1:65" s="2" customFormat="1" ht="24.2" customHeight="1">
      <c r="A225" s="36"/>
      <c r="B225" s="37"/>
      <c r="C225" s="175" t="s">
        <v>258</v>
      </c>
      <c r="D225" s="175" t="s">
        <v>155</v>
      </c>
      <c r="E225" s="176" t="s">
        <v>302</v>
      </c>
      <c r="F225" s="177" t="s">
        <v>303</v>
      </c>
      <c r="G225" s="178" t="s">
        <v>158</v>
      </c>
      <c r="H225" s="179">
        <v>329</v>
      </c>
      <c r="I225" s="180"/>
      <c r="J225" s="181">
        <f>ROUND(I225*H225,2)</f>
        <v>0</v>
      </c>
      <c r="K225" s="177" t="s">
        <v>159</v>
      </c>
      <c r="L225" s="41"/>
      <c r="M225" s="182" t="s">
        <v>19</v>
      </c>
      <c r="N225" s="183" t="s">
        <v>49</v>
      </c>
      <c r="O225" s="66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160</v>
      </c>
      <c r="AT225" s="186" t="s">
        <v>155</v>
      </c>
      <c r="AU225" s="186" t="s">
        <v>88</v>
      </c>
      <c r="AY225" s="19" t="s">
        <v>153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86</v>
      </c>
      <c r="BK225" s="187">
        <f>ROUND(I225*H225,2)</f>
        <v>0</v>
      </c>
      <c r="BL225" s="19" t="s">
        <v>160</v>
      </c>
      <c r="BM225" s="186" t="s">
        <v>333</v>
      </c>
    </row>
    <row r="226" spans="1:65" s="2" customFormat="1" ht="11.25">
      <c r="A226" s="36"/>
      <c r="B226" s="37"/>
      <c r="C226" s="38"/>
      <c r="D226" s="188" t="s">
        <v>161</v>
      </c>
      <c r="E226" s="38"/>
      <c r="F226" s="189" t="s">
        <v>305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161</v>
      </c>
      <c r="AU226" s="19" t="s">
        <v>88</v>
      </c>
    </row>
    <row r="227" spans="1:65" s="13" customFormat="1" ht="11.25">
      <c r="B227" s="193"/>
      <c r="C227" s="194"/>
      <c r="D227" s="195" t="s">
        <v>163</v>
      </c>
      <c r="E227" s="196" t="s">
        <v>19</v>
      </c>
      <c r="F227" s="197" t="s">
        <v>536</v>
      </c>
      <c r="G227" s="194"/>
      <c r="H227" s="198">
        <v>329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163</v>
      </c>
      <c r="AU227" s="204" t="s">
        <v>88</v>
      </c>
      <c r="AV227" s="13" t="s">
        <v>88</v>
      </c>
      <c r="AW227" s="13" t="s">
        <v>37</v>
      </c>
      <c r="AX227" s="13" t="s">
        <v>78</v>
      </c>
      <c r="AY227" s="204" t="s">
        <v>153</v>
      </c>
    </row>
    <row r="228" spans="1:65" s="14" customFormat="1" ht="11.25">
      <c r="B228" s="205"/>
      <c r="C228" s="206"/>
      <c r="D228" s="195" t="s">
        <v>163</v>
      </c>
      <c r="E228" s="207" t="s">
        <v>19</v>
      </c>
      <c r="F228" s="208" t="s">
        <v>306</v>
      </c>
      <c r="G228" s="206"/>
      <c r="H228" s="207" t="s">
        <v>19</v>
      </c>
      <c r="I228" s="209"/>
      <c r="J228" s="206"/>
      <c r="K228" s="206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163</v>
      </c>
      <c r="AU228" s="214" t="s">
        <v>88</v>
      </c>
      <c r="AV228" s="14" t="s">
        <v>86</v>
      </c>
      <c r="AW228" s="14" t="s">
        <v>37</v>
      </c>
      <c r="AX228" s="14" t="s">
        <v>78</v>
      </c>
      <c r="AY228" s="214" t="s">
        <v>153</v>
      </c>
    </row>
    <row r="229" spans="1:65" s="15" customFormat="1" ht="11.25">
      <c r="B229" s="215"/>
      <c r="C229" s="216"/>
      <c r="D229" s="195" t="s">
        <v>163</v>
      </c>
      <c r="E229" s="217" t="s">
        <v>19</v>
      </c>
      <c r="F229" s="218" t="s">
        <v>166</v>
      </c>
      <c r="G229" s="216"/>
      <c r="H229" s="219">
        <v>329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163</v>
      </c>
      <c r="AU229" s="225" t="s">
        <v>88</v>
      </c>
      <c r="AV229" s="15" t="s">
        <v>160</v>
      </c>
      <c r="AW229" s="15" t="s">
        <v>37</v>
      </c>
      <c r="AX229" s="15" t="s">
        <v>86</v>
      </c>
      <c r="AY229" s="225" t="s">
        <v>153</v>
      </c>
    </row>
    <row r="230" spans="1:65" s="2" customFormat="1" ht="33" customHeight="1">
      <c r="A230" s="36"/>
      <c r="B230" s="37"/>
      <c r="C230" s="175" t="s">
        <v>335</v>
      </c>
      <c r="D230" s="175" t="s">
        <v>155</v>
      </c>
      <c r="E230" s="176" t="s">
        <v>308</v>
      </c>
      <c r="F230" s="177" t="s">
        <v>309</v>
      </c>
      <c r="G230" s="178" t="s">
        <v>158</v>
      </c>
      <c r="H230" s="179">
        <v>329</v>
      </c>
      <c r="I230" s="180"/>
      <c r="J230" s="181">
        <f>ROUND(I230*H230,2)</f>
        <v>0</v>
      </c>
      <c r="K230" s="177" t="s">
        <v>19</v>
      </c>
      <c r="L230" s="41"/>
      <c r="M230" s="182" t="s">
        <v>19</v>
      </c>
      <c r="N230" s="183" t="s">
        <v>49</v>
      </c>
      <c r="O230" s="66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160</v>
      </c>
      <c r="AT230" s="186" t="s">
        <v>155</v>
      </c>
      <c r="AU230" s="186" t="s">
        <v>88</v>
      </c>
      <c r="AY230" s="19" t="s">
        <v>153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86</v>
      </c>
      <c r="BK230" s="187">
        <f>ROUND(I230*H230,2)</f>
        <v>0</v>
      </c>
      <c r="BL230" s="19" t="s">
        <v>160</v>
      </c>
      <c r="BM230" s="186" t="s">
        <v>338</v>
      </c>
    </row>
    <row r="231" spans="1:65" s="13" customFormat="1" ht="11.25">
      <c r="B231" s="193"/>
      <c r="C231" s="194"/>
      <c r="D231" s="195" t="s">
        <v>163</v>
      </c>
      <c r="E231" s="196" t="s">
        <v>19</v>
      </c>
      <c r="F231" s="197" t="s">
        <v>536</v>
      </c>
      <c r="G231" s="194"/>
      <c r="H231" s="198">
        <v>329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163</v>
      </c>
      <c r="AU231" s="204" t="s">
        <v>88</v>
      </c>
      <c r="AV231" s="13" t="s">
        <v>88</v>
      </c>
      <c r="AW231" s="13" t="s">
        <v>37</v>
      </c>
      <c r="AX231" s="13" t="s">
        <v>78</v>
      </c>
      <c r="AY231" s="204" t="s">
        <v>153</v>
      </c>
    </row>
    <row r="232" spans="1:65" s="14" customFormat="1" ht="11.25">
      <c r="B232" s="205"/>
      <c r="C232" s="206"/>
      <c r="D232" s="195" t="s">
        <v>163</v>
      </c>
      <c r="E232" s="207" t="s">
        <v>19</v>
      </c>
      <c r="F232" s="208" t="s">
        <v>306</v>
      </c>
      <c r="G232" s="206"/>
      <c r="H232" s="207" t="s">
        <v>19</v>
      </c>
      <c r="I232" s="209"/>
      <c r="J232" s="206"/>
      <c r="K232" s="206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163</v>
      </c>
      <c r="AU232" s="214" t="s">
        <v>88</v>
      </c>
      <c r="AV232" s="14" t="s">
        <v>86</v>
      </c>
      <c r="AW232" s="14" t="s">
        <v>37</v>
      </c>
      <c r="AX232" s="14" t="s">
        <v>78</v>
      </c>
      <c r="AY232" s="214" t="s">
        <v>153</v>
      </c>
    </row>
    <row r="233" spans="1:65" s="15" customFormat="1" ht="11.25">
      <c r="B233" s="215"/>
      <c r="C233" s="216"/>
      <c r="D233" s="195" t="s">
        <v>163</v>
      </c>
      <c r="E233" s="217" t="s">
        <v>19</v>
      </c>
      <c r="F233" s="218" t="s">
        <v>166</v>
      </c>
      <c r="G233" s="216"/>
      <c r="H233" s="219">
        <v>329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163</v>
      </c>
      <c r="AU233" s="225" t="s">
        <v>88</v>
      </c>
      <c r="AV233" s="15" t="s">
        <v>160</v>
      </c>
      <c r="AW233" s="15" t="s">
        <v>37</v>
      </c>
      <c r="AX233" s="15" t="s">
        <v>86</v>
      </c>
      <c r="AY233" s="225" t="s">
        <v>153</v>
      </c>
    </row>
    <row r="234" spans="1:65" s="2" customFormat="1" ht="33" customHeight="1">
      <c r="A234" s="36"/>
      <c r="B234" s="37"/>
      <c r="C234" s="175" t="s">
        <v>263</v>
      </c>
      <c r="D234" s="175" t="s">
        <v>155</v>
      </c>
      <c r="E234" s="176" t="s">
        <v>308</v>
      </c>
      <c r="F234" s="177" t="s">
        <v>309</v>
      </c>
      <c r="G234" s="178" t="s">
        <v>158</v>
      </c>
      <c r="H234" s="179">
        <v>161</v>
      </c>
      <c r="I234" s="180"/>
      <c r="J234" s="181">
        <f>ROUND(I234*H234,2)</f>
        <v>0</v>
      </c>
      <c r="K234" s="177" t="s">
        <v>19</v>
      </c>
      <c r="L234" s="41"/>
      <c r="M234" s="182" t="s">
        <v>19</v>
      </c>
      <c r="N234" s="183" t="s">
        <v>49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160</v>
      </c>
      <c r="AT234" s="186" t="s">
        <v>155</v>
      </c>
      <c r="AU234" s="186" t="s">
        <v>88</v>
      </c>
      <c r="AY234" s="19" t="s">
        <v>153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86</v>
      </c>
      <c r="BK234" s="187">
        <f>ROUND(I234*H234,2)</f>
        <v>0</v>
      </c>
      <c r="BL234" s="19" t="s">
        <v>160</v>
      </c>
      <c r="BM234" s="186" t="s">
        <v>343</v>
      </c>
    </row>
    <row r="235" spans="1:65" s="13" customFormat="1" ht="11.25">
      <c r="B235" s="193"/>
      <c r="C235" s="194"/>
      <c r="D235" s="195" t="s">
        <v>163</v>
      </c>
      <c r="E235" s="196" t="s">
        <v>19</v>
      </c>
      <c r="F235" s="197" t="s">
        <v>1867</v>
      </c>
      <c r="G235" s="194"/>
      <c r="H235" s="198">
        <v>161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163</v>
      </c>
      <c r="AU235" s="204" t="s">
        <v>88</v>
      </c>
      <c r="AV235" s="13" t="s">
        <v>88</v>
      </c>
      <c r="AW235" s="13" t="s">
        <v>37</v>
      </c>
      <c r="AX235" s="13" t="s">
        <v>78</v>
      </c>
      <c r="AY235" s="204" t="s">
        <v>153</v>
      </c>
    </row>
    <row r="236" spans="1:65" s="14" customFormat="1" ht="11.25">
      <c r="B236" s="205"/>
      <c r="C236" s="206"/>
      <c r="D236" s="195" t="s">
        <v>163</v>
      </c>
      <c r="E236" s="207" t="s">
        <v>19</v>
      </c>
      <c r="F236" s="208" t="s">
        <v>313</v>
      </c>
      <c r="G236" s="206"/>
      <c r="H236" s="207" t="s">
        <v>19</v>
      </c>
      <c r="I236" s="209"/>
      <c r="J236" s="206"/>
      <c r="K236" s="206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163</v>
      </c>
      <c r="AU236" s="214" t="s">
        <v>88</v>
      </c>
      <c r="AV236" s="14" t="s">
        <v>86</v>
      </c>
      <c r="AW236" s="14" t="s">
        <v>37</v>
      </c>
      <c r="AX236" s="14" t="s">
        <v>78</v>
      </c>
      <c r="AY236" s="214" t="s">
        <v>153</v>
      </c>
    </row>
    <row r="237" spans="1:65" s="15" customFormat="1" ht="11.25">
      <c r="B237" s="215"/>
      <c r="C237" s="216"/>
      <c r="D237" s="195" t="s">
        <v>163</v>
      </c>
      <c r="E237" s="217" t="s">
        <v>19</v>
      </c>
      <c r="F237" s="218" t="s">
        <v>166</v>
      </c>
      <c r="G237" s="216"/>
      <c r="H237" s="219">
        <v>161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163</v>
      </c>
      <c r="AU237" s="225" t="s">
        <v>88</v>
      </c>
      <c r="AV237" s="15" t="s">
        <v>160</v>
      </c>
      <c r="AW237" s="15" t="s">
        <v>37</v>
      </c>
      <c r="AX237" s="15" t="s">
        <v>86</v>
      </c>
      <c r="AY237" s="225" t="s">
        <v>153</v>
      </c>
    </row>
    <row r="238" spans="1:65" s="2" customFormat="1" ht="16.5" customHeight="1">
      <c r="A238" s="36"/>
      <c r="B238" s="37"/>
      <c r="C238" s="175" t="s">
        <v>345</v>
      </c>
      <c r="D238" s="175" t="s">
        <v>155</v>
      </c>
      <c r="E238" s="176" t="s">
        <v>1868</v>
      </c>
      <c r="F238" s="177" t="s">
        <v>1869</v>
      </c>
      <c r="G238" s="178" t="s">
        <v>158</v>
      </c>
      <c r="H238" s="179">
        <v>6.7</v>
      </c>
      <c r="I238" s="180"/>
      <c r="J238" s="181">
        <f>ROUND(I238*H238,2)</f>
        <v>0</v>
      </c>
      <c r="K238" s="177" t="s">
        <v>159</v>
      </c>
      <c r="L238" s="41"/>
      <c r="M238" s="182" t="s">
        <v>19</v>
      </c>
      <c r="N238" s="183" t="s">
        <v>49</v>
      </c>
      <c r="O238" s="66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160</v>
      </c>
      <c r="AT238" s="186" t="s">
        <v>155</v>
      </c>
      <c r="AU238" s="186" t="s">
        <v>88</v>
      </c>
      <c r="AY238" s="19" t="s">
        <v>153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86</v>
      </c>
      <c r="BK238" s="187">
        <f>ROUND(I238*H238,2)</f>
        <v>0</v>
      </c>
      <c r="BL238" s="19" t="s">
        <v>160</v>
      </c>
      <c r="BM238" s="186" t="s">
        <v>348</v>
      </c>
    </row>
    <row r="239" spans="1:65" s="2" customFormat="1" ht="11.25">
      <c r="A239" s="36"/>
      <c r="B239" s="37"/>
      <c r="C239" s="38"/>
      <c r="D239" s="188" t="s">
        <v>161</v>
      </c>
      <c r="E239" s="38"/>
      <c r="F239" s="189" t="s">
        <v>1870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161</v>
      </c>
      <c r="AU239" s="19" t="s">
        <v>88</v>
      </c>
    </row>
    <row r="240" spans="1:65" s="13" customFormat="1" ht="11.25">
      <c r="B240" s="193"/>
      <c r="C240" s="194"/>
      <c r="D240" s="195" t="s">
        <v>163</v>
      </c>
      <c r="E240" s="196" t="s">
        <v>19</v>
      </c>
      <c r="F240" s="197" t="s">
        <v>1871</v>
      </c>
      <c r="G240" s="194"/>
      <c r="H240" s="198">
        <v>6.7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163</v>
      </c>
      <c r="AU240" s="204" t="s">
        <v>88</v>
      </c>
      <c r="AV240" s="13" t="s">
        <v>88</v>
      </c>
      <c r="AW240" s="13" t="s">
        <v>37</v>
      </c>
      <c r="AX240" s="13" t="s">
        <v>78</v>
      </c>
      <c r="AY240" s="204" t="s">
        <v>153</v>
      </c>
    </row>
    <row r="241" spans="1:65" s="14" customFormat="1" ht="11.25">
      <c r="B241" s="205"/>
      <c r="C241" s="206"/>
      <c r="D241" s="195" t="s">
        <v>163</v>
      </c>
      <c r="E241" s="207" t="s">
        <v>19</v>
      </c>
      <c r="F241" s="208" t="s">
        <v>190</v>
      </c>
      <c r="G241" s="206"/>
      <c r="H241" s="207" t="s">
        <v>19</v>
      </c>
      <c r="I241" s="209"/>
      <c r="J241" s="206"/>
      <c r="K241" s="206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163</v>
      </c>
      <c r="AU241" s="214" t="s">
        <v>88</v>
      </c>
      <c r="AV241" s="14" t="s">
        <v>86</v>
      </c>
      <c r="AW241" s="14" t="s">
        <v>37</v>
      </c>
      <c r="AX241" s="14" t="s">
        <v>78</v>
      </c>
      <c r="AY241" s="214" t="s">
        <v>153</v>
      </c>
    </row>
    <row r="242" spans="1:65" s="15" customFormat="1" ht="11.25">
      <c r="B242" s="215"/>
      <c r="C242" s="216"/>
      <c r="D242" s="195" t="s">
        <v>163</v>
      </c>
      <c r="E242" s="217" t="s">
        <v>19</v>
      </c>
      <c r="F242" s="218" t="s">
        <v>166</v>
      </c>
      <c r="G242" s="216"/>
      <c r="H242" s="219">
        <v>6.7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163</v>
      </c>
      <c r="AU242" s="225" t="s">
        <v>88</v>
      </c>
      <c r="AV242" s="15" t="s">
        <v>160</v>
      </c>
      <c r="AW242" s="15" t="s">
        <v>37</v>
      </c>
      <c r="AX242" s="15" t="s">
        <v>86</v>
      </c>
      <c r="AY242" s="225" t="s">
        <v>153</v>
      </c>
    </row>
    <row r="243" spans="1:65" s="2" customFormat="1" ht="16.5" customHeight="1">
      <c r="A243" s="36"/>
      <c r="B243" s="37"/>
      <c r="C243" s="175" t="s">
        <v>269</v>
      </c>
      <c r="D243" s="175" t="s">
        <v>155</v>
      </c>
      <c r="E243" s="176" t="s">
        <v>315</v>
      </c>
      <c r="F243" s="177" t="s">
        <v>316</v>
      </c>
      <c r="G243" s="178" t="s">
        <v>158</v>
      </c>
      <c r="H243" s="179">
        <v>329</v>
      </c>
      <c r="I243" s="180"/>
      <c r="J243" s="181">
        <f>ROUND(I243*H243,2)</f>
        <v>0</v>
      </c>
      <c r="K243" s="177" t="s">
        <v>159</v>
      </c>
      <c r="L243" s="41"/>
      <c r="M243" s="182" t="s">
        <v>19</v>
      </c>
      <c r="N243" s="183" t="s">
        <v>49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160</v>
      </c>
      <c r="AT243" s="186" t="s">
        <v>155</v>
      </c>
      <c r="AU243" s="186" t="s">
        <v>88</v>
      </c>
      <c r="AY243" s="19" t="s">
        <v>153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86</v>
      </c>
      <c r="BK243" s="187">
        <f>ROUND(I243*H243,2)</f>
        <v>0</v>
      </c>
      <c r="BL243" s="19" t="s">
        <v>160</v>
      </c>
      <c r="BM243" s="186" t="s">
        <v>351</v>
      </c>
    </row>
    <row r="244" spans="1:65" s="2" customFormat="1" ht="11.25">
      <c r="A244" s="36"/>
      <c r="B244" s="37"/>
      <c r="C244" s="38"/>
      <c r="D244" s="188" t="s">
        <v>161</v>
      </c>
      <c r="E244" s="38"/>
      <c r="F244" s="189" t="s">
        <v>317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161</v>
      </c>
      <c r="AU244" s="19" t="s">
        <v>88</v>
      </c>
    </row>
    <row r="245" spans="1:65" s="13" customFormat="1" ht="11.25">
      <c r="B245" s="193"/>
      <c r="C245" s="194"/>
      <c r="D245" s="195" t="s">
        <v>163</v>
      </c>
      <c r="E245" s="196" t="s">
        <v>19</v>
      </c>
      <c r="F245" s="197" t="s">
        <v>536</v>
      </c>
      <c r="G245" s="194"/>
      <c r="H245" s="198">
        <v>329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163</v>
      </c>
      <c r="AU245" s="204" t="s">
        <v>88</v>
      </c>
      <c r="AV245" s="13" t="s">
        <v>88</v>
      </c>
      <c r="AW245" s="13" t="s">
        <v>37</v>
      </c>
      <c r="AX245" s="13" t="s">
        <v>78</v>
      </c>
      <c r="AY245" s="204" t="s">
        <v>153</v>
      </c>
    </row>
    <row r="246" spans="1:65" s="14" customFormat="1" ht="11.25">
      <c r="B246" s="205"/>
      <c r="C246" s="206"/>
      <c r="D246" s="195" t="s">
        <v>163</v>
      </c>
      <c r="E246" s="207" t="s">
        <v>19</v>
      </c>
      <c r="F246" s="208" t="s">
        <v>318</v>
      </c>
      <c r="G246" s="206"/>
      <c r="H246" s="207" t="s">
        <v>19</v>
      </c>
      <c r="I246" s="209"/>
      <c r="J246" s="206"/>
      <c r="K246" s="206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163</v>
      </c>
      <c r="AU246" s="214" t="s">
        <v>88</v>
      </c>
      <c r="AV246" s="14" t="s">
        <v>86</v>
      </c>
      <c r="AW246" s="14" t="s">
        <v>37</v>
      </c>
      <c r="AX246" s="14" t="s">
        <v>78</v>
      </c>
      <c r="AY246" s="214" t="s">
        <v>153</v>
      </c>
    </row>
    <row r="247" spans="1:65" s="15" customFormat="1" ht="11.25">
      <c r="B247" s="215"/>
      <c r="C247" s="216"/>
      <c r="D247" s="195" t="s">
        <v>163</v>
      </c>
      <c r="E247" s="217" t="s">
        <v>19</v>
      </c>
      <c r="F247" s="218" t="s">
        <v>166</v>
      </c>
      <c r="G247" s="216"/>
      <c r="H247" s="219">
        <v>329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163</v>
      </c>
      <c r="AU247" s="225" t="s">
        <v>88</v>
      </c>
      <c r="AV247" s="15" t="s">
        <v>160</v>
      </c>
      <c r="AW247" s="15" t="s">
        <v>37</v>
      </c>
      <c r="AX247" s="15" t="s">
        <v>86</v>
      </c>
      <c r="AY247" s="225" t="s">
        <v>153</v>
      </c>
    </row>
    <row r="248" spans="1:65" s="2" customFormat="1" ht="16.5" customHeight="1">
      <c r="A248" s="36"/>
      <c r="B248" s="37"/>
      <c r="C248" s="175" t="s">
        <v>352</v>
      </c>
      <c r="D248" s="175" t="s">
        <v>155</v>
      </c>
      <c r="E248" s="176" t="s">
        <v>319</v>
      </c>
      <c r="F248" s="177" t="s">
        <v>320</v>
      </c>
      <c r="G248" s="178" t="s">
        <v>158</v>
      </c>
      <c r="H248" s="179">
        <v>329</v>
      </c>
      <c r="I248" s="180"/>
      <c r="J248" s="181">
        <f>ROUND(I248*H248,2)</f>
        <v>0</v>
      </c>
      <c r="K248" s="177" t="s">
        <v>19</v>
      </c>
      <c r="L248" s="41"/>
      <c r="M248" s="182" t="s">
        <v>19</v>
      </c>
      <c r="N248" s="183" t="s">
        <v>49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160</v>
      </c>
      <c r="AT248" s="186" t="s">
        <v>155</v>
      </c>
      <c r="AU248" s="186" t="s">
        <v>88</v>
      </c>
      <c r="AY248" s="19" t="s">
        <v>153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86</v>
      </c>
      <c r="BK248" s="187">
        <f>ROUND(I248*H248,2)</f>
        <v>0</v>
      </c>
      <c r="BL248" s="19" t="s">
        <v>160</v>
      </c>
      <c r="BM248" s="186" t="s">
        <v>355</v>
      </c>
    </row>
    <row r="249" spans="1:65" s="13" customFormat="1" ht="11.25">
      <c r="B249" s="193"/>
      <c r="C249" s="194"/>
      <c r="D249" s="195" t="s">
        <v>163</v>
      </c>
      <c r="E249" s="196" t="s">
        <v>19</v>
      </c>
      <c r="F249" s="197" t="s">
        <v>536</v>
      </c>
      <c r="G249" s="194"/>
      <c r="H249" s="198">
        <v>329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163</v>
      </c>
      <c r="AU249" s="204" t="s">
        <v>88</v>
      </c>
      <c r="AV249" s="13" t="s">
        <v>88</v>
      </c>
      <c r="AW249" s="13" t="s">
        <v>37</v>
      </c>
      <c r="AX249" s="13" t="s">
        <v>78</v>
      </c>
      <c r="AY249" s="204" t="s">
        <v>153</v>
      </c>
    </row>
    <row r="250" spans="1:65" s="14" customFormat="1" ht="11.25">
      <c r="B250" s="205"/>
      <c r="C250" s="206"/>
      <c r="D250" s="195" t="s">
        <v>163</v>
      </c>
      <c r="E250" s="207" t="s">
        <v>19</v>
      </c>
      <c r="F250" s="208" t="s">
        <v>322</v>
      </c>
      <c r="G250" s="206"/>
      <c r="H250" s="207" t="s">
        <v>19</v>
      </c>
      <c r="I250" s="209"/>
      <c r="J250" s="206"/>
      <c r="K250" s="206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163</v>
      </c>
      <c r="AU250" s="214" t="s">
        <v>88</v>
      </c>
      <c r="AV250" s="14" t="s">
        <v>86</v>
      </c>
      <c r="AW250" s="14" t="s">
        <v>37</v>
      </c>
      <c r="AX250" s="14" t="s">
        <v>78</v>
      </c>
      <c r="AY250" s="214" t="s">
        <v>153</v>
      </c>
    </row>
    <row r="251" spans="1:65" s="15" customFormat="1" ht="11.25">
      <c r="B251" s="215"/>
      <c r="C251" s="216"/>
      <c r="D251" s="195" t="s">
        <v>163</v>
      </c>
      <c r="E251" s="217" t="s">
        <v>19</v>
      </c>
      <c r="F251" s="218" t="s">
        <v>166</v>
      </c>
      <c r="G251" s="216"/>
      <c r="H251" s="219">
        <v>329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163</v>
      </c>
      <c r="AU251" s="225" t="s">
        <v>88</v>
      </c>
      <c r="AV251" s="15" t="s">
        <v>160</v>
      </c>
      <c r="AW251" s="15" t="s">
        <v>37</v>
      </c>
      <c r="AX251" s="15" t="s">
        <v>86</v>
      </c>
      <c r="AY251" s="225" t="s">
        <v>153</v>
      </c>
    </row>
    <row r="252" spans="1:65" s="2" customFormat="1" ht="16.5" customHeight="1">
      <c r="A252" s="36"/>
      <c r="B252" s="37"/>
      <c r="C252" s="175" t="s">
        <v>276</v>
      </c>
      <c r="D252" s="175" t="s">
        <v>155</v>
      </c>
      <c r="E252" s="176" t="s">
        <v>319</v>
      </c>
      <c r="F252" s="177" t="s">
        <v>320</v>
      </c>
      <c r="G252" s="178" t="s">
        <v>158</v>
      </c>
      <c r="H252" s="179">
        <v>161</v>
      </c>
      <c r="I252" s="180"/>
      <c r="J252" s="181">
        <f>ROUND(I252*H252,2)</f>
        <v>0</v>
      </c>
      <c r="K252" s="177" t="s">
        <v>19</v>
      </c>
      <c r="L252" s="41"/>
      <c r="M252" s="182" t="s">
        <v>19</v>
      </c>
      <c r="N252" s="183" t="s">
        <v>49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160</v>
      </c>
      <c r="AT252" s="186" t="s">
        <v>155</v>
      </c>
      <c r="AU252" s="186" t="s">
        <v>88</v>
      </c>
      <c r="AY252" s="19" t="s">
        <v>153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86</v>
      </c>
      <c r="BK252" s="187">
        <f>ROUND(I252*H252,2)</f>
        <v>0</v>
      </c>
      <c r="BL252" s="19" t="s">
        <v>160</v>
      </c>
      <c r="BM252" s="186" t="s">
        <v>511</v>
      </c>
    </row>
    <row r="253" spans="1:65" s="13" customFormat="1" ht="11.25">
      <c r="B253" s="193"/>
      <c r="C253" s="194"/>
      <c r="D253" s="195" t="s">
        <v>163</v>
      </c>
      <c r="E253" s="196" t="s">
        <v>19</v>
      </c>
      <c r="F253" s="197" t="s">
        <v>1867</v>
      </c>
      <c r="G253" s="194"/>
      <c r="H253" s="198">
        <v>161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163</v>
      </c>
      <c r="AU253" s="204" t="s">
        <v>88</v>
      </c>
      <c r="AV253" s="13" t="s">
        <v>88</v>
      </c>
      <c r="AW253" s="13" t="s">
        <v>37</v>
      </c>
      <c r="AX253" s="13" t="s">
        <v>78</v>
      </c>
      <c r="AY253" s="204" t="s">
        <v>153</v>
      </c>
    </row>
    <row r="254" spans="1:65" s="14" customFormat="1" ht="11.25">
      <c r="B254" s="205"/>
      <c r="C254" s="206"/>
      <c r="D254" s="195" t="s">
        <v>163</v>
      </c>
      <c r="E254" s="207" t="s">
        <v>19</v>
      </c>
      <c r="F254" s="208" t="s">
        <v>325</v>
      </c>
      <c r="G254" s="206"/>
      <c r="H254" s="207" t="s">
        <v>19</v>
      </c>
      <c r="I254" s="209"/>
      <c r="J254" s="206"/>
      <c r="K254" s="206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163</v>
      </c>
      <c r="AU254" s="214" t="s">
        <v>88</v>
      </c>
      <c r="AV254" s="14" t="s">
        <v>86</v>
      </c>
      <c r="AW254" s="14" t="s">
        <v>37</v>
      </c>
      <c r="AX254" s="14" t="s">
        <v>78</v>
      </c>
      <c r="AY254" s="214" t="s">
        <v>153</v>
      </c>
    </row>
    <row r="255" spans="1:65" s="15" customFormat="1" ht="11.25">
      <c r="B255" s="215"/>
      <c r="C255" s="216"/>
      <c r="D255" s="195" t="s">
        <v>163</v>
      </c>
      <c r="E255" s="217" t="s">
        <v>19</v>
      </c>
      <c r="F255" s="218" t="s">
        <v>166</v>
      </c>
      <c r="G255" s="216"/>
      <c r="H255" s="219">
        <v>161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163</v>
      </c>
      <c r="AU255" s="225" t="s">
        <v>88</v>
      </c>
      <c r="AV255" s="15" t="s">
        <v>160</v>
      </c>
      <c r="AW255" s="15" t="s">
        <v>37</v>
      </c>
      <c r="AX255" s="15" t="s">
        <v>86</v>
      </c>
      <c r="AY255" s="225" t="s">
        <v>153</v>
      </c>
    </row>
    <row r="256" spans="1:65" s="2" customFormat="1" ht="16.5" customHeight="1">
      <c r="A256" s="36"/>
      <c r="B256" s="37"/>
      <c r="C256" s="175" t="s">
        <v>728</v>
      </c>
      <c r="D256" s="175" t="s">
        <v>155</v>
      </c>
      <c r="E256" s="176" t="s">
        <v>326</v>
      </c>
      <c r="F256" s="177" t="s">
        <v>327</v>
      </c>
      <c r="G256" s="178" t="s">
        <v>158</v>
      </c>
      <c r="H256" s="179">
        <v>161</v>
      </c>
      <c r="I256" s="180"/>
      <c r="J256" s="181">
        <f>ROUND(I256*H256,2)</f>
        <v>0</v>
      </c>
      <c r="K256" s="177" t="s">
        <v>19</v>
      </c>
      <c r="L256" s="41"/>
      <c r="M256" s="182" t="s">
        <v>19</v>
      </c>
      <c r="N256" s="183" t="s">
        <v>49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160</v>
      </c>
      <c r="AT256" s="186" t="s">
        <v>155</v>
      </c>
      <c r="AU256" s="186" t="s">
        <v>88</v>
      </c>
      <c r="AY256" s="19" t="s">
        <v>153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86</v>
      </c>
      <c r="BK256" s="187">
        <f>ROUND(I256*H256,2)</f>
        <v>0</v>
      </c>
      <c r="BL256" s="19" t="s">
        <v>160</v>
      </c>
      <c r="BM256" s="186" t="s">
        <v>521</v>
      </c>
    </row>
    <row r="257" spans="1:65" s="13" customFormat="1" ht="11.25">
      <c r="B257" s="193"/>
      <c r="C257" s="194"/>
      <c r="D257" s="195" t="s">
        <v>163</v>
      </c>
      <c r="E257" s="196" t="s">
        <v>19</v>
      </c>
      <c r="F257" s="197" t="s">
        <v>1867</v>
      </c>
      <c r="G257" s="194"/>
      <c r="H257" s="198">
        <v>161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163</v>
      </c>
      <c r="AU257" s="204" t="s">
        <v>88</v>
      </c>
      <c r="AV257" s="13" t="s">
        <v>88</v>
      </c>
      <c r="AW257" s="13" t="s">
        <v>37</v>
      </c>
      <c r="AX257" s="13" t="s">
        <v>78</v>
      </c>
      <c r="AY257" s="204" t="s">
        <v>153</v>
      </c>
    </row>
    <row r="258" spans="1:65" s="14" customFormat="1" ht="11.25">
      <c r="B258" s="205"/>
      <c r="C258" s="206"/>
      <c r="D258" s="195" t="s">
        <v>163</v>
      </c>
      <c r="E258" s="207" t="s">
        <v>19</v>
      </c>
      <c r="F258" s="208" t="s">
        <v>325</v>
      </c>
      <c r="G258" s="206"/>
      <c r="H258" s="207" t="s">
        <v>19</v>
      </c>
      <c r="I258" s="209"/>
      <c r="J258" s="206"/>
      <c r="K258" s="206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163</v>
      </c>
      <c r="AU258" s="214" t="s">
        <v>88</v>
      </c>
      <c r="AV258" s="14" t="s">
        <v>86</v>
      </c>
      <c r="AW258" s="14" t="s">
        <v>37</v>
      </c>
      <c r="AX258" s="14" t="s">
        <v>78</v>
      </c>
      <c r="AY258" s="214" t="s">
        <v>153</v>
      </c>
    </row>
    <row r="259" spans="1:65" s="15" customFormat="1" ht="11.25">
      <c r="B259" s="215"/>
      <c r="C259" s="216"/>
      <c r="D259" s="195" t="s">
        <v>163</v>
      </c>
      <c r="E259" s="217" t="s">
        <v>19</v>
      </c>
      <c r="F259" s="218" t="s">
        <v>166</v>
      </c>
      <c r="G259" s="216"/>
      <c r="H259" s="219">
        <v>161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163</v>
      </c>
      <c r="AU259" s="225" t="s">
        <v>88</v>
      </c>
      <c r="AV259" s="15" t="s">
        <v>160</v>
      </c>
      <c r="AW259" s="15" t="s">
        <v>37</v>
      </c>
      <c r="AX259" s="15" t="s">
        <v>86</v>
      </c>
      <c r="AY259" s="225" t="s">
        <v>153</v>
      </c>
    </row>
    <row r="260" spans="1:65" s="2" customFormat="1" ht="24.2" customHeight="1">
      <c r="A260" s="36"/>
      <c r="B260" s="37"/>
      <c r="C260" s="175" t="s">
        <v>281</v>
      </c>
      <c r="D260" s="175" t="s">
        <v>155</v>
      </c>
      <c r="E260" s="176" t="s">
        <v>329</v>
      </c>
      <c r="F260" s="177" t="s">
        <v>330</v>
      </c>
      <c r="G260" s="178" t="s">
        <v>158</v>
      </c>
      <c r="H260" s="179">
        <v>329</v>
      </c>
      <c r="I260" s="180"/>
      <c r="J260" s="181">
        <f>ROUND(I260*H260,2)</f>
        <v>0</v>
      </c>
      <c r="K260" s="177" t="s">
        <v>19</v>
      </c>
      <c r="L260" s="41"/>
      <c r="M260" s="182" t="s">
        <v>19</v>
      </c>
      <c r="N260" s="183" t="s">
        <v>49</v>
      </c>
      <c r="O260" s="66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160</v>
      </c>
      <c r="AT260" s="186" t="s">
        <v>155</v>
      </c>
      <c r="AU260" s="186" t="s">
        <v>88</v>
      </c>
      <c r="AY260" s="19" t="s">
        <v>153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86</v>
      </c>
      <c r="BK260" s="187">
        <f>ROUND(I260*H260,2)</f>
        <v>0</v>
      </c>
      <c r="BL260" s="19" t="s">
        <v>160</v>
      </c>
      <c r="BM260" s="186" t="s">
        <v>386</v>
      </c>
    </row>
    <row r="261" spans="1:65" s="13" customFormat="1" ht="11.25">
      <c r="B261" s="193"/>
      <c r="C261" s="194"/>
      <c r="D261" s="195" t="s">
        <v>163</v>
      </c>
      <c r="E261" s="196" t="s">
        <v>19</v>
      </c>
      <c r="F261" s="197" t="s">
        <v>536</v>
      </c>
      <c r="G261" s="194"/>
      <c r="H261" s="198">
        <v>329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163</v>
      </c>
      <c r="AU261" s="204" t="s">
        <v>88</v>
      </c>
      <c r="AV261" s="13" t="s">
        <v>88</v>
      </c>
      <c r="AW261" s="13" t="s">
        <v>37</v>
      </c>
      <c r="AX261" s="13" t="s">
        <v>78</v>
      </c>
      <c r="AY261" s="204" t="s">
        <v>153</v>
      </c>
    </row>
    <row r="262" spans="1:65" s="14" customFormat="1" ht="11.25">
      <c r="B262" s="205"/>
      <c r="C262" s="206"/>
      <c r="D262" s="195" t="s">
        <v>163</v>
      </c>
      <c r="E262" s="207" t="s">
        <v>19</v>
      </c>
      <c r="F262" s="208" t="s">
        <v>332</v>
      </c>
      <c r="G262" s="206"/>
      <c r="H262" s="207" t="s">
        <v>19</v>
      </c>
      <c r="I262" s="209"/>
      <c r="J262" s="206"/>
      <c r="K262" s="206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163</v>
      </c>
      <c r="AU262" s="214" t="s">
        <v>88</v>
      </c>
      <c r="AV262" s="14" t="s">
        <v>86</v>
      </c>
      <c r="AW262" s="14" t="s">
        <v>37</v>
      </c>
      <c r="AX262" s="14" t="s">
        <v>78</v>
      </c>
      <c r="AY262" s="214" t="s">
        <v>153</v>
      </c>
    </row>
    <row r="263" spans="1:65" s="15" customFormat="1" ht="11.25">
      <c r="B263" s="215"/>
      <c r="C263" s="216"/>
      <c r="D263" s="195" t="s">
        <v>163</v>
      </c>
      <c r="E263" s="217" t="s">
        <v>19</v>
      </c>
      <c r="F263" s="218" t="s">
        <v>166</v>
      </c>
      <c r="G263" s="216"/>
      <c r="H263" s="219">
        <v>329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163</v>
      </c>
      <c r="AU263" s="225" t="s">
        <v>88</v>
      </c>
      <c r="AV263" s="15" t="s">
        <v>160</v>
      </c>
      <c r="AW263" s="15" t="s">
        <v>37</v>
      </c>
      <c r="AX263" s="15" t="s">
        <v>86</v>
      </c>
      <c r="AY263" s="225" t="s">
        <v>153</v>
      </c>
    </row>
    <row r="264" spans="1:65" s="2" customFormat="1" ht="24.2" customHeight="1">
      <c r="A264" s="36"/>
      <c r="B264" s="37"/>
      <c r="C264" s="175" t="s">
        <v>387</v>
      </c>
      <c r="D264" s="175" t="s">
        <v>155</v>
      </c>
      <c r="E264" s="176" t="s">
        <v>329</v>
      </c>
      <c r="F264" s="177" t="s">
        <v>330</v>
      </c>
      <c r="G264" s="178" t="s">
        <v>158</v>
      </c>
      <c r="H264" s="179">
        <v>161</v>
      </c>
      <c r="I264" s="180"/>
      <c r="J264" s="181">
        <f>ROUND(I264*H264,2)</f>
        <v>0</v>
      </c>
      <c r="K264" s="177" t="s">
        <v>19</v>
      </c>
      <c r="L264" s="41"/>
      <c r="M264" s="182" t="s">
        <v>19</v>
      </c>
      <c r="N264" s="183" t="s">
        <v>49</v>
      </c>
      <c r="O264" s="66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160</v>
      </c>
      <c r="AT264" s="186" t="s">
        <v>155</v>
      </c>
      <c r="AU264" s="186" t="s">
        <v>88</v>
      </c>
      <c r="AY264" s="19" t="s">
        <v>153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86</v>
      </c>
      <c r="BK264" s="187">
        <f>ROUND(I264*H264,2)</f>
        <v>0</v>
      </c>
      <c r="BL264" s="19" t="s">
        <v>160</v>
      </c>
      <c r="BM264" s="186" t="s">
        <v>390</v>
      </c>
    </row>
    <row r="265" spans="1:65" s="13" customFormat="1" ht="11.25">
      <c r="B265" s="193"/>
      <c r="C265" s="194"/>
      <c r="D265" s="195" t="s">
        <v>163</v>
      </c>
      <c r="E265" s="196" t="s">
        <v>19</v>
      </c>
      <c r="F265" s="197" t="s">
        <v>1867</v>
      </c>
      <c r="G265" s="194"/>
      <c r="H265" s="198">
        <v>161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163</v>
      </c>
      <c r="AU265" s="204" t="s">
        <v>88</v>
      </c>
      <c r="AV265" s="13" t="s">
        <v>88</v>
      </c>
      <c r="AW265" s="13" t="s">
        <v>37</v>
      </c>
      <c r="AX265" s="13" t="s">
        <v>78</v>
      </c>
      <c r="AY265" s="204" t="s">
        <v>153</v>
      </c>
    </row>
    <row r="266" spans="1:65" s="14" customFormat="1" ht="11.25">
      <c r="B266" s="205"/>
      <c r="C266" s="206"/>
      <c r="D266" s="195" t="s">
        <v>163</v>
      </c>
      <c r="E266" s="207" t="s">
        <v>19</v>
      </c>
      <c r="F266" s="208" t="s">
        <v>313</v>
      </c>
      <c r="G266" s="206"/>
      <c r="H266" s="207" t="s">
        <v>19</v>
      </c>
      <c r="I266" s="209"/>
      <c r="J266" s="206"/>
      <c r="K266" s="206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163</v>
      </c>
      <c r="AU266" s="214" t="s">
        <v>88</v>
      </c>
      <c r="AV266" s="14" t="s">
        <v>86</v>
      </c>
      <c r="AW266" s="14" t="s">
        <v>37</v>
      </c>
      <c r="AX266" s="14" t="s">
        <v>78</v>
      </c>
      <c r="AY266" s="214" t="s">
        <v>153</v>
      </c>
    </row>
    <row r="267" spans="1:65" s="15" customFormat="1" ht="11.25">
      <c r="B267" s="215"/>
      <c r="C267" s="216"/>
      <c r="D267" s="195" t="s">
        <v>163</v>
      </c>
      <c r="E267" s="217" t="s">
        <v>19</v>
      </c>
      <c r="F267" s="218" t="s">
        <v>166</v>
      </c>
      <c r="G267" s="216"/>
      <c r="H267" s="219">
        <v>161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163</v>
      </c>
      <c r="AU267" s="225" t="s">
        <v>88</v>
      </c>
      <c r="AV267" s="15" t="s">
        <v>160</v>
      </c>
      <c r="AW267" s="15" t="s">
        <v>37</v>
      </c>
      <c r="AX267" s="15" t="s">
        <v>86</v>
      </c>
      <c r="AY267" s="225" t="s">
        <v>153</v>
      </c>
    </row>
    <row r="268" spans="1:65" s="2" customFormat="1" ht="33" customHeight="1">
      <c r="A268" s="36"/>
      <c r="B268" s="37"/>
      <c r="C268" s="175" t="s">
        <v>286</v>
      </c>
      <c r="D268" s="175" t="s">
        <v>155</v>
      </c>
      <c r="E268" s="176" t="s">
        <v>1176</v>
      </c>
      <c r="F268" s="177" t="s">
        <v>1177</v>
      </c>
      <c r="G268" s="178" t="s">
        <v>158</v>
      </c>
      <c r="H268" s="179">
        <v>355</v>
      </c>
      <c r="I268" s="180"/>
      <c r="J268" s="181">
        <f>ROUND(I268*H268,2)</f>
        <v>0</v>
      </c>
      <c r="K268" s="177" t="s">
        <v>159</v>
      </c>
      <c r="L268" s="41"/>
      <c r="M268" s="182" t="s">
        <v>19</v>
      </c>
      <c r="N268" s="183" t="s">
        <v>49</v>
      </c>
      <c r="O268" s="66"/>
      <c r="P268" s="184">
        <f>O268*H268</f>
        <v>0</v>
      </c>
      <c r="Q268" s="184">
        <v>0</v>
      </c>
      <c r="R268" s="184">
        <f>Q268*H268</f>
        <v>0</v>
      </c>
      <c r="S268" s="184">
        <v>0</v>
      </c>
      <c r="T268" s="18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160</v>
      </c>
      <c r="AT268" s="186" t="s">
        <v>155</v>
      </c>
      <c r="AU268" s="186" t="s">
        <v>88</v>
      </c>
      <c r="AY268" s="19" t="s">
        <v>153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86</v>
      </c>
      <c r="BK268" s="187">
        <f>ROUND(I268*H268,2)</f>
        <v>0</v>
      </c>
      <c r="BL268" s="19" t="s">
        <v>160</v>
      </c>
      <c r="BM268" s="186" t="s">
        <v>393</v>
      </c>
    </row>
    <row r="269" spans="1:65" s="2" customFormat="1" ht="11.25">
      <c r="A269" s="36"/>
      <c r="B269" s="37"/>
      <c r="C269" s="38"/>
      <c r="D269" s="188" t="s">
        <v>161</v>
      </c>
      <c r="E269" s="38"/>
      <c r="F269" s="189" t="s">
        <v>1178</v>
      </c>
      <c r="G269" s="38"/>
      <c r="H269" s="38"/>
      <c r="I269" s="190"/>
      <c r="J269" s="38"/>
      <c r="K269" s="38"/>
      <c r="L269" s="41"/>
      <c r="M269" s="191"/>
      <c r="N269" s="19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161</v>
      </c>
      <c r="AU269" s="19" t="s">
        <v>88</v>
      </c>
    </row>
    <row r="270" spans="1:65" s="13" customFormat="1" ht="11.25">
      <c r="B270" s="193"/>
      <c r="C270" s="194"/>
      <c r="D270" s="195" t="s">
        <v>163</v>
      </c>
      <c r="E270" s="196" t="s">
        <v>19</v>
      </c>
      <c r="F270" s="197" t="s">
        <v>1862</v>
      </c>
      <c r="G270" s="194"/>
      <c r="H270" s="198">
        <v>355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163</v>
      </c>
      <c r="AU270" s="204" t="s">
        <v>88</v>
      </c>
      <c r="AV270" s="13" t="s">
        <v>88</v>
      </c>
      <c r="AW270" s="13" t="s">
        <v>37</v>
      </c>
      <c r="AX270" s="13" t="s">
        <v>78</v>
      </c>
      <c r="AY270" s="204" t="s">
        <v>153</v>
      </c>
    </row>
    <row r="271" spans="1:65" s="14" customFormat="1" ht="11.25">
      <c r="B271" s="205"/>
      <c r="C271" s="206"/>
      <c r="D271" s="195" t="s">
        <v>163</v>
      </c>
      <c r="E271" s="207" t="s">
        <v>19</v>
      </c>
      <c r="F271" s="208" t="s">
        <v>1164</v>
      </c>
      <c r="G271" s="206"/>
      <c r="H271" s="207" t="s">
        <v>19</v>
      </c>
      <c r="I271" s="209"/>
      <c r="J271" s="206"/>
      <c r="K271" s="206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163</v>
      </c>
      <c r="AU271" s="214" t="s">
        <v>88</v>
      </c>
      <c r="AV271" s="14" t="s">
        <v>86</v>
      </c>
      <c r="AW271" s="14" t="s">
        <v>37</v>
      </c>
      <c r="AX271" s="14" t="s">
        <v>78</v>
      </c>
      <c r="AY271" s="214" t="s">
        <v>153</v>
      </c>
    </row>
    <row r="272" spans="1:65" s="14" customFormat="1" ht="11.25">
      <c r="B272" s="205"/>
      <c r="C272" s="206"/>
      <c r="D272" s="195" t="s">
        <v>163</v>
      </c>
      <c r="E272" s="207" t="s">
        <v>19</v>
      </c>
      <c r="F272" s="208" t="s">
        <v>1145</v>
      </c>
      <c r="G272" s="206"/>
      <c r="H272" s="207" t="s">
        <v>19</v>
      </c>
      <c r="I272" s="209"/>
      <c r="J272" s="206"/>
      <c r="K272" s="206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163</v>
      </c>
      <c r="AU272" s="214" t="s">
        <v>88</v>
      </c>
      <c r="AV272" s="14" t="s">
        <v>86</v>
      </c>
      <c r="AW272" s="14" t="s">
        <v>37</v>
      </c>
      <c r="AX272" s="14" t="s">
        <v>78</v>
      </c>
      <c r="AY272" s="214" t="s">
        <v>153</v>
      </c>
    </row>
    <row r="273" spans="1:65" s="15" customFormat="1" ht="11.25">
      <c r="B273" s="215"/>
      <c r="C273" s="216"/>
      <c r="D273" s="195" t="s">
        <v>163</v>
      </c>
      <c r="E273" s="217" t="s">
        <v>19</v>
      </c>
      <c r="F273" s="218" t="s">
        <v>166</v>
      </c>
      <c r="G273" s="216"/>
      <c r="H273" s="219">
        <v>355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163</v>
      </c>
      <c r="AU273" s="225" t="s">
        <v>88</v>
      </c>
      <c r="AV273" s="15" t="s">
        <v>160</v>
      </c>
      <c r="AW273" s="15" t="s">
        <v>37</v>
      </c>
      <c r="AX273" s="15" t="s">
        <v>86</v>
      </c>
      <c r="AY273" s="225" t="s">
        <v>153</v>
      </c>
    </row>
    <row r="274" spans="1:65" s="2" customFormat="1" ht="16.5" customHeight="1">
      <c r="A274" s="36"/>
      <c r="B274" s="37"/>
      <c r="C274" s="226" t="s">
        <v>196</v>
      </c>
      <c r="D274" s="226" t="s">
        <v>220</v>
      </c>
      <c r="E274" s="227" t="s">
        <v>1180</v>
      </c>
      <c r="F274" s="228" t="s">
        <v>1181</v>
      </c>
      <c r="G274" s="229" t="s">
        <v>158</v>
      </c>
      <c r="H274" s="230">
        <v>362.1</v>
      </c>
      <c r="I274" s="231"/>
      <c r="J274" s="232">
        <f>ROUND(I274*H274,2)</f>
        <v>0</v>
      </c>
      <c r="K274" s="228" t="s">
        <v>159</v>
      </c>
      <c r="L274" s="233"/>
      <c r="M274" s="234" t="s">
        <v>19</v>
      </c>
      <c r="N274" s="235" t="s">
        <v>49</v>
      </c>
      <c r="O274" s="66"/>
      <c r="P274" s="184">
        <f>O274*H274</f>
        <v>0</v>
      </c>
      <c r="Q274" s="184">
        <v>0</v>
      </c>
      <c r="R274" s="184">
        <f>Q274*H274</f>
        <v>0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182</v>
      </c>
      <c r="AT274" s="186" t="s">
        <v>220</v>
      </c>
      <c r="AU274" s="186" t="s">
        <v>88</v>
      </c>
      <c r="AY274" s="19" t="s">
        <v>153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86</v>
      </c>
      <c r="BK274" s="187">
        <f>ROUND(I274*H274,2)</f>
        <v>0</v>
      </c>
      <c r="BL274" s="19" t="s">
        <v>160</v>
      </c>
      <c r="BM274" s="186" t="s">
        <v>397</v>
      </c>
    </row>
    <row r="275" spans="1:65" s="13" customFormat="1" ht="11.25">
      <c r="B275" s="193"/>
      <c r="C275" s="194"/>
      <c r="D275" s="195" t="s">
        <v>163</v>
      </c>
      <c r="E275" s="196" t="s">
        <v>19</v>
      </c>
      <c r="F275" s="197" t="s">
        <v>1872</v>
      </c>
      <c r="G275" s="194"/>
      <c r="H275" s="198">
        <v>362.1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163</v>
      </c>
      <c r="AU275" s="204" t="s">
        <v>88</v>
      </c>
      <c r="AV275" s="13" t="s">
        <v>88</v>
      </c>
      <c r="AW275" s="13" t="s">
        <v>37</v>
      </c>
      <c r="AX275" s="13" t="s">
        <v>78</v>
      </c>
      <c r="AY275" s="204" t="s">
        <v>153</v>
      </c>
    </row>
    <row r="276" spans="1:65" s="15" customFormat="1" ht="11.25">
      <c r="B276" s="215"/>
      <c r="C276" s="216"/>
      <c r="D276" s="195" t="s">
        <v>163</v>
      </c>
      <c r="E276" s="217" t="s">
        <v>19</v>
      </c>
      <c r="F276" s="218" t="s">
        <v>166</v>
      </c>
      <c r="G276" s="216"/>
      <c r="H276" s="219">
        <v>362.1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163</v>
      </c>
      <c r="AU276" s="225" t="s">
        <v>88</v>
      </c>
      <c r="AV276" s="15" t="s">
        <v>160</v>
      </c>
      <c r="AW276" s="15" t="s">
        <v>37</v>
      </c>
      <c r="AX276" s="15" t="s">
        <v>86</v>
      </c>
      <c r="AY276" s="225" t="s">
        <v>153</v>
      </c>
    </row>
    <row r="277" spans="1:65" s="2" customFormat="1" ht="33" customHeight="1">
      <c r="A277" s="36"/>
      <c r="B277" s="37"/>
      <c r="C277" s="175" t="s">
        <v>292</v>
      </c>
      <c r="D277" s="175" t="s">
        <v>155</v>
      </c>
      <c r="E277" s="176" t="s">
        <v>1176</v>
      </c>
      <c r="F277" s="177" t="s">
        <v>1177</v>
      </c>
      <c r="G277" s="178" t="s">
        <v>158</v>
      </c>
      <c r="H277" s="179">
        <v>64</v>
      </c>
      <c r="I277" s="180"/>
      <c r="J277" s="181">
        <f>ROUND(I277*H277,2)</f>
        <v>0</v>
      </c>
      <c r="K277" s="177" t="s">
        <v>159</v>
      </c>
      <c r="L277" s="41"/>
      <c r="M277" s="182" t="s">
        <v>19</v>
      </c>
      <c r="N277" s="183" t="s">
        <v>49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160</v>
      </c>
      <c r="AT277" s="186" t="s">
        <v>155</v>
      </c>
      <c r="AU277" s="186" t="s">
        <v>88</v>
      </c>
      <c r="AY277" s="19" t="s">
        <v>153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86</v>
      </c>
      <c r="BK277" s="187">
        <f>ROUND(I277*H277,2)</f>
        <v>0</v>
      </c>
      <c r="BL277" s="19" t="s">
        <v>160</v>
      </c>
      <c r="BM277" s="186" t="s">
        <v>568</v>
      </c>
    </row>
    <row r="278" spans="1:65" s="2" customFormat="1" ht="11.25">
      <c r="A278" s="36"/>
      <c r="B278" s="37"/>
      <c r="C278" s="38"/>
      <c r="D278" s="188" t="s">
        <v>161</v>
      </c>
      <c r="E278" s="38"/>
      <c r="F278" s="189" t="s">
        <v>1178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161</v>
      </c>
      <c r="AU278" s="19" t="s">
        <v>88</v>
      </c>
    </row>
    <row r="279" spans="1:65" s="13" customFormat="1" ht="11.25">
      <c r="B279" s="193"/>
      <c r="C279" s="194"/>
      <c r="D279" s="195" t="s">
        <v>163</v>
      </c>
      <c r="E279" s="196" t="s">
        <v>19</v>
      </c>
      <c r="F279" s="197" t="s">
        <v>333</v>
      </c>
      <c r="G279" s="194"/>
      <c r="H279" s="198">
        <v>64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163</v>
      </c>
      <c r="AU279" s="204" t="s">
        <v>88</v>
      </c>
      <c r="AV279" s="13" t="s">
        <v>88</v>
      </c>
      <c r="AW279" s="13" t="s">
        <v>37</v>
      </c>
      <c r="AX279" s="13" t="s">
        <v>78</v>
      </c>
      <c r="AY279" s="204" t="s">
        <v>153</v>
      </c>
    </row>
    <row r="280" spans="1:65" s="14" customFormat="1" ht="11.25">
      <c r="B280" s="205"/>
      <c r="C280" s="206"/>
      <c r="D280" s="195" t="s">
        <v>163</v>
      </c>
      <c r="E280" s="207" t="s">
        <v>19</v>
      </c>
      <c r="F280" s="208" t="s">
        <v>1183</v>
      </c>
      <c r="G280" s="206"/>
      <c r="H280" s="207" t="s">
        <v>19</v>
      </c>
      <c r="I280" s="209"/>
      <c r="J280" s="206"/>
      <c r="K280" s="206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163</v>
      </c>
      <c r="AU280" s="214" t="s">
        <v>88</v>
      </c>
      <c r="AV280" s="14" t="s">
        <v>86</v>
      </c>
      <c r="AW280" s="14" t="s">
        <v>37</v>
      </c>
      <c r="AX280" s="14" t="s">
        <v>78</v>
      </c>
      <c r="AY280" s="214" t="s">
        <v>153</v>
      </c>
    </row>
    <row r="281" spans="1:65" s="15" customFormat="1" ht="11.25">
      <c r="B281" s="215"/>
      <c r="C281" s="216"/>
      <c r="D281" s="195" t="s">
        <v>163</v>
      </c>
      <c r="E281" s="217" t="s">
        <v>19</v>
      </c>
      <c r="F281" s="218" t="s">
        <v>166</v>
      </c>
      <c r="G281" s="216"/>
      <c r="H281" s="219">
        <v>64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163</v>
      </c>
      <c r="AU281" s="225" t="s">
        <v>88</v>
      </c>
      <c r="AV281" s="15" t="s">
        <v>160</v>
      </c>
      <c r="AW281" s="15" t="s">
        <v>37</v>
      </c>
      <c r="AX281" s="15" t="s">
        <v>86</v>
      </c>
      <c r="AY281" s="225" t="s">
        <v>153</v>
      </c>
    </row>
    <row r="282" spans="1:65" s="2" customFormat="1" ht="16.5" customHeight="1">
      <c r="A282" s="36"/>
      <c r="B282" s="37"/>
      <c r="C282" s="226" t="s">
        <v>753</v>
      </c>
      <c r="D282" s="226" t="s">
        <v>220</v>
      </c>
      <c r="E282" s="227" t="s">
        <v>1184</v>
      </c>
      <c r="F282" s="228" t="s">
        <v>1185</v>
      </c>
      <c r="G282" s="229" t="s">
        <v>158</v>
      </c>
      <c r="H282" s="230">
        <v>65.28</v>
      </c>
      <c r="I282" s="231"/>
      <c r="J282" s="232">
        <f>ROUND(I282*H282,2)</f>
        <v>0</v>
      </c>
      <c r="K282" s="228" t="s">
        <v>159</v>
      </c>
      <c r="L282" s="233"/>
      <c r="M282" s="234" t="s">
        <v>19</v>
      </c>
      <c r="N282" s="235" t="s">
        <v>49</v>
      </c>
      <c r="O282" s="66"/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182</v>
      </c>
      <c r="AT282" s="186" t="s">
        <v>220</v>
      </c>
      <c r="AU282" s="186" t="s">
        <v>88</v>
      </c>
      <c r="AY282" s="19" t="s">
        <v>153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86</v>
      </c>
      <c r="BK282" s="187">
        <f>ROUND(I282*H282,2)</f>
        <v>0</v>
      </c>
      <c r="BL282" s="19" t="s">
        <v>160</v>
      </c>
      <c r="BM282" s="186" t="s">
        <v>405</v>
      </c>
    </row>
    <row r="283" spans="1:65" s="13" customFormat="1" ht="11.25">
      <c r="B283" s="193"/>
      <c r="C283" s="194"/>
      <c r="D283" s="195" t="s">
        <v>163</v>
      </c>
      <c r="E283" s="196" t="s">
        <v>19</v>
      </c>
      <c r="F283" s="197" t="s">
        <v>1873</v>
      </c>
      <c r="G283" s="194"/>
      <c r="H283" s="198">
        <v>65.28</v>
      </c>
      <c r="I283" s="199"/>
      <c r="J283" s="194"/>
      <c r="K283" s="194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163</v>
      </c>
      <c r="AU283" s="204" t="s">
        <v>88</v>
      </c>
      <c r="AV283" s="13" t="s">
        <v>88</v>
      </c>
      <c r="AW283" s="13" t="s">
        <v>37</v>
      </c>
      <c r="AX283" s="13" t="s">
        <v>78</v>
      </c>
      <c r="AY283" s="204" t="s">
        <v>153</v>
      </c>
    </row>
    <row r="284" spans="1:65" s="15" customFormat="1" ht="11.25">
      <c r="B284" s="215"/>
      <c r="C284" s="216"/>
      <c r="D284" s="195" t="s">
        <v>163</v>
      </c>
      <c r="E284" s="217" t="s">
        <v>19</v>
      </c>
      <c r="F284" s="218" t="s">
        <v>166</v>
      </c>
      <c r="G284" s="216"/>
      <c r="H284" s="219">
        <v>65.28</v>
      </c>
      <c r="I284" s="220"/>
      <c r="J284" s="216"/>
      <c r="K284" s="216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163</v>
      </c>
      <c r="AU284" s="225" t="s">
        <v>88</v>
      </c>
      <c r="AV284" s="15" t="s">
        <v>160</v>
      </c>
      <c r="AW284" s="15" t="s">
        <v>37</v>
      </c>
      <c r="AX284" s="15" t="s">
        <v>86</v>
      </c>
      <c r="AY284" s="225" t="s">
        <v>153</v>
      </c>
    </row>
    <row r="285" spans="1:65" s="2" customFormat="1" ht="33" customHeight="1">
      <c r="A285" s="36"/>
      <c r="B285" s="37"/>
      <c r="C285" s="175" t="s">
        <v>298</v>
      </c>
      <c r="D285" s="175" t="s">
        <v>155</v>
      </c>
      <c r="E285" s="176" t="s">
        <v>1187</v>
      </c>
      <c r="F285" s="177" t="s">
        <v>1188</v>
      </c>
      <c r="G285" s="178" t="s">
        <v>158</v>
      </c>
      <c r="H285" s="179">
        <v>779</v>
      </c>
      <c r="I285" s="180"/>
      <c r="J285" s="181">
        <f>ROUND(I285*H285,2)</f>
        <v>0</v>
      </c>
      <c r="K285" s="177" t="s">
        <v>159</v>
      </c>
      <c r="L285" s="41"/>
      <c r="M285" s="182" t="s">
        <v>19</v>
      </c>
      <c r="N285" s="183" t="s">
        <v>49</v>
      </c>
      <c r="O285" s="66"/>
      <c r="P285" s="184">
        <f>O285*H285</f>
        <v>0</v>
      </c>
      <c r="Q285" s="184">
        <v>0</v>
      </c>
      <c r="R285" s="184">
        <f>Q285*H285</f>
        <v>0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160</v>
      </c>
      <c r="AT285" s="186" t="s">
        <v>155</v>
      </c>
      <c r="AU285" s="186" t="s">
        <v>88</v>
      </c>
      <c r="AY285" s="19" t="s">
        <v>153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86</v>
      </c>
      <c r="BK285" s="187">
        <f>ROUND(I285*H285,2)</f>
        <v>0</v>
      </c>
      <c r="BL285" s="19" t="s">
        <v>160</v>
      </c>
      <c r="BM285" s="186" t="s">
        <v>362</v>
      </c>
    </row>
    <row r="286" spans="1:65" s="2" customFormat="1" ht="11.25">
      <c r="A286" s="36"/>
      <c r="B286" s="37"/>
      <c r="C286" s="38"/>
      <c r="D286" s="188" t="s">
        <v>161</v>
      </c>
      <c r="E286" s="38"/>
      <c r="F286" s="189" t="s">
        <v>1189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161</v>
      </c>
      <c r="AU286" s="19" t="s">
        <v>88</v>
      </c>
    </row>
    <row r="287" spans="1:65" s="13" customFormat="1" ht="11.25">
      <c r="B287" s="193"/>
      <c r="C287" s="194"/>
      <c r="D287" s="195" t="s">
        <v>163</v>
      </c>
      <c r="E287" s="196" t="s">
        <v>19</v>
      </c>
      <c r="F287" s="197" t="s">
        <v>1865</v>
      </c>
      <c r="G287" s="194"/>
      <c r="H287" s="198">
        <v>779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163</v>
      </c>
      <c r="AU287" s="204" t="s">
        <v>88</v>
      </c>
      <c r="AV287" s="13" t="s">
        <v>88</v>
      </c>
      <c r="AW287" s="13" t="s">
        <v>37</v>
      </c>
      <c r="AX287" s="13" t="s">
        <v>78</v>
      </c>
      <c r="AY287" s="204" t="s">
        <v>153</v>
      </c>
    </row>
    <row r="288" spans="1:65" s="14" customFormat="1" ht="11.25">
      <c r="B288" s="205"/>
      <c r="C288" s="206"/>
      <c r="D288" s="195" t="s">
        <v>163</v>
      </c>
      <c r="E288" s="207" t="s">
        <v>19</v>
      </c>
      <c r="F288" s="208" t="s">
        <v>1190</v>
      </c>
      <c r="G288" s="206"/>
      <c r="H288" s="207" t="s">
        <v>19</v>
      </c>
      <c r="I288" s="209"/>
      <c r="J288" s="206"/>
      <c r="K288" s="206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163</v>
      </c>
      <c r="AU288" s="214" t="s">
        <v>88</v>
      </c>
      <c r="AV288" s="14" t="s">
        <v>86</v>
      </c>
      <c r="AW288" s="14" t="s">
        <v>37</v>
      </c>
      <c r="AX288" s="14" t="s">
        <v>78</v>
      </c>
      <c r="AY288" s="214" t="s">
        <v>153</v>
      </c>
    </row>
    <row r="289" spans="1:65" s="15" customFormat="1" ht="11.25">
      <c r="B289" s="215"/>
      <c r="C289" s="216"/>
      <c r="D289" s="195" t="s">
        <v>163</v>
      </c>
      <c r="E289" s="217" t="s">
        <v>19</v>
      </c>
      <c r="F289" s="218" t="s">
        <v>166</v>
      </c>
      <c r="G289" s="216"/>
      <c r="H289" s="219">
        <v>779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163</v>
      </c>
      <c r="AU289" s="225" t="s">
        <v>88</v>
      </c>
      <c r="AV289" s="15" t="s">
        <v>160</v>
      </c>
      <c r="AW289" s="15" t="s">
        <v>37</v>
      </c>
      <c r="AX289" s="15" t="s">
        <v>86</v>
      </c>
      <c r="AY289" s="225" t="s">
        <v>153</v>
      </c>
    </row>
    <row r="290" spans="1:65" s="2" customFormat="1" ht="16.5" customHeight="1">
      <c r="A290" s="36"/>
      <c r="B290" s="37"/>
      <c r="C290" s="226" t="s">
        <v>766</v>
      </c>
      <c r="D290" s="226" t="s">
        <v>220</v>
      </c>
      <c r="E290" s="227" t="s">
        <v>1191</v>
      </c>
      <c r="F290" s="228" t="s">
        <v>1192</v>
      </c>
      <c r="G290" s="229" t="s">
        <v>158</v>
      </c>
      <c r="H290" s="230">
        <v>794.58</v>
      </c>
      <c r="I290" s="231"/>
      <c r="J290" s="232">
        <f>ROUND(I290*H290,2)</f>
        <v>0</v>
      </c>
      <c r="K290" s="228" t="s">
        <v>159</v>
      </c>
      <c r="L290" s="233"/>
      <c r="M290" s="234" t="s">
        <v>19</v>
      </c>
      <c r="N290" s="235" t="s">
        <v>49</v>
      </c>
      <c r="O290" s="66"/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182</v>
      </c>
      <c r="AT290" s="186" t="s">
        <v>220</v>
      </c>
      <c r="AU290" s="186" t="s">
        <v>88</v>
      </c>
      <c r="AY290" s="19" t="s">
        <v>153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86</v>
      </c>
      <c r="BK290" s="187">
        <f>ROUND(I290*H290,2)</f>
        <v>0</v>
      </c>
      <c r="BL290" s="19" t="s">
        <v>160</v>
      </c>
      <c r="BM290" s="186" t="s">
        <v>371</v>
      </c>
    </row>
    <row r="291" spans="1:65" s="13" customFormat="1" ht="11.25">
      <c r="B291" s="193"/>
      <c r="C291" s="194"/>
      <c r="D291" s="195" t="s">
        <v>163</v>
      </c>
      <c r="E291" s="196" t="s">
        <v>19</v>
      </c>
      <c r="F291" s="197" t="s">
        <v>1874</v>
      </c>
      <c r="G291" s="194"/>
      <c r="H291" s="198">
        <v>794.58</v>
      </c>
      <c r="I291" s="199"/>
      <c r="J291" s="194"/>
      <c r="K291" s="194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163</v>
      </c>
      <c r="AU291" s="204" t="s">
        <v>88</v>
      </c>
      <c r="AV291" s="13" t="s">
        <v>88</v>
      </c>
      <c r="AW291" s="13" t="s">
        <v>37</v>
      </c>
      <c r="AX291" s="13" t="s">
        <v>78</v>
      </c>
      <c r="AY291" s="204" t="s">
        <v>153</v>
      </c>
    </row>
    <row r="292" spans="1:65" s="15" customFormat="1" ht="11.25">
      <c r="B292" s="215"/>
      <c r="C292" s="216"/>
      <c r="D292" s="195" t="s">
        <v>163</v>
      </c>
      <c r="E292" s="217" t="s">
        <v>19</v>
      </c>
      <c r="F292" s="218" t="s">
        <v>166</v>
      </c>
      <c r="G292" s="216"/>
      <c r="H292" s="219">
        <v>794.58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163</v>
      </c>
      <c r="AU292" s="225" t="s">
        <v>88</v>
      </c>
      <c r="AV292" s="15" t="s">
        <v>160</v>
      </c>
      <c r="AW292" s="15" t="s">
        <v>37</v>
      </c>
      <c r="AX292" s="15" t="s">
        <v>86</v>
      </c>
      <c r="AY292" s="225" t="s">
        <v>153</v>
      </c>
    </row>
    <row r="293" spans="1:65" s="2" customFormat="1" ht="37.9" customHeight="1">
      <c r="A293" s="36"/>
      <c r="B293" s="37"/>
      <c r="C293" s="175" t="s">
        <v>304</v>
      </c>
      <c r="D293" s="175" t="s">
        <v>155</v>
      </c>
      <c r="E293" s="176" t="s">
        <v>1875</v>
      </c>
      <c r="F293" s="177" t="s">
        <v>1876</v>
      </c>
      <c r="G293" s="178" t="s">
        <v>158</v>
      </c>
      <c r="H293" s="179">
        <v>13</v>
      </c>
      <c r="I293" s="180"/>
      <c r="J293" s="181">
        <f>ROUND(I293*H293,2)</f>
        <v>0</v>
      </c>
      <c r="K293" s="177" t="s">
        <v>159</v>
      </c>
      <c r="L293" s="41"/>
      <c r="M293" s="182" t="s">
        <v>19</v>
      </c>
      <c r="N293" s="183" t="s">
        <v>49</v>
      </c>
      <c r="O293" s="66"/>
      <c r="P293" s="184">
        <f>O293*H293</f>
        <v>0</v>
      </c>
      <c r="Q293" s="184">
        <v>0</v>
      </c>
      <c r="R293" s="184">
        <f>Q293*H293</f>
        <v>0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160</v>
      </c>
      <c r="AT293" s="186" t="s">
        <v>155</v>
      </c>
      <c r="AU293" s="186" t="s">
        <v>88</v>
      </c>
      <c r="AY293" s="19" t="s">
        <v>153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86</v>
      </c>
      <c r="BK293" s="187">
        <f>ROUND(I293*H293,2)</f>
        <v>0</v>
      </c>
      <c r="BL293" s="19" t="s">
        <v>160</v>
      </c>
      <c r="BM293" s="186" t="s">
        <v>380</v>
      </c>
    </row>
    <row r="294" spans="1:65" s="2" customFormat="1" ht="11.25">
      <c r="A294" s="36"/>
      <c r="B294" s="37"/>
      <c r="C294" s="38"/>
      <c r="D294" s="188" t="s">
        <v>161</v>
      </c>
      <c r="E294" s="38"/>
      <c r="F294" s="189" t="s">
        <v>1877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161</v>
      </c>
      <c r="AU294" s="19" t="s">
        <v>88</v>
      </c>
    </row>
    <row r="295" spans="1:65" s="13" customFormat="1" ht="11.25">
      <c r="B295" s="193"/>
      <c r="C295" s="194"/>
      <c r="D295" s="195" t="s">
        <v>163</v>
      </c>
      <c r="E295" s="196" t="s">
        <v>19</v>
      </c>
      <c r="F295" s="197" t="s">
        <v>240</v>
      </c>
      <c r="G295" s="194"/>
      <c r="H295" s="198">
        <v>13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163</v>
      </c>
      <c r="AU295" s="204" t="s">
        <v>88</v>
      </c>
      <c r="AV295" s="13" t="s">
        <v>88</v>
      </c>
      <c r="AW295" s="13" t="s">
        <v>37</v>
      </c>
      <c r="AX295" s="13" t="s">
        <v>78</v>
      </c>
      <c r="AY295" s="204" t="s">
        <v>153</v>
      </c>
    </row>
    <row r="296" spans="1:65" s="14" customFormat="1" ht="11.25">
      <c r="B296" s="205"/>
      <c r="C296" s="206"/>
      <c r="D296" s="195" t="s">
        <v>163</v>
      </c>
      <c r="E296" s="207" t="s">
        <v>19</v>
      </c>
      <c r="F296" s="208" t="s">
        <v>1878</v>
      </c>
      <c r="G296" s="206"/>
      <c r="H296" s="207" t="s">
        <v>19</v>
      </c>
      <c r="I296" s="209"/>
      <c r="J296" s="206"/>
      <c r="K296" s="206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163</v>
      </c>
      <c r="AU296" s="214" t="s">
        <v>88</v>
      </c>
      <c r="AV296" s="14" t="s">
        <v>86</v>
      </c>
      <c r="AW296" s="14" t="s">
        <v>37</v>
      </c>
      <c r="AX296" s="14" t="s">
        <v>78</v>
      </c>
      <c r="AY296" s="214" t="s">
        <v>153</v>
      </c>
    </row>
    <row r="297" spans="1:65" s="15" customFormat="1" ht="11.25">
      <c r="B297" s="215"/>
      <c r="C297" s="216"/>
      <c r="D297" s="195" t="s">
        <v>163</v>
      </c>
      <c r="E297" s="217" t="s">
        <v>19</v>
      </c>
      <c r="F297" s="218" t="s">
        <v>166</v>
      </c>
      <c r="G297" s="216"/>
      <c r="H297" s="219">
        <v>13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163</v>
      </c>
      <c r="AU297" s="225" t="s">
        <v>88</v>
      </c>
      <c r="AV297" s="15" t="s">
        <v>160</v>
      </c>
      <c r="AW297" s="15" t="s">
        <v>37</v>
      </c>
      <c r="AX297" s="15" t="s">
        <v>86</v>
      </c>
      <c r="AY297" s="225" t="s">
        <v>153</v>
      </c>
    </row>
    <row r="298" spans="1:65" s="2" customFormat="1" ht="16.5" customHeight="1">
      <c r="A298" s="36"/>
      <c r="B298" s="37"/>
      <c r="C298" s="226" t="s">
        <v>401</v>
      </c>
      <c r="D298" s="226" t="s">
        <v>220</v>
      </c>
      <c r="E298" s="227" t="s">
        <v>1879</v>
      </c>
      <c r="F298" s="228" t="s">
        <v>1880</v>
      </c>
      <c r="G298" s="229" t="s">
        <v>158</v>
      </c>
      <c r="H298" s="230">
        <v>13.39</v>
      </c>
      <c r="I298" s="231"/>
      <c r="J298" s="232">
        <f>ROUND(I298*H298,2)</f>
        <v>0</v>
      </c>
      <c r="K298" s="228" t="s">
        <v>159</v>
      </c>
      <c r="L298" s="233"/>
      <c r="M298" s="234" t="s">
        <v>19</v>
      </c>
      <c r="N298" s="235" t="s">
        <v>49</v>
      </c>
      <c r="O298" s="66"/>
      <c r="P298" s="184">
        <f>O298*H298</f>
        <v>0</v>
      </c>
      <c r="Q298" s="184">
        <v>0</v>
      </c>
      <c r="R298" s="184">
        <f>Q298*H298</f>
        <v>0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182</v>
      </c>
      <c r="AT298" s="186" t="s">
        <v>220</v>
      </c>
      <c r="AU298" s="186" t="s">
        <v>88</v>
      </c>
      <c r="AY298" s="19" t="s">
        <v>153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86</v>
      </c>
      <c r="BK298" s="187">
        <f>ROUND(I298*H298,2)</f>
        <v>0</v>
      </c>
      <c r="BL298" s="19" t="s">
        <v>160</v>
      </c>
      <c r="BM298" s="186" t="s">
        <v>404</v>
      </c>
    </row>
    <row r="299" spans="1:65" s="13" customFormat="1" ht="11.25">
      <c r="B299" s="193"/>
      <c r="C299" s="194"/>
      <c r="D299" s="195" t="s">
        <v>163</v>
      </c>
      <c r="E299" s="196" t="s">
        <v>19</v>
      </c>
      <c r="F299" s="197" t="s">
        <v>1199</v>
      </c>
      <c r="G299" s="194"/>
      <c r="H299" s="198">
        <v>13.39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163</v>
      </c>
      <c r="AU299" s="204" t="s">
        <v>88</v>
      </c>
      <c r="AV299" s="13" t="s">
        <v>88</v>
      </c>
      <c r="AW299" s="13" t="s">
        <v>37</v>
      </c>
      <c r="AX299" s="13" t="s">
        <v>78</v>
      </c>
      <c r="AY299" s="204" t="s">
        <v>153</v>
      </c>
    </row>
    <row r="300" spans="1:65" s="15" customFormat="1" ht="11.25">
      <c r="B300" s="215"/>
      <c r="C300" s="216"/>
      <c r="D300" s="195" t="s">
        <v>163</v>
      </c>
      <c r="E300" s="217" t="s">
        <v>19</v>
      </c>
      <c r="F300" s="218" t="s">
        <v>166</v>
      </c>
      <c r="G300" s="216"/>
      <c r="H300" s="219">
        <v>13.39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163</v>
      </c>
      <c r="AU300" s="225" t="s">
        <v>88</v>
      </c>
      <c r="AV300" s="15" t="s">
        <v>160</v>
      </c>
      <c r="AW300" s="15" t="s">
        <v>37</v>
      </c>
      <c r="AX300" s="15" t="s">
        <v>86</v>
      </c>
      <c r="AY300" s="225" t="s">
        <v>153</v>
      </c>
    </row>
    <row r="301" spans="1:65" s="2" customFormat="1" ht="37.9" customHeight="1">
      <c r="A301" s="36"/>
      <c r="B301" s="37"/>
      <c r="C301" s="175" t="s">
        <v>310</v>
      </c>
      <c r="D301" s="175" t="s">
        <v>155</v>
      </c>
      <c r="E301" s="176" t="s">
        <v>1194</v>
      </c>
      <c r="F301" s="177" t="s">
        <v>1195</v>
      </c>
      <c r="G301" s="178" t="s">
        <v>158</v>
      </c>
      <c r="H301" s="179">
        <v>32.5</v>
      </c>
      <c r="I301" s="180"/>
      <c r="J301" s="181">
        <f>ROUND(I301*H301,2)</f>
        <v>0</v>
      </c>
      <c r="K301" s="177" t="s">
        <v>159</v>
      </c>
      <c r="L301" s="41"/>
      <c r="M301" s="182" t="s">
        <v>19</v>
      </c>
      <c r="N301" s="183" t="s">
        <v>49</v>
      </c>
      <c r="O301" s="66"/>
      <c r="P301" s="184">
        <f>O301*H301</f>
        <v>0</v>
      </c>
      <c r="Q301" s="184">
        <v>0</v>
      </c>
      <c r="R301" s="184">
        <f>Q301*H301</f>
        <v>0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160</v>
      </c>
      <c r="AT301" s="186" t="s">
        <v>155</v>
      </c>
      <c r="AU301" s="186" t="s">
        <v>88</v>
      </c>
      <c r="AY301" s="19" t="s">
        <v>153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86</v>
      </c>
      <c r="BK301" s="187">
        <f>ROUND(I301*H301,2)</f>
        <v>0</v>
      </c>
      <c r="BL301" s="19" t="s">
        <v>160</v>
      </c>
      <c r="BM301" s="186" t="s">
        <v>779</v>
      </c>
    </row>
    <row r="302" spans="1:65" s="2" customFormat="1" ht="11.25">
      <c r="A302" s="36"/>
      <c r="B302" s="37"/>
      <c r="C302" s="38"/>
      <c r="D302" s="188" t="s">
        <v>161</v>
      </c>
      <c r="E302" s="38"/>
      <c r="F302" s="189" t="s">
        <v>1196</v>
      </c>
      <c r="G302" s="38"/>
      <c r="H302" s="38"/>
      <c r="I302" s="190"/>
      <c r="J302" s="38"/>
      <c r="K302" s="38"/>
      <c r="L302" s="41"/>
      <c r="M302" s="191"/>
      <c r="N302" s="19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161</v>
      </c>
      <c r="AU302" s="19" t="s">
        <v>88</v>
      </c>
    </row>
    <row r="303" spans="1:65" s="13" customFormat="1" ht="11.25">
      <c r="B303" s="193"/>
      <c r="C303" s="194"/>
      <c r="D303" s="195" t="s">
        <v>163</v>
      </c>
      <c r="E303" s="196" t="s">
        <v>19</v>
      </c>
      <c r="F303" s="197" t="s">
        <v>1881</v>
      </c>
      <c r="G303" s="194"/>
      <c r="H303" s="198">
        <v>32.5</v>
      </c>
      <c r="I303" s="199"/>
      <c r="J303" s="194"/>
      <c r="K303" s="194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163</v>
      </c>
      <c r="AU303" s="204" t="s">
        <v>88</v>
      </c>
      <c r="AV303" s="13" t="s">
        <v>88</v>
      </c>
      <c r="AW303" s="13" t="s">
        <v>37</v>
      </c>
      <c r="AX303" s="13" t="s">
        <v>78</v>
      </c>
      <c r="AY303" s="204" t="s">
        <v>153</v>
      </c>
    </row>
    <row r="304" spans="1:65" s="14" customFormat="1" ht="11.25">
      <c r="B304" s="205"/>
      <c r="C304" s="206"/>
      <c r="D304" s="195" t="s">
        <v>163</v>
      </c>
      <c r="E304" s="207" t="s">
        <v>19</v>
      </c>
      <c r="F304" s="208" t="s">
        <v>190</v>
      </c>
      <c r="G304" s="206"/>
      <c r="H304" s="207" t="s">
        <v>19</v>
      </c>
      <c r="I304" s="209"/>
      <c r="J304" s="206"/>
      <c r="K304" s="206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163</v>
      </c>
      <c r="AU304" s="214" t="s">
        <v>88</v>
      </c>
      <c r="AV304" s="14" t="s">
        <v>86</v>
      </c>
      <c r="AW304" s="14" t="s">
        <v>37</v>
      </c>
      <c r="AX304" s="14" t="s">
        <v>78</v>
      </c>
      <c r="AY304" s="214" t="s">
        <v>153</v>
      </c>
    </row>
    <row r="305" spans="1:65" s="15" customFormat="1" ht="11.25">
      <c r="B305" s="215"/>
      <c r="C305" s="216"/>
      <c r="D305" s="195" t="s">
        <v>163</v>
      </c>
      <c r="E305" s="217" t="s">
        <v>19</v>
      </c>
      <c r="F305" s="218" t="s">
        <v>166</v>
      </c>
      <c r="G305" s="216"/>
      <c r="H305" s="219">
        <v>32.5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163</v>
      </c>
      <c r="AU305" s="225" t="s">
        <v>88</v>
      </c>
      <c r="AV305" s="15" t="s">
        <v>160</v>
      </c>
      <c r="AW305" s="15" t="s">
        <v>37</v>
      </c>
      <c r="AX305" s="15" t="s">
        <v>86</v>
      </c>
      <c r="AY305" s="225" t="s">
        <v>153</v>
      </c>
    </row>
    <row r="306" spans="1:65" s="2" customFormat="1" ht="16.5" customHeight="1">
      <c r="A306" s="36"/>
      <c r="B306" s="37"/>
      <c r="C306" s="226" t="s">
        <v>250</v>
      </c>
      <c r="D306" s="226" t="s">
        <v>220</v>
      </c>
      <c r="E306" s="227" t="s">
        <v>1197</v>
      </c>
      <c r="F306" s="228" t="s">
        <v>1198</v>
      </c>
      <c r="G306" s="229" t="s">
        <v>158</v>
      </c>
      <c r="H306" s="230">
        <v>33.475000000000001</v>
      </c>
      <c r="I306" s="231"/>
      <c r="J306" s="232">
        <f>ROUND(I306*H306,2)</f>
        <v>0</v>
      </c>
      <c r="K306" s="228" t="s">
        <v>159</v>
      </c>
      <c r="L306" s="233"/>
      <c r="M306" s="234" t="s">
        <v>19</v>
      </c>
      <c r="N306" s="235" t="s">
        <v>49</v>
      </c>
      <c r="O306" s="66"/>
      <c r="P306" s="184">
        <f>O306*H306</f>
        <v>0</v>
      </c>
      <c r="Q306" s="184">
        <v>0</v>
      </c>
      <c r="R306" s="184">
        <f>Q306*H306</f>
        <v>0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182</v>
      </c>
      <c r="AT306" s="186" t="s">
        <v>220</v>
      </c>
      <c r="AU306" s="186" t="s">
        <v>88</v>
      </c>
      <c r="AY306" s="19" t="s">
        <v>153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86</v>
      </c>
      <c r="BK306" s="187">
        <f>ROUND(I306*H306,2)</f>
        <v>0</v>
      </c>
      <c r="BL306" s="19" t="s">
        <v>160</v>
      </c>
      <c r="BM306" s="186" t="s">
        <v>411</v>
      </c>
    </row>
    <row r="307" spans="1:65" s="13" customFormat="1" ht="11.25">
      <c r="B307" s="193"/>
      <c r="C307" s="194"/>
      <c r="D307" s="195" t="s">
        <v>163</v>
      </c>
      <c r="E307" s="196" t="s">
        <v>19</v>
      </c>
      <c r="F307" s="197" t="s">
        <v>1882</v>
      </c>
      <c r="G307" s="194"/>
      <c r="H307" s="198">
        <v>33.475000000000001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163</v>
      </c>
      <c r="AU307" s="204" t="s">
        <v>88</v>
      </c>
      <c r="AV307" s="13" t="s">
        <v>88</v>
      </c>
      <c r="AW307" s="13" t="s">
        <v>37</v>
      </c>
      <c r="AX307" s="13" t="s">
        <v>78</v>
      </c>
      <c r="AY307" s="204" t="s">
        <v>153</v>
      </c>
    </row>
    <row r="308" spans="1:65" s="15" customFormat="1" ht="11.25">
      <c r="B308" s="215"/>
      <c r="C308" s="216"/>
      <c r="D308" s="195" t="s">
        <v>163</v>
      </c>
      <c r="E308" s="217" t="s">
        <v>19</v>
      </c>
      <c r="F308" s="218" t="s">
        <v>166</v>
      </c>
      <c r="G308" s="216"/>
      <c r="H308" s="219">
        <v>33.475000000000001</v>
      </c>
      <c r="I308" s="220"/>
      <c r="J308" s="216"/>
      <c r="K308" s="216"/>
      <c r="L308" s="221"/>
      <c r="M308" s="222"/>
      <c r="N308" s="223"/>
      <c r="O308" s="223"/>
      <c r="P308" s="223"/>
      <c r="Q308" s="223"/>
      <c r="R308" s="223"/>
      <c r="S308" s="223"/>
      <c r="T308" s="224"/>
      <c r="AT308" s="225" t="s">
        <v>163</v>
      </c>
      <c r="AU308" s="225" t="s">
        <v>88</v>
      </c>
      <c r="AV308" s="15" t="s">
        <v>160</v>
      </c>
      <c r="AW308" s="15" t="s">
        <v>37</v>
      </c>
      <c r="AX308" s="15" t="s">
        <v>86</v>
      </c>
      <c r="AY308" s="225" t="s">
        <v>153</v>
      </c>
    </row>
    <row r="309" spans="1:65" s="2" customFormat="1" ht="37.9" customHeight="1">
      <c r="A309" s="36"/>
      <c r="B309" s="37"/>
      <c r="C309" s="175" t="s">
        <v>311</v>
      </c>
      <c r="D309" s="175" t="s">
        <v>155</v>
      </c>
      <c r="E309" s="176" t="s">
        <v>1194</v>
      </c>
      <c r="F309" s="177" t="s">
        <v>1195</v>
      </c>
      <c r="G309" s="178" t="s">
        <v>158</v>
      </c>
      <c r="H309" s="179">
        <v>45</v>
      </c>
      <c r="I309" s="180"/>
      <c r="J309" s="181">
        <f>ROUND(I309*H309,2)</f>
        <v>0</v>
      </c>
      <c r="K309" s="177" t="s">
        <v>159</v>
      </c>
      <c r="L309" s="41"/>
      <c r="M309" s="182" t="s">
        <v>19</v>
      </c>
      <c r="N309" s="183" t="s">
        <v>49</v>
      </c>
      <c r="O309" s="66"/>
      <c r="P309" s="184">
        <f>O309*H309</f>
        <v>0</v>
      </c>
      <c r="Q309" s="184">
        <v>0</v>
      </c>
      <c r="R309" s="184">
        <f>Q309*H309</f>
        <v>0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160</v>
      </c>
      <c r="AT309" s="186" t="s">
        <v>155</v>
      </c>
      <c r="AU309" s="186" t="s">
        <v>88</v>
      </c>
      <c r="AY309" s="19" t="s">
        <v>153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86</v>
      </c>
      <c r="BK309" s="187">
        <f>ROUND(I309*H309,2)</f>
        <v>0</v>
      </c>
      <c r="BL309" s="19" t="s">
        <v>160</v>
      </c>
      <c r="BM309" s="186" t="s">
        <v>415</v>
      </c>
    </row>
    <row r="310" spans="1:65" s="2" customFormat="1" ht="11.25">
      <c r="A310" s="36"/>
      <c r="B310" s="37"/>
      <c r="C310" s="38"/>
      <c r="D310" s="188" t="s">
        <v>161</v>
      </c>
      <c r="E310" s="38"/>
      <c r="F310" s="189" t="s">
        <v>1196</v>
      </c>
      <c r="G310" s="38"/>
      <c r="H310" s="38"/>
      <c r="I310" s="190"/>
      <c r="J310" s="38"/>
      <c r="K310" s="38"/>
      <c r="L310" s="41"/>
      <c r="M310" s="191"/>
      <c r="N310" s="19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161</v>
      </c>
      <c r="AU310" s="19" t="s">
        <v>88</v>
      </c>
    </row>
    <row r="311" spans="1:65" s="13" customFormat="1" ht="11.25">
      <c r="B311" s="193"/>
      <c r="C311" s="194"/>
      <c r="D311" s="195" t="s">
        <v>163</v>
      </c>
      <c r="E311" s="196" t="s">
        <v>19</v>
      </c>
      <c r="F311" s="197" t="s">
        <v>753</v>
      </c>
      <c r="G311" s="194"/>
      <c r="H311" s="198">
        <v>45</v>
      </c>
      <c r="I311" s="199"/>
      <c r="J311" s="194"/>
      <c r="K311" s="194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163</v>
      </c>
      <c r="AU311" s="204" t="s">
        <v>88</v>
      </c>
      <c r="AV311" s="13" t="s">
        <v>88</v>
      </c>
      <c r="AW311" s="13" t="s">
        <v>37</v>
      </c>
      <c r="AX311" s="13" t="s">
        <v>78</v>
      </c>
      <c r="AY311" s="204" t="s">
        <v>153</v>
      </c>
    </row>
    <row r="312" spans="1:65" s="14" customFormat="1" ht="11.25">
      <c r="B312" s="205"/>
      <c r="C312" s="206"/>
      <c r="D312" s="195" t="s">
        <v>163</v>
      </c>
      <c r="E312" s="207" t="s">
        <v>19</v>
      </c>
      <c r="F312" s="208" t="s">
        <v>1883</v>
      </c>
      <c r="G312" s="206"/>
      <c r="H312" s="207" t="s">
        <v>19</v>
      </c>
      <c r="I312" s="209"/>
      <c r="J312" s="206"/>
      <c r="K312" s="206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163</v>
      </c>
      <c r="AU312" s="214" t="s">
        <v>88</v>
      </c>
      <c r="AV312" s="14" t="s">
        <v>86</v>
      </c>
      <c r="AW312" s="14" t="s">
        <v>37</v>
      </c>
      <c r="AX312" s="14" t="s">
        <v>78</v>
      </c>
      <c r="AY312" s="214" t="s">
        <v>153</v>
      </c>
    </row>
    <row r="313" spans="1:65" s="15" customFormat="1" ht="11.25">
      <c r="B313" s="215"/>
      <c r="C313" s="216"/>
      <c r="D313" s="195" t="s">
        <v>163</v>
      </c>
      <c r="E313" s="217" t="s">
        <v>19</v>
      </c>
      <c r="F313" s="218" t="s">
        <v>166</v>
      </c>
      <c r="G313" s="216"/>
      <c r="H313" s="219">
        <v>45</v>
      </c>
      <c r="I313" s="220"/>
      <c r="J313" s="216"/>
      <c r="K313" s="216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163</v>
      </c>
      <c r="AU313" s="225" t="s">
        <v>88</v>
      </c>
      <c r="AV313" s="15" t="s">
        <v>160</v>
      </c>
      <c r="AW313" s="15" t="s">
        <v>37</v>
      </c>
      <c r="AX313" s="15" t="s">
        <v>86</v>
      </c>
      <c r="AY313" s="225" t="s">
        <v>153</v>
      </c>
    </row>
    <row r="314" spans="1:65" s="2" customFormat="1" ht="16.5" customHeight="1">
      <c r="A314" s="36"/>
      <c r="B314" s="37"/>
      <c r="C314" s="226" t="s">
        <v>418</v>
      </c>
      <c r="D314" s="226" t="s">
        <v>220</v>
      </c>
      <c r="E314" s="227" t="s">
        <v>1197</v>
      </c>
      <c r="F314" s="228" t="s">
        <v>1198</v>
      </c>
      <c r="G314" s="229" t="s">
        <v>158</v>
      </c>
      <c r="H314" s="230">
        <v>45.9</v>
      </c>
      <c r="I314" s="231"/>
      <c r="J314" s="232">
        <f>ROUND(I314*H314,2)</f>
        <v>0</v>
      </c>
      <c r="K314" s="228" t="s">
        <v>159</v>
      </c>
      <c r="L314" s="233"/>
      <c r="M314" s="234" t="s">
        <v>19</v>
      </c>
      <c r="N314" s="235" t="s">
        <v>49</v>
      </c>
      <c r="O314" s="66"/>
      <c r="P314" s="184">
        <f>O314*H314</f>
        <v>0</v>
      </c>
      <c r="Q314" s="184">
        <v>0</v>
      </c>
      <c r="R314" s="184">
        <f>Q314*H314</f>
        <v>0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182</v>
      </c>
      <c r="AT314" s="186" t="s">
        <v>220</v>
      </c>
      <c r="AU314" s="186" t="s">
        <v>88</v>
      </c>
      <c r="AY314" s="19" t="s">
        <v>153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86</v>
      </c>
      <c r="BK314" s="187">
        <f>ROUND(I314*H314,2)</f>
        <v>0</v>
      </c>
      <c r="BL314" s="19" t="s">
        <v>160</v>
      </c>
      <c r="BM314" s="186" t="s">
        <v>421</v>
      </c>
    </row>
    <row r="315" spans="1:65" s="13" customFormat="1" ht="11.25">
      <c r="B315" s="193"/>
      <c r="C315" s="194"/>
      <c r="D315" s="195" t="s">
        <v>163</v>
      </c>
      <c r="E315" s="196" t="s">
        <v>19</v>
      </c>
      <c r="F315" s="197" t="s">
        <v>1884</v>
      </c>
      <c r="G315" s="194"/>
      <c r="H315" s="198">
        <v>45.9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163</v>
      </c>
      <c r="AU315" s="204" t="s">
        <v>88</v>
      </c>
      <c r="AV315" s="13" t="s">
        <v>88</v>
      </c>
      <c r="AW315" s="13" t="s">
        <v>37</v>
      </c>
      <c r="AX315" s="13" t="s">
        <v>78</v>
      </c>
      <c r="AY315" s="204" t="s">
        <v>153</v>
      </c>
    </row>
    <row r="316" spans="1:65" s="15" customFormat="1" ht="11.25">
      <c r="B316" s="215"/>
      <c r="C316" s="216"/>
      <c r="D316" s="195" t="s">
        <v>163</v>
      </c>
      <c r="E316" s="217" t="s">
        <v>19</v>
      </c>
      <c r="F316" s="218" t="s">
        <v>166</v>
      </c>
      <c r="G316" s="216"/>
      <c r="H316" s="219">
        <v>45.9</v>
      </c>
      <c r="I316" s="220"/>
      <c r="J316" s="216"/>
      <c r="K316" s="216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163</v>
      </c>
      <c r="AU316" s="225" t="s">
        <v>88</v>
      </c>
      <c r="AV316" s="15" t="s">
        <v>160</v>
      </c>
      <c r="AW316" s="15" t="s">
        <v>37</v>
      </c>
      <c r="AX316" s="15" t="s">
        <v>86</v>
      </c>
      <c r="AY316" s="225" t="s">
        <v>153</v>
      </c>
    </row>
    <row r="317" spans="1:65" s="2" customFormat="1" ht="44.25" customHeight="1">
      <c r="A317" s="36"/>
      <c r="B317" s="37"/>
      <c r="C317" s="175" t="s">
        <v>231</v>
      </c>
      <c r="D317" s="175" t="s">
        <v>155</v>
      </c>
      <c r="E317" s="176" t="s">
        <v>1885</v>
      </c>
      <c r="F317" s="177" t="s">
        <v>1886</v>
      </c>
      <c r="G317" s="178" t="s">
        <v>158</v>
      </c>
      <c r="H317" s="179">
        <v>123</v>
      </c>
      <c r="I317" s="180"/>
      <c r="J317" s="181">
        <f>ROUND(I317*H317,2)</f>
        <v>0</v>
      </c>
      <c r="K317" s="177" t="s">
        <v>159</v>
      </c>
      <c r="L317" s="41"/>
      <c r="M317" s="182" t="s">
        <v>19</v>
      </c>
      <c r="N317" s="183" t="s">
        <v>49</v>
      </c>
      <c r="O317" s="66"/>
      <c r="P317" s="184">
        <f>O317*H317</f>
        <v>0</v>
      </c>
      <c r="Q317" s="184">
        <v>0</v>
      </c>
      <c r="R317" s="184">
        <f>Q317*H317</f>
        <v>0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160</v>
      </c>
      <c r="AT317" s="186" t="s">
        <v>155</v>
      </c>
      <c r="AU317" s="186" t="s">
        <v>88</v>
      </c>
      <c r="AY317" s="19" t="s">
        <v>153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86</v>
      </c>
      <c r="BK317" s="187">
        <f>ROUND(I317*H317,2)</f>
        <v>0</v>
      </c>
      <c r="BL317" s="19" t="s">
        <v>160</v>
      </c>
      <c r="BM317" s="186" t="s">
        <v>424</v>
      </c>
    </row>
    <row r="318" spans="1:65" s="2" customFormat="1" ht="11.25">
      <c r="A318" s="36"/>
      <c r="B318" s="37"/>
      <c r="C318" s="38"/>
      <c r="D318" s="188" t="s">
        <v>161</v>
      </c>
      <c r="E318" s="38"/>
      <c r="F318" s="189" t="s">
        <v>1887</v>
      </c>
      <c r="G318" s="38"/>
      <c r="H318" s="38"/>
      <c r="I318" s="190"/>
      <c r="J318" s="38"/>
      <c r="K318" s="38"/>
      <c r="L318" s="41"/>
      <c r="M318" s="191"/>
      <c r="N318" s="19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161</v>
      </c>
      <c r="AU318" s="19" t="s">
        <v>88</v>
      </c>
    </row>
    <row r="319" spans="1:65" s="13" customFormat="1" ht="11.25">
      <c r="B319" s="193"/>
      <c r="C319" s="194"/>
      <c r="D319" s="195" t="s">
        <v>163</v>
      </c>
      <c r="E319" s="196" t="s">
        <v>19</v>
      </c>
      <c r="F319" s="197" t="s">
        <v>984</v>
      </c>
      <c r="G319" s="194"/>
      <c r="H319" s="198">
        <v>123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163</v>
      </c>
      <c r="AU319" s="204" t="s">
        <v>88</v>
      </c>
      <c r="AV319" s="13" t="s">
        <v>88</v>
      </c>
      <c r="AW319" s="13" t="s">
        <v>37</v>
      </c>
      <c r="AX319" s="13" t="s">
        <v>78</v>
      </c>
      <c r="AY319" s="204" t="s">
        <v>153</v>
      </c>
    </row>
    <row r="320" spans="1:65" s="14" customFormat="1" ht="11.25">
      <c r="B320" s="205"/>
      <c r="C320" s="206"/>
      <c r="D320" s="195" t="s">
        <v>163</v>
      </c>
      <c r="E320" s="207" t="s">
        <v>19</v>
      </c>
      <c r="F320" s="208" t="s">
        <v>190</v>
      </c>
      <c r="G320" s="206"/>
      <c r="H320" s="207" t="s">
        <v>19</v>
      </c>
      <c r="I320" s="209"/>
      <c r="J320" s="206"/>
      <c r="K320" s="206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163</v>
      </c>
      <c r="AU320" s="214" t="s">
        <v>88</v>
      </c>
      <c r="AV320" s="14" t="s">
        <v>86</v>
      </c>
      <c r="AW320" s="14" t="s">
        <v>37</v>
      </c>
      <c r="AX320" s="14" t="s">
        <v>78</v>
      </c>
      <c r="AY320" s="214" t="s">
        <v>153</v>
      </c>
    </row>
    <row r="321" spans="1:65" s="15" customFormat="1" ht="11.25">
      <c r="B321" s="215"/>
      <c r="C321" s="216"/>
      <c r="D321" s="195" t="s">
        <v>163</v>
      </c>
      <c r="E321" s="217" t="s">
        <v>19</v>
      </c>
      <c r="F321" s="218" t="s">
        <v>166</v>
      </c>
      <c r="G321" s="216"/>
      <c r="H321" s="219">
        <v>123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163</v>
      </c>
      <c r="AU321" s="225" t="s">
        <v>88</v>
      </c>
      <c r="AV321" s="15" t="s">
        <v>160</v>
      </c>
      <c r="AW321" s="15" t="s">
        <v>37</v>
      </c>
      <c r="AX321" s="15" t="s">
        <v>86</v>
      </c>
      <c r="AY321" s="225" t="s">
        <v>153</v>
      </c>
    </row>
    <row r="322" spans="1:65" s="2" customFormat="1" ht="16.5" customHeight="1">
      <c r="A322" s="36"/>
      <c r="B322" s="37"/>
      <c r="C322" s="226" t="s">
        <v>425</v>
      </c>
      <c r="D322" s="226" t="s">
        <v>220</v>
      </c>
      <c r="E322" s="227" t="s">
        <v>1205</v>
      </c>
      <c r="F322" s="228" t="s">
        <v>1206</v>
      </c>
      <c r="G322" s="229" t="s">
        <v>158</v>
      </c>
      <c r="H322" s="230">
        <v>125.46</v>
      </c>
      <c r="I322" s="231"/>
      <c r="J322" s="232">
        <f>ROUND(I322*H322,2)</f>
        <v>0</v>
      </c>
      <c r="K322" s="228" t="s">
        <v>159</v>
      </c>
      <c r="L322" s="233"/>
      <c r="M322" s="234" t="s">
        <v>19</v>
      </c>
      <c r="N322" s="235" t="s">
        <v>49</v>
      </c>
      <c r="O322" s="66"/>
      <c r="P322" s="184">
        <f>O322*H322</f>
        <v>0</v>
      </c>
      <c r="Q322" s="184">
        <v>0</v>
      </c>
      <c r="R322" s="184">
        <f>Q322*H322</f>
        <v>0</v>
      </c>
      <c r="S322" s="184">
        <v>0</v>
      </c>
      <c r="T322" s="18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182</v>
      </c>
      <c r="AT322" s="186" t="s">
        <v>220</v>
      </c>
      <c r="AU322" s="186" t="s">
        <v>88</v>
      </c>
      <c r="AY322" s="19" t="s">
        <v>153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86</v>
      </c>
      <c r="BK322" s="187">
        <f>ROUND(I322*H322,2)</f>
        <v>0</v>
      </c>
      <c r="BL322" s="19" t="s">
        <v>160</v>
      </c>
      <c r="BM322" s="186" t="s">
        <v>428</v>
      </c>
    </row>
    <row r="323" spans="1:65" s="13" customFormat="1" ht="11.25">
      <c r="B323" s="193"/>
      <c r="C323" s="194"/>
      <c r="D323" s="195" t="s">
        <v>163</v>
      </c>
      <c r="E323" s="196" t="s">
        <v>19</v>
      </c>
      <c r="F323" s="197" t="s">
        <v>1888</v>
      </c>
      <c r="G323" s="194"/>
      <c r="H323" s="198">
        <v>125.46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163</v>
      </c>
      <c r="AU323" s="204" t="s">
        <v>88</v>
      </c>
      <c r="AV323" s="13" t="s">
        <v>88</v>
      </c>
      <c r="AW323" s="13" t="s">
        <v>37</v>
      </c>
      <c r="AX323" s="13" t="s">
        <v>78</v>
      </c>
      <c r="AY323" s="204" t="s">
        <v>153</v>
      </c>
    </row>
    <row r="324" spans="1:65" s="15" customFormat="1" ht="11.25">
      <c r="B324" s="215"/>
      <c r="C324" s="216"/>
      <c r="D324" s="195" t="s">
        <v>163</v>
      </c>
      <c r="E324" s="217" t="s">
        <v>19</v>
      </c>
      <c r="F324" s="218" t="s">
        <v>166</v>
      </c>
      <c r="G324" s="216"/>
      <c r="H324" s="219">
        <v>125.46</v>
      </c>
      <c r="I324" s="220"/>
      <c r="J324" s="216"/>
      <c r="K324" s="216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163</v>
      </c>
      <c r="AU324" s="225" t="s">
        <v>88</v>
      </c>
      <c r="AV324" s="15" t="s">
        <v>160</v>
      </c>
      <c r="AW324" s="15" t="s">
        <v>37</v>
      </c>
      <c r="AX324" s="15" t="s">
        <v>86</v>
      </c>
      <c r="AY324" s="225" t="s">
        <v>153</v>
      </c>
    </row>
    <row r="325" spans="1:65" s="2" customFormat="1" ht="37.9" customHeight="1">
      <c r="A325" s="36"/>
      <c r="B325" s="37"/>
      <c r="C325" s="175" t="s">
        <v>321</v>
      </c>
      <c r="D325" s="175" t="s">
        <v>155</v>
      </c>
      <c r="E325" s="176" t="s">
        <v>1208</v>
      </c>
      <c r="F325" s="177" t="s">
        <v>1209</v>
      </c>
      <c r="G325" s="178" t="s">
        <v>158</v>
      </c>
      <c r="H325" s="179">
        <v>52</v>
      </c>
      <c r="I325" s="180"/>
      <c r="J325" s="181">
        <f>ROUND(I325*H325,2)</f>
        <v>0</v>
      </c>
      <c r="K325" s="177" t="s">
        <v>159</v>
      </c>
      <c r="L325" s="41"/>
      <c r="M325" s="182" t="s">
        <v>19</v>
      </c>
      <c r="N325" s="183" t="s">
        <v>49</v>
      </c>
      <c r="O325" s="66"/>
      <c r="P325" s="184">
        <f>O325*H325</f>
        <v>0</v>
      </c>
      <c r="Q325" s="184">
        <v>0</v>
      </c>
      <c r="R325" s="184">
        <f>Q325*H325</f>
        <v>0</v>
      </c>
      <c r="S325" s="184">
        <v>0</v>
      </c>
      <c r="T325" s="18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160</v>
      </c>
      <c r="AT325" s="186" t="s">
        <v>155</v>
      </c>
      <c r="AU325" s="186" t="s">
        <v>88</v>
      </c>
      <c r="AY325" s="19" t="s">
        <v>153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86</v>
      </c>
      <c r="BK325" s="187">
        <f>ROUND(I325*H325,2)</f>
        <v>0</v>
      </c>
      <c r="BL325" s="19" t="s">
        <v>160</v>
      </c>
      <c r="BM325" s="186" t="s">
        <v>431</v>
      </c>
    </row>
    <row r="326" spans="1:65" s="2" customFormat="1" ht="11.25">
      <c r="A326" s="36"/>
      <c r="B326" s="37"/>
      <c r="C326" s="38"/>
      <c r="D326" s="188" t="s">
        <v>161</v>
      </c>
      <c r="E326" s="38"/>
      <c r="F326" s="189" t="s">
        <v>1210</v>
      </c>
      <c r="G326" s="38"/>
      <c r="H326" s="38"/>
      <c r="I326" s="190"/>
      <c r="J326" s="38"/>
      <c r="K326" s="38"/>
      <c r="L326" s="41"/>
      <c r="M326" s="191"/>
      <c r="N326" s="192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161</v>
      </c>
      <c r="AU326" s="19" t="s">
        <v>88</v>
      </c>
    </row>
    <row r="327" spans="1:65" s="13" customFormat="1" ht="11.25">
      <c r="B327" s="193"/>
      <c r="C327" s="194"/>
      <c r="D327" s="195" t="s">
        <v>163</v>
      </c>
      <c r="E327" s="196" t="s">
        <v>19</v>
      </c>
      <c r="F327" s="197" t="s">
        <v>311</v>
      </c>
      <c r="G327" s="194"/>
      <c r="H327" s="198">
        <v>52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163</v>
      </c>
      <c r="AU327" s="204" t="s">
        <v>88</v>
      </c>
      <c r="AV327" s="13" t="s">
        <v>88</v>
      </c>
      <c r="AW327" s="13" t="s">
        <v>37</v>
      </c>
      <c r="AX327" s="13" t="s">
        <v>78</v>
      </c>
      <c r="AY327" s="204" t="s">
        <v>153</v>
      </c>
    </row>
    <row r="328" spans="1:65" s="14" customFormat="1" ht="11.25">
      <c r="B328" s="205"/>
      <c r="C328" s="206"/>
      <c r="D328" s="195" t="s">
        <v>163</v>
      </c>
      <c r="E328" s="207" t="s">
        <v>19</v>
      </c>
      <c r="F328" s="208" t="s">
        <v>1204</v>
      </c>
      <c r="G328" s="206"/>
      <c r="H328" s="207" t="s">
        <v>19</v>
      </c>
      <c r="I328" s="209"/>
      <c r="J328" s="206"/>
      <c r="K328" s="206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163</v>
      </c>
      <c r="AU328" s="214" t="s">
        <v>88</v>
      </c>
      <c r="AV328" s="14" t="s">
        <v>86</v>
      </c>
      <c r="AW328" s="14" t="s">
        <v>37</v>
      </c>
      <c r="AX328" s="14" t="s">
        <v>78</v>
      </c>
      <c r="AY328" s="214" t="s">
        <v>153</v>
      </c>
    </row>
    <row r="329" spans="1:65" s="15" customFormat="1" ht="11.25">
      <c r="B329" s="215"/>
      <c r="C329" s="216"/>
      <c r="D329" s="195" t="s">
        <v>163</v>
      </c>
      <c r="E329" s="217" t="s">
        <v>19</v>
      </c>
      <c r="F329" s="218" t="s">
        <v>166</v>
      </c>
      <c r="G329" s="216"/>
      <c r="H329" s="219">
        <v>52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163</v>
      </c>
      <c r="AU329" s="225" t="s">
        <v>88</v>
      </c>
      <c r="AV329" s="15" t="s">
        <v>160</v>
      </c>
      <c r="AW329" s="15" t="s">
        <v>37</v>
      </c>
      <c r="AX329" s="15" t="s">
        <v>86</v>
      </c>
      <c r="AY329" s="225" t="s">
        <v>153</v>
      </c>
    </row>
    <row r="330" spans="1:65" s="2" customFormat="1" ht="16.5" customHeight="1">
      <c r="A330" s="36"/>
      <c r="B330" s="37"/>
      <c r="C330" s="226" t="s">
        <v>432</v>
      </c>
      <c r="D330" s="226" t="s">
        <v>220</v>
      </c>
      <c r="E330" s="227" t="s">
        <v>1211</v>
      </c>
      <c r="F330" s="228" t="s">
        <v>1212</v>
      </c>
      <c r="G330" s="229" t="s">
        <v>158</v>
      </c>
      <c r="H330" s="230">
        <v>53.56</v>
      </c>
      <c r="I330" s="231"/>
      <c r="J330" s="232">
        <f>ROUND(I330*H330,2)</f>
        <v>0</v>
      </c>
      <c r="K330" s="228" t="s">
        <v>159</v>
      </c>
      <c r="L330" s="233"/>
      <c r="M330" s="234" t="s">
        <v>19</v>
      </c>
      <c r="N330" s="235" t="s">
        <v>49</v>
      </c>
      <c r="O330" s="66"/>
      <c r="P330" s="184">
        <f>O330*H330</f>
        <v>0</v>
      </c>
      <c r="Q330" s="184">
        <v>0</v>
      </c>
      <c r="R330" s="184">
        <f>Q330*H330</f>
        <v>0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182</v>
      </c>
      <c r="AT330" s="186" t="s">
        <v>220</v>
      </c>
      <c r="AU330" s="186" t="s">
        <v>88</v>
      </c>
      <c r="AY330" s="19" t="s">
        <v>153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86</v>
      </c>
      <c r="BK330" s="187">
        <f>ROUND(I330*H330,2)</f>
        <v>0</v>
      </c>
      <c r="BL330" s="19" t="s">
        <v>160</v>
      </c>
      <c r="BM330" s="186" t="s">
        <v>435</v>
      </c>
    </row>
    <row r="331" spans="1:65" s="13" customFormat="1" ht="11.25">
      <c r="B331" s="193"/>
      <c r="C331" s="194"/>
      <c r="D331" s="195" t="s">
        <v>163</v>
      </c>
      <c r="E331" s="196" t="s">
        <v>19</v>
      </c>
      <c r="F331" s="197" t="s">
        <v>1889</v>
      </c>
      <c r="G331" s="194"/>
      <c r="H331" s="198">
        <v>53.56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163</v>
      </c>
      <c r="AU331" s="204" t="s">
        <v>88</v>
      </c>
      <c r="AV331" s="13" t="s">
        <v>88</v>
      </c>
      <c r="AW331" s="13" t="s">
        <v>37</v>
      </c>
      <c r="AX331" s="13" t="s">
        <v>78</v>
      </c>
      <c r="AY331" s="204" t="s">
        <v>153</v>
      </c>
    </row>
    <row r="332" spans="1:65" s="15" customFormat="1" ht="11.25">
      <c r="B332" s="215"/>
      <c r="C332" s="216"/>
      <c r="D332" s="195" t="s">
        <v>163</v>
      </c>
      <c r="E332" s="217" t="s">
        <v>19</v>
      </c>
      <c r="F332" s="218" t="s">
        <v>166</v>
      </c>
      <c r="G332" s="216"/>
      <c r="H332" s="219">
        <v>53.56</v>
      </c>
      <c r="I332" s="220"/>
      <c r="J332" s="216"/>
      <c r="K332" s="216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163</v>
      </c>
      <c r="AU332" s="225" t="s">
        <v>88</v>
      </c>
      <c r="AV332" s="15" t="s">
        <v>160</v>
      </c>
      <c r="AW332" s="15" t="s">
        <v>37</v>
      </c>
      <c r="AX332" s="15" t="s">
        <v>86</v>
      </c>
      <c r="AY332" s="225" t="s">
        <v>153</v>
      </c>
    </row>
    <row r="333" spans="1:65" s="12" customFormat="1" ht="22.9" customHeight="1">
      <c r="B333" s="159"/>
      <c r="C333" s="160"/>
      <c r="D333" s="161" t="s">
        <v>77</v>
      </c>
      <c r="E333" s="173" t="s">
        <v>182</v>
      </c>
      <c r="F333" s="173" t="s">
        <v>334</v>
      </c>
      <c r="G333" s="160"/>
      <c r="H333" s="160"/>
      <c r="I333" s="163"/>
      <c r="J333" s="174">
        <f>BK333</f>
        <v>0</v>
      </c>
      <c r="K333" s="160"/>
      <c r="L333" s="165"/>
      <c r="M333" s="166"/>
      <c r="N333" s="167"/>
      <c r="O333" s="167"/>
      <c r="P333" s="168">
        <f>SUM(P334:P349)</f>
        <v>0</v>
      </c>
      <c r="Q333" s="167"/>
      <c r="R333" s="168">
        <f>SUM(R334:R349)</f>
        <v>0</v>
      </c>
      <c r="S333" s="167"/>
      <c r="T333" s="169">
        <f>SUM(T334:T349)</f>
        <v>0</v>
      </c>
      <c r="AR333" s="170" t="s">
        <v>86</v>
      </c>
      <c r="AT333" s="171" t="s">
        <v>77</v>
      </c>
      <c r="AU333" s="171" t="s">
        <v>86</v>
      </c>
      <c r="AY333" s="170" t="s">
        <v>153</v>
      </c>
      <c r="BK333" s="172">
        <f>SUM(BK334:BK349)</f>
        <v>0</v>
      </c>
    </row>
    <row r="334" spans="1:65" s="2" customFormat="1" ht="24.2" customHeight="1">
      <c r="A334" s="36"/>
      <c r="B334" s="37"/>
      <c r="C334" s="175" t="s">
        <v>324</v>
      </c>
      <c r="D334" s="175" t="s">
        <v>155</v>
      </c>
      <c r="E334" s="176" t="s">
        <v>336</v>
      </c>
      <c r="F334" s="177" t="s">
        <v>337</v>
      </c>
      <c r="G334" s="178" t="s">
        <v>275</v>
      </c>
      <c r="H334" s="179">
        <v>44.5</v>
      </c>
      <c r="I334" s="180"/>
      <c r="J334" s="181">
        <f>ROUND(I334*H334,2)</f>
        <v>0</v>
      </c>
      <c r="K334" s="177" t="s">
        <v>159</v>
      </c>
      <c r="L334" s="41"/>
      <c r="M334" s="182" t="s">
        <v>19</v>
      </c>
      <c r="N334" s="183" t="s">
        <v>49</v>
      </c>
      <c r="O334" s="66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160</v>
      </c>
      <c r="AT334" s="186" t="s">
        <v>155</v>
      </c>
      <c r="AU334" s="186" t="s">
        <v>88</v>
      </c>
      <c r="AY334" s="19" t="s">
        <v>153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86</v>
      </c>
      <c r="BK334" s="187">
        <f>ROUND(I334*H334,2)</f>
        <v>0</v>
      </c>
      <c r="BL334" s="19" t="s">
        <v>160</v>
      </c>
      <c r="BM334" s="186" t="s">
        <v>438</v>
      </c>
    </row>
    <row r="335" spans="1:65" s="2" customFormat="1" ht="11.25">
      <c r="A335" s="36"/>
      <c r="B335" s="37"/>
      <c r="C335" s="38"/>
      <c r="D335" s="188" t="s">
        <v>161</v>
      </c>
      <c r="E335" s="38"/>
      <c r="F335" s="189" t="s">
        <v>339</v>
      </c>
      <c r="G335" s="38"/>
      <c r="H335" s="38"/>
      <c r="I335" s="190"/>
      <c r="J335" s="38"/>
      <c r="K335" s="38"/>
      <c r="L335" s="41"/>
      <c r="M335" s="191"/>
      <c r="N335" s="19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161</v>
      </c>
      <c r="AU335" s="19" t="s">
        <v>88</v>
      </c>
    </row>
    <row r="336" spans="1:65" s="13" customFormat="1" ht="11.25">
      <c r="B336" s="193"/>
      <c r="C336" s="194"/>
      <c r="D336" s="195" t="s">
        <v>163</v>
      </c>
      <c r="E336" s="196" t="s">
        <v>19</v>
      </c>
      <c r="F336" s="197" t="s">
        <v>1890</v>
      </c>
      <c r="G336" s="194"/>
      <c r="H336" s="198">
        <v>44.5</v>
      </c>
      <c r="I336" s="199"/>
      <c r="J336" s="194"/>
      <c r="K336" s="194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163</v>
      </c>
      <c r="AU336" s="204" t="s">
        <v>88</v>
      </c>
      <c r="AV336" s="13" t="s">
        <v>88</v>
      </c>
      <c r="AW336" s="13" t="s">
        <v>37</v>
      </c>
      <c r="AX336" s="13" t="s">
        <v>78</v>
      </c>
      <c r="AY336" s="204" t="s">
        <v>153</v>
      </c>
    </row>
    <row r="337" spans="1:65" s="15" customFormat="1" ht="11.25">
      <c r="B337" s="215"/>
      <c r="C337" s="216"/>
      <c r="D337" s="195" t="s">
        <v>163</v>
      </c>
      <c r="E337" s="217" t="s">
        <v>19</v>
      </c>
      <c r="F337" s="218" t="s">
        <v>166</v>
      </c>
      <c r="G337" s="216"/>
      <c r="H337" s="219">
        <v>44.5</v>
      </c>
      <c r="I337" s="220"/>
      <c r="J337" s="216"/>
      <c r="K337" s="216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163</v>
      </c>
      <c r="AU337" s="225" t="s">
        <v>88</v>
      </c>
      <c r="AV337" s="15" t="s">
        <v>160</v>
      </c>
      <c r="AW337" s="15" t="s">
        <v>37</v>
      </c>
      <c r="AX337" s="15" t="s">
        <v>86</v>
      </c>
      <c r="AY337" s="225" t="s">
        <v>153</v>
      </c>
    </row>
    <row r="338" spans="1:65" s="2" customFormat="1" ht="16.5" customHeight="1">
      <c r="A338" s="36"/>
      <c r="B338" s="37"/>
      <c r="C338" s="175" t="s">
        <v>439</v>
      </c>
      <c r="D338" s="175" t="s">
        <v>155</v>
      </c>
      <c r="E338" s="176" t="s">
        <v>340</v>
      </c>
      <c r="F338" s="177" t="s">
        <v>341</v>
      </c>
      <c r="G338" s="178" t="s">
        <v>342</v>
      </c>
      <c r="H338" s="179">
        <v>7</v>
      </c>
      <c r="I338" s="180"/>
      <c r="J338" s="181">
        <f>ROUND(I338*H338,2)</f>
        <v>0</v>
      </c>
      <c r="K338" s="177" t="s">
        <v>159</v>
      </c>
      <c r="L338" s="41"/>
      <c r="M338" s="182" t="s">
        <v>19</v>
      </c>
      <c r="N338" s="183" t="s">
        <v>49</v>
      </c>
      <c r="O338" s="66"/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160</v>
      </c>
      <c r="AT338" s="186" t="s">
        <v>155</v>
      </c>
      <c r="AU338" s="186" t="s">
        <v>88</v>
      </c>
      <c r="AY338" s="19" t="s">
        <v>153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86</v>
      </c>
      <c r="BK338" s="187">
        <f>ROUND(I338*H338,2)</f>
        <v>0</v>
      </c>
      <c r="BL338" s="19" t="s">
        <v>160</v>
      </c>
      <c r="BM338" s="186" t="s">
        <v>440</v>
      </c>
    </row>
    <row r="339" spans="1:65" s="2" customFormat="1" ht="11.25">
      <c r="A339" s="36"/>
      <c r="B339" s="37"/>
      <c r="C339" s="38"/>
      <c r="D339" s="188" t="s">
        <v>161</v>
      </c>
      <c r="E339" s="38"/>
      <c r="F339" s="189" t="s">
        <v>344</v>
      </c>
      <c r="G339" s="38"/>
      <c r="H339" s="38"/>
      <c r="I339" s="190"/>
      <c r="J339" s="38"/>
      <c r="K339" s="38"/>
      <c r="L339" s="41"/>
      <c r="M339" s="191"/>
      <c r="N339" s="19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161</v>
      </c>
      <c r="AU339" s="19" t="s">
        <v>88</v>
      </c>
    </row>
    <row r="340" spans="1:65" s="13" customFormat="1" ht="11.25">
      <c r="B340" s="193"/>
      <c r="C340" s="194"/>
      <c r="D340" s="195" t="s">
        <v>163</v>
      </c>
      <c r="E340" s="196" t="s">
        <v>19</v>
      </c>
      <c r="F340" s="197" t="s">
        <v>1891</v>
      </c>
      <c r="G340" s="194"/>
      <c r="H340" s="198">
        <v>7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163</v>
      </c>
      <c r="AU340" s="204" t="s">
        <v>88</v>
      </c>
      <c r="AV340" s="13" t="s">
        <v>88</v>
      </c>
      <c r="AW340" s="13" t="s">
        <v>37</v>
      </c>
      <c r="AX340" s="13" t="s">
        <v>78</v>
      </c>
      <c r="AY340" s="204" t="s">
        <v>153</v>
      </c>
    </row>
    <row r="341" spans="1:65" s="14" customFormat="1" ht="11.25">
      <c r="B341" s="205"/>
      <c r="C341" s="206"/>
      <c r="D341" s="195" t="s">
        <v>163</v>
      </c>
      <c r="E341" s="207" t="s">
        <v>19</v>
      </c>
      <c r="F341" s="208" t="s">
        <v>190</v>
      </c>
      <c r="G341" s="206"/>
      <c r="H341" s="207" t="s">
        <v>19</v>
      </c>
      <c r="I341" s="209"/>
      <c r="J341" s="206"/>
      <c r="K341" s="206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163</v>
      </c>
      <c r="AU341" s="214" t="s">
        <v>88</v>
      </c>
      <c r="AV341" s="14" t="s">
        <v>86</v>
      </c>
      <c r="AW341" s="14" t="s">
        <v>37</v>
      </c>
      <c r="AX341" s="14" t="s">
        <v>78</v>
      </c>
      <c r="AY341" s="214" t="s">
        <v>153</v>
      </c>
    </row>
    <row r="342" spans="1:65" s="15" customFormat="1" ht="11.25">
      <c r="B342" s="215"/>
      <c r="C342" s="216"/>
      <c r="D342" s="195" t="s">
        <v>163</v>
      </c>
      <c r="E342" s="217" t="s">
        <v>19</v>
      </c>
      <c r="F342" s="218" t="s">
        <v>166</v>
      </c>
      <c r="G342" s="216"/>
      <c r="H342" s="219">
        <v>7</v>
      </c>
      <c r="I342" s="220"/>
      <c r="J342" s="216"/>
      <c r="K342" s="216"/>
      <c r="L342" s="221"/>
      <c r="M342" s="222"/>
      <c r="N342" s="223"/>
      <c r="O342" s="223"/>
      <c r="P342" s="223"/>
      <c r="Q342" s="223"/>
      <c r="R342" s="223"/>
      <c r="S342" s="223"/>
      <c r="T342" s="224"/>
      <c r="AT342" s="225" t="s">
        <v>163</v>
      </c>
      <c r="AU342" s="225" t="s">
        <v>88</v>
      </c>
      <c r="AV342" s="15" t="s">
        <v>160</v>
      </c>
      <c r="AW342" s="15" t="s">
        <v>37</v>
      </c>
      <c r="AX342" s="15" t="s">
        <v>86</v>
      </c>
      <c r="AY342" s="225" t="s">
        <v>153</v>
      </c>
    </row>
    <row r="343" spans="1:65" s="2" customFormat="1" ht="16.5" customHeight="1">
      <c r="A343" s="36"/>
      <c r="B343" s="37"/>
      <c r="C343" s="226" t="s">
        <v>328</v>
      </c>
      <c r="D343" s="226" t="s">
        <v>220</v>
      </c>
      <c r="E343" s="227" t="s">
        <v>346</v>
      </c>
      <c r="F343" s="228" t="s">
        <v>347</v>
      </c>
      <c r="G343" s="229" t="s">
        <v>342</v>
      </c>
      <c r="H343" s="230">
        <v>7</v>
      </c>
      <c r="I343" s="231"/>
      <c r="J343" s="232">
        <f>ROUND(I343*H343,2)</f>
        <v>0</v>
      </c>
      <c r="K343" s="228" t="s">
        <v>19</v>
      </c>
      <c r="L343" s="233"/>
      <c r="M343" s="234" t="s">
        <v>19</v>
      </c>
      <c r="N343" s="235" t="s">
        <v>49</v>
      </c>
      <c r="O343" s="66"/>
      <c r="P343" s="184">
        <f>O343*H343</f>
        <v>0</v>
      </c>
      <c r="Q343" s="184">
        <v>0</v>
      </c>
      <c r="R343" s="184">
        <f>Q343*H343</f>
        <v>0</v>
      </c>
      <c r="S343" s="184">
        <v>0</v>
      </c>
      <c r="T343" s="18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182</v>
      </c>
      <c r="AT343" s="186" t="s">
        <v>220</v>
      </c>
      <c r="AU343" s="186" t="s">
        <v>88</v>
      </c>
      <c r="AY343" s="19" t="s">
        <v>153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86</v>
      </c>
      <c r="BK343" s="187">
        <f>ROUND(I343*H343,2)</f>
        <v>0</v>
      </c>
      <c r="BL343" s="19" t="s">
        <v>160</v>
      </c>
      <c r="BM343" s="186" t="s">
        <v>444</v>
      </c>
    </row>
    <row r="344" spans="1:65" s="2" customFormat="1" ht="24.95" customHeight="1">
      <c r="A344" s="36"/>
      <c r="B344" s="37"/>
      <c r="C344" s="175" t="s">
        <v>445</v>
      </c>
      <c r="D344" s="175" t="s">
        <v>155</v>
      </c>
      <c r="E344" s="176" t="s">
        <v>349</v>
      </c>
      <c r="F344" s="177" t="s">
        <v>1892</v>
      </c>
      <c r="G344" s="178" t="s">
        <v>342</v>
      </c>
      <c r="H344" s="179">
        <v>1</v>
      </c>
      <c r="I344" s="180"/>
      <c r="J344" s="181">
        <f>ROUND(I344*H344,2)</f>
        <v>0</v>
      </c>
      <c r="K344" s="177" t="s">
        <v>19</v>
      </c>
      <c r="L344" s="41"/>
      <c r="M344" s="182" t="s">
        <v>19</v>
      </c>
      <c r="N344" s="183" t="s">
        <v>49</v>
      </c>
      <c r="O344" s="66"/>
      <c r="P344" s="184">
        <f>O344*H344</f>
        <v>0</v>
      </c>
      <c r="Q344" s="184">
        <v>0</v>
      </c>
      <c r="R344" s="184">
        <f>Q344*H344</f>
        <v>0</v>
      </c>
      <c r="S344" s="184">
        <v>0</v>
      </c>
      <c r="T344" s="185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160</v>
      </c>
      <c r="AT344" s="186" t="s">
        <v>155</v>
      </c>
      <c r="AU344" s="186" t="s">
        <v>88</v>
      </c>
      <c r="AY344" s="19" t="s">
        <v>153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9" t="s">
        <v>86</v>
      </c>
      <c r="BK344" s="187">
        <f>ROUND(I344*H344,2)</f>
        <v>0</v>
      </c>
      <c r="BL344" s="19" t="s">
        <v>160</v>
      </c>
      <c r="BM344" s="186" t="s">
        <v>448</v>
      </c>
    </row>
    <row r="345" spans="1:65" s="13" customFormat="1" ht="11.25">
      <c r="B345" s="193"/>
      <c r="C345" s="194"/>
      <c r="D345" s="195" t="s">
        <v>163</v>
      </c>
      <c r="E345" s="196" t="s">
        <v>19</v>
      </c>
      <c r="F345" s="197" t="s">
        <v>86</v>
      </c>
      <c r="G345" s="194"/>
      <c r="H345" s="198">
        <v>1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163</v>
      </c>
      <c r="AU345" s="204" t="s">
        <v>88</v>
      </c>
      <c r="AV345" s="13" t="s">
        <v>88</v>
      </c>
      <c r="AW345" s="13" t="s">
        <v>37</v>
      </c>
      <c r="AX345" s="13" t="s">
        <v>78</v>
      </c>
      <c r="AY345" s="204" t="s">
        <v>153</v>
      </c>
    </row>
    <row r="346" spans="1:65" s="14" customFormat="1" ht="11.25">
      <c r="B346" s="205"/>
      <c r="C346" s="206"/>
      <c r="D346" s="195" t="s">
        <v>163</v>
      </c>
      <c r="E346" s="207" t="s">
        <v>19</v>
      </c>
      <c r="F346" s="208" t="s">
        <v>190</v>
      </c>
      <c r="G346" s="206"/>
      <c r="H346" s="207" t="s">
        <v>19</v>
      </c>
      <c r="I346" s="209"/>
      <c r="J346" s="206"/>
      <c r="K346" s="206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163</v>
      </c>
      <c r="AU346" s="214" t="s">
        <v>88</v>
      </c>
      <c r="AV346" s="14" t="s">
        <v>86</v>
      </c>
      <c r="AW346" s="14" t="s">
        <v>37</v>
      </c>
      <c r="AX346" s="14" t="s">
        <v>78</v>
      </c>
      <c r="AY346" s="214" t="s">
        <v>153</v>
      </c>
    </row>
    <row r="347" spans="1:65" s="15" customFormat="1" ht="11.25">
      <c r="B347" s="215"/>
      <c r="C347" s="216"/>
      <c r="D347" s="195" t="s">
        <v>163</v>
      </c>
      <c r="E347" s="217" t="s">
        <v>19</v>
      </c>
      <c r="F347" s="218" t="s">
        <v>166</v>
      </c>
      <c r="G347" s="216"/>
      <c r="H347" s="219">
        <v>1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163</v>
      </c>
      <c r="AU347" s="225" t="s">
        <v>88</v>
      </c>
      <c r="AV347" s="15" t="s">
        <v>160</v>
      </c>
      <c r="AW347" s="15" t="s">
        <v>37</v>
      </c>
      <c r="AX347" s="15" t="s">
        <v>86</v>
      </c>
      <c r="AY347" s="225" t="s">
        <v>153</v>
      </c>
    </row>
    <row r="348" spans="1:65" s="2" customFormat="1" ht="16.5" customHeight="1">
      <c r="A348" s="36"/>
      <c r="B348" s="37"/>
      <c r="C348" s="226" t="s">
        <v>331</v>
      </c>
      <c r="D348" s="226" t="s">
        <v>220</v>
      </c>
      <c r="E348" s="227" t="s">
        <v>353</v>
      </c>
      <c r="F348" s="228" t="s">
        <v>1893</v>
      </c>
      <c r="G348" s="229" t="s">
        <v>342</v>
      </c>
      <c r="H348" s="230">
        <v>1</v>
      </c>
      <c r="I348" s="231"/>
      <c r="J348" s="232">
        <f>ROUND(I348*H348,2)</f>
        <v>0</v>
      </c>
      <c r="K348" s="228" t="s">
        <v>19</v>
      </c>
      <c r="L348" s="233"/>
      <c r="M348" s="234" t="s">
        <v>19</v>
      </c>
      <c r="N348" s="235" t="s">
        <v>49</v>
      </c>
      <c r="O348" s="66"/>
      <c r="P348" s="184">
        <f>O348*H348</f>
        <v>0</v>
      </c>
      <c r="Q348" s="184">
        <v>0</v>
      </c>
      <c r="R348" s="184">
        <f>Q348*H348</f>
        <v>0</v>
      </c>
      <c r="S348" s="184">
        <v>0</v>
      </c>
      <c r="T348" s="18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182</v>
      </c>
      <c r="AT348" s="186" t="s">
        <v>220</v>
      </c>
      <c r="AU348" s="186" t="s">
        <v>88</v>
      </c>
      <c r="AY348" s="19" t="s">
        <v>153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9" t="s">
        <v>86</v>
      </c>
      <c r="BK348" s="187">
        <f>ROUND(I348*H348,2)</f>
        <v>0</v>
      </c>
      <c r="BL348" s="19" t="s">
        <v>160</v>
      </c>
      <c r="BM348" s="186" t="s">
        <v>451</v>
      </c>
    </row>
    <row r="349" spans="1:65" s="2" customFormat="1" ht="16.5" customHeight="1">
      <c r="A349" s="36"/>
      <c r="B349" s="37"/>
      <c r="C349" s="175" t="s">
        <v>452</v>
      </c>
      <c r="D349" s="175" t="s">
        <v>155</v>
      </c>
      <c r="E349" s="176" t="s">
        <v>1894</v>
      </c>
      <c r="F349" s="177" t="s">
        <v>410</v>
      </c>
      <c r="G349" s="178" t="s">
        <v>342</v>
      </c>
      <c r="H349" s="179">
        <v>1</v>
      </c>
      <c r="I349" s="180"/>
      <c r="J349" s="181">
        <f>ROUND(I349*H349,2)</f>
        <v>0</v>
      </c>
      <c r="K349" s="177" t="s">
        <v>19</v>
      </c>
      <c r="L349" s="41"/>
      <c r="M349" s="182" t="s">
        <v>19</v>
      </c>
      <c r="N349" s="183" t="s">
        <v>49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0</v>
      </c>
      <c r="T349" s="18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160</v>
      </c>
      <c r="AT349" s="186" t="s">
        <v>155</v>
      </c>
      <c r="AU349" s="186" t="s">
        <v>88</v>
      </c>
      <c r="AY349" s="19" t="s">
        <v>153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86</v>
      </c>
      <c r="BK349" s="187">
        <f>ROUND(I349*H349,2)</f>
        <v>0</v>
      </c>
      <c r="BL349" s="19" t="s">
        <v>160</v>
      </c>
      <c r="BM349" s="186" t="s">
        <v>455</v>
      </c>
    </row>
    <row r="350" spans="1:65" s="12" customFormat="1" ht="22.9" customHeight="1">
      <c r="B350" s="159"/>
      <c r="C350" s="160"/>
      <c r="D350" s="161" t="s">
        <v>77</v>
      </c>
      <c r="E350" s="173" t="s">
        <v>213</v>
      </c>
      <c r="F350" s="173" t="s">
        <v>412</v>
      </c>
      <c r="G350" s="160"/>
      <c r="H350" s="160"/>
      <c r="I350" s="163"/>
      <c r="J350" s="174">
        <f>BK350</f>
        <v>0</v>
      </c>
      <c r="K350" s="160"/>
      <c r="L350" s="165"/>
      <c r="M350" s="166"/>
      <c r="N350" s="167"/>
      <c r="O350" s="167"/>
      <c r="P350" s="168">
        <f>SUM(P351:P454)</f>
        <v>0</v>
      </c>
      <c r="Q350" s="167"/>
      <c r="R350" s="168">
        <f>SUM(R351:R454)</f>
        <v>0</v>
      </c>
      <c r="S350" s="167"/>
      <c r="T350" s="169">
        <f>SUM(T351:T454)</f>
        <v>0</v>
      </c>
      <c r="AR350" s="170" t="s">
        <v>86</v>
      </c>
      <c r="AT350" s="171" t="s">
        <v>77</v>
      </c>
      <c r="AU350" s="171" t="s">
        <v>86</v>
      </c>
      <c r="AY350" s="170" t="s">
        <v>153</v>
      </c>
      <c r="BK350" s="172">
        <f>SUM(BK351:BK454)</f>
        <v>0</v>
      </c>
    </row>
    <row r="351" spans="1:65" s="2" customFormat="1" ht="16.5" customHeight="1">
      <c r="A351" s="36"/>
      <c r="B351" s="37"/>
      <c r="C351" s="175" t="s">
        <v>333</v>
      </c>
      <c r="D351" s="175" t="s">
        <v>155</v>
      </c>
      <c r="E351" s="176" t="s">
        <v>413</v>
      </c>
      <c r="F351" s="177" t="s">
        <v>414</v>
      </c>
      <c r="G351" s="178" t="s">
        <v>342</v>
      </c>
      <c r="H351" s="179">
        <v>2</v>
      </c>
      <c r="I351" s="180"/>
      <c r="J351" s="181">
        <f>ROUND(I351*H351,2)</f>
        <v>0</v>
      </c>
      <c r="K351" s="177" t="s">
        <v>159</v>
      </c>
      <c r="L351" s="41"/>
      <c r="M351" s="182" t="s">
        <v>19</v>
      </c>
      <c r="N351" s="183" t="s">
        <v>49</v>
      </c>
      <c r="O351" s="66"/>
      <c r="P351" s="184">
        <f>O351*H351</f>
        <v>0</v>
      </c>
      <c r="Q351" s="184">
        <v>0</v>
      </c>
      <c r="R351" s="184">
        <f>Q351*H351</f>
        <v>0</v>
      </c>
      <c r="S351" s="184">
        <v>0</v>
      </c>
      <c r="T351" s="18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160</v>
      </c>
      <c r="AT351" s="186" t="s">
        <v>155</v>
      </c>
      <c r="AU351" s="186" t="s">
        <v>88</v>
      </c>
      <c r="AY351" s="19" t="s">
        <v>153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86</v>
      </c>
      <c r="BK351" s="187">
        <f>ROUND(I351*H351,2)</f>
        <v>0</v>
      </c>
      <c r="BL351" s="19" t="s">
        <v>160</v>
      </c>
      <c r="BM351" s="186" t="s">
        <v>458</v>
      </c>
    </row>
    <row r="352" spans="1:65" s="2" customFormat="1" ht="11.25">
      <c r="A352" s="36"/>
      <c r="B352" s="37"/>
      <c r="C352" s="38"/>
      <c r="D352" s="188" t="s">
        <v>161</v>
      </c>
      <c r="E352" s="38"/>
      <c r="F352" s="189" t="s">
        <v>416</v>
      </c>
      <c r="G352" s="38"/>
      <c r="H352" s="38"/>
      <c r="I352" s="190"/>
      <c r="J352" s="38"/>
      <c r="K352" s="38"/>
      <c r="L352" s="41"/>
      <c r="M352" s="191"/>
      <c r="N352" s="192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161</v>
      </c>
      <c r="AU352" s="19" t="s">
        <v>88</v>
      </c>
    </row>
    <row r="353" spans="1:65" s="13" customFormat="1" ht="11.25">
      <c r="B353" s="193"/>
      <c r="C353" s="194"/>
      <c r="D353" s="195" t="s">
        <v>163</v>
      </c>
      <c r="E353" s="196" t="s">
        <v>19</v>
      </c>
      <c r="F353" s="197" t="s">
        <v>88</v>
      </c>
      <c r="G353" s="194"/>
      <c r="H353" s="198">
        <v>2</v>
      </c>
      <c r="I353" s="199"/>
      <c r="J353" s="194"/>
      <c r="K353" s="194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163</v>
      </c>
      <c r="AU353" s="204" t="s">
        <v>88</v>
      </c>
      <c r="AV353" s="13" t="s">
        <v>88</v>
      </c>
      <c r="AW353" s="13" t="s">
        <v>37</v>
      </c>
      <c r="AX353" s="13" t="s">
        <v>78</v>
      </c>
      <c r="AY353" s="204" t="s">
        <v>153</v>
      </c>
    </row>
    <row r="354" spans="1:65" s="14" customFormat="1" ht="11.25">
      <c r="B354" s="205"/>
      <c r="C354" s="206"/>
      <c r="D354" s="195" t="s">
        <v>163</v>
      </c>
      <c r="E354" s="207" t="s">
        <v>19</v>
      </c>
      <c r="F354" s="208" t="s">
        <v>190</v>
      </c>
      <c r="G354" s="206"/>
      <c r="H354" s="207" t="s">
        <v>19</v>
      </c>
      <c r="I354" s="209"/>
      <c r="J354" s="206"/>
      <c r="K354" s="206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163</v>
      </c>
      <c r="AU354" s="214" t="s">
        <v>88</v>
      </c>
      <c r="AV354" s="14" t="s">
        <v>86</v>
      </c>
      <c r="AW354" s="14" t="s">
        <v>37</v>
      </c>
      <c r="AX354" s="14" t="s">
        <v>78</v>
      </c>
      <c r="AY354" s="214" t="s">
        <v>153</v>
      </c>
    </row>
    <row r="355" spans="1:65" s="15" customFormat="1" ht="11.25">
      <c r="B355" s="215"/>
      <c r="C355" s="216"/>
      <c r="D355" s="195" t="s">
        <v>163</v>
      </c>
      <c r="E355" s="217" t="s">
        <v>19</v>
      </c>
      <c r="F355" s="218" t="s">
        <v>166</v>
      </c>
      <c r="G355" s="216"/>
      <c r="H355" s="219">
        <v>2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163</v>
      </c>
      <c r="AU355" s="225" t="s">
        <v>88</v>
      </c>
      <c r="AV355" s="15" t="s">
        <v>160</v>
      </c>
      <c r="AW355" s="15" t="s">
        <v>37</v>
      </c>
      <c r="AX355" s="15" t="s">
        <v>86</v>
      </c>
      <c r="AY355" s="225" t="s">
        <v>153</v>
      </c>
    </row>
    <row r="356" spans="1:65" s="2" customFormat="1" ht="16.5" customHeight="1">
      <c r="A356" s="36"/>
      <c r="B356" s="37"/>
      <c r="C356" s="226" t="s">
        <v>459</v>
      </c>
      <c r="D356" s="226" t="s">
        <v>220</v>
      </c>
      <c r="E356" s="227" t="s">
        <v>1226</v>
      </c>
      <c r="F356" s="228" t="s">
        <v>1895</v>
      </c>
      <c r="G356" s="229" t="s">
        <v>342</v>
      </c>
      <c r="H356" s="230">
        <v>1</v>
      </c>
      <c r="I356" s="231"/>
      <c r="J356" s="232">
        <f>ROUND(I356*H356,2)</f>
        <v>0</v>
      </c>
      <c r="K356" s="228" t="s">
        <v>19</v>
      </c>
      <c r="L356" s="233"/>
      <c r="M356" s="234" t="s">
        <v>19</v>
      </c>
      <c r="N356" s="235" t="s">
        <v>49</v>
      </c>
      <c r="O356" s="66"/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182</v>
      </c>
      <c r="AT356" s="186" t="s">
        <v>220</v>
      </c>
      <c r="AU356" s="186" t="s">
        <v>88</v>
      </c>
      <c r="AY356" s="19" t="s">
        <v>153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86</v>
      </c>
      <c r="BK356" s="187">
        <f>ROUND(I356*H356,2)</f>
        <v>0</v>
      </c>
      <c r="BL356" s="19" t="s">
        <v>160</v>
      </c>
      <c r="BM356" s="186" t="s">
        <v>462</v>
      </c>
    </row>
    <row r="357" spans="1:65" s="2" customFormat="1" ht="16.5" customHeight="1">
      <c r="A357" s="36"/>
      <c r="B357" s="37"/>
      <c r="C357" s="226" t="s">
        <v>338</v>
      </c>
      <c r="D357" s="226" t="s">
        <v>220</v>
      </c>
      <c r="E357" s="227" t="s">
        <v>1228</v>
      </c>
      <c r="F357" s="228" t="s">
        <v>1229</v>
      </c>
      <c r="G357" s="229" t="s">
        <v>342</v>
      </c>
      <c r="H357" s="230">
        <v>1</v>
      </c>
      <c r="I357" s="231"/>
      <c r="J357" s="232">
        <f>ROUND(I357*H357,2)</f>
        <v>0</v>
      </c>
      <c r="K357" s="228" t="s">
        <v>19</v>
      </c>
      <c r="L357" s="233"/>
      <c r="M357" s="234" t="s">
        <v>19</v>
      </c>
      <c r="N357" s="235" t="s">
        <v>49</v>
      </c>
      <c r="O357" s="66"/>
      <c r="P357" s="184">
        <f>O357*H357</f>
        <v>0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182</v>
      </c>
      <c r="AT357" s="186" t="s">
        <v>220</v>
      </c>
      <c r="AU357" s="186" t="s">
        <v>88</v>
      </c>
      <c r="AY357" s="19" t="s">
        <v>153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86</v>
      </c>
      <c r="BK357" s="187">
        <f>ROUND(I357*H357,2)</f>
        <v>0</v>
      </c>
      <c r="BL357" s="19" t="s">
        <v>160</v>
      </c>
      <c r="BM357" s="186" t="s">
        <v>466</v>
      </c>
    </row>
    <row r="358" spans="1:65" s="2" customFormat="1" ht="16.5" customHeight="1">
      <c r="A358" s="36"/>
      <c r="B358" s="37"/>
      <c r="C358" s="175" t="s">
        <v>467</v>
      </c>
      <c r="D358" s="175" t="s">
        <v>155</v>
      </c>
      <c r="E358" s="176" t="s">
        <v>460</v>
      </c>
      <c r="F358" s="177" t="s">
        <v>461</v>
      </c>
      <c r="G358" s="178" t="s">
        <v>342</v>
      </c>
      <c r="H358" s="179">
        <v>2</v>
      </c>
      <c r="I358" s="180"/>
      <c r="J358" s="181">
        <f>ROUND(I358*H358,2)</f>
        <v>0</v>
      </c>
      <c r="K358" s="177" t="s">
        <v>159</v>
      </c>
      <c r="L358" s="41"/>
      <c r="M358" s="182" t="s">
        <v>19</v>
      </c>
      <c r="N358" s="183" t="s">
        <v>49</v>
      </c>
      <c r="O358" s="66"/>
      <c r="P358" s="184">
        <f>O358*H358</f>
        <v>0</v>
      </c>
      <c r="Q358" s="184">
        <v>0</v>
      </c>
      <c r="R358" s="184">
        <f>Q358*H358</f>
        <v>0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160</v>
      </c>
      <c r="AT358" s="186" t="s">
        <v>155</v>
      </c>
      <c r="AU358" s="186" t="s">
        <v>88</v>
      </c>
      <c r="AY358" s="19" t="s">
        <v>153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86</v>
      </c>
      <c r="BK358" s="187">
        <f>ROUND(I358*H358,2)</f>
        <v>0</v>
      </c>
      <c r="BL358" s="19" t="s">
        <v>160</v>
      </c>
      <c r="BM358" s="186" t="s">
        <v>470</v>
      </c>
    </row>
    <row r="359" spans="1:65" s="2" customFormat="1" ht="11.25">
      <c r="A359" s="36"/>
      <c r="B359" s="37"/>
      <c r="C359" s="38"/>
      <c r="D359" s="188" t="s">
        <v>161</v>
      </c>
      <c r="E359" s="38"/>
      <c r="F359" s="189" t="s">
        <v>463</v>
      </c>
      <c r="G359" s="38"/>
      <c r="H359" s="38"/>
      <c r="I359" s="190"/>
      <c r="J359" s="38"/>
      <c r="K359" s="38"/>
      <c r="L359" s="41"/>
      <c r="M359" s="191"/>
      <c r="N359" s="19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161</v>
      </c>
      <c r="AU359" s="19" t="s">
        <v>88</v>
      </c>
    </row>
    <row r="360" spans="1:65" s="13" customFormat="1" ht="11.25">
      <c r="B360" s="193"/>
      <c r="C360" s="194"/>
      <c r="D360" s="195" t="s">
        <v>163</v>
      </c>
      <c r="E360" s="196" t="s">
        <v>19</v>
      </c>
      <c r="F360" s="197" t="s">
        <v>88</v>
      </c>
      <c r="G360" s="194"/>
      <c r="H360" s="198">
        <v>2</v>
      </c>
      <c r="I360" s="199"/>
      <c r="J360" s="194"/>
      <c r="K360" s="194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163</v>
      </c>
      <c r="AU360" s="204" t="s">
        <v>88</v>
      </c>
      <c r="AV360" s="13" t="s">
        <v>88</v>
      </c>
      <c r="AW360" s="13" t="s">
        <v>37</v>
      </c>
      <c r="AX360" s="13" t="s">
        <v>78</v>
      </c>
      <c r="AY360" s="204" t="s">
        <v>153</v>
      </c>
    </row>
    <row r="361" spans="1:65" s="14" customFormat="1" ht="11.25">
      <c r="B361" s="205"/>
      <c r="C361" s="206"/>
      <c r="D361" s="195" t="s">
        <v>163</v>
      </c>
      <c r="E361" s="207" t="s">
        <v>19</v>
      </c>
      <c r="F361" s="208" t="s">
        <v>190</v>
      </c>
      <c r="G361" s="206"/>
      <c r="H361" s="207" t="s">
        <v>19</v>
      </c>
      <c r="I361" s="209"/>
      <c r="J361" s="206"/>
      <c r="K361" s="206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163</v>
      </c>
      <c r="AU361" s="214" t="s">
        <v>88</v>
      </c>
      <c r="AV361" s="14" t="s">
        <v>86</v>
      </c>
      <c r="AW361" s="14" t="s">
        <v>37</v>
      </c>
      <c r="AX361" s="14" t="s">
        <v>78</v>
      </c>
      <c r="AY361" s="214" t="s">
        <v>153</v>
      </c>
    </row>
    <row r="362" spans="1:65" s="15" customFormat="1" ht="11.25">
      <c r="B362" s="215"/>
      <c r="C362" s="216"/>
      <c r="D362" s="195" t="s">
        <v>163</v>
      </c>
      <c r="E362" s="217" t="s">
        <v>19</v>
      </c>
      <c r="F362" s="218" t="s">
        <v>166</v>
      </c>
      <c r="G362" s="216"/>
      <c r="H362" s="219">
        <v>2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163</v>
      </c>
      <c r="AU362" s="225" t="s">
        <v>88</v>
      </c>
      <c r="AV362" s="15" t="s">
        <v>160</v>
      </c>
      <c r="AW362" s="15" t="s">
        <v>37</v>
      </c>
      <c r="AX362" s="15" t="s">
        <v>86</v>
      </c>
      <c r="AY362" s="225" t="s">
        <v>153</v>
      </c>
    </row>
    <row r="363" spans="1:65" s="2" customFormat="1" ht="16.5" customHeight="1">
      <c r="A363" s="36"/>
      <c r="B363" s="37"/>
      <c r="C363" s="226" t="s">
        <v>343</v>
      </c>
      <c r="D363" s="226" t="s">
        <v>220</v>
      </c>
      <c r="E363" s="227" t="s">
        <v>464</v>
      </c>
      <c r="F363" s="228" t="s">
        <v>465</v>
      </c>
      <c r="G363" s="229" t="s">
        <v>342</v>
      </c>
      <c r="H363" s="230">
        <v>2</v>
      </c>
      <c r="I363" s="231"/>
      <c r="J363" s="232">
        <f>ROUND(I363*H363,2)</f>
        <v>0</v>
      </c>
      <c r="K363" s="228" t="s">
        <v>159</v>
      </c>
      <c r="L363" s="233"/>
      <c r="M363" s="234" t="s">
        <v>19</v>
      </c>
      <c r="N363" s="235" t="s">
        <v>49</v>
      </c>
      <c r="O363" s="66"/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182</v>
      </c>
      <c r="AT363" s="186" t="s">
        <v>220</v>
      </c>
      <c r="AU363" s="186" t="s">
        <v>88</v>
      </c>
      <c r="AY363" s="19" t="s">
        <v>153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86</v>
      </c>
      <c r="BK363" s="187">
        <f>ROUND(I363*H363,2)</f>
        <v>0</v>
      </c>
      <c r="BL363" s="19" t="s">
        <v>160</v>
      </c>
      <c r="BM363" s="186" t="s">
        <v>473</v>
      </c>
    </row>
    <row r="364" spans="1:65" s="2" customFormat="1" ht="16.5" customHeight="1">
      <c r="A364" s="36"/>
      <c r="B364" s="37"/>
      <c r="C364" s="226" t="s">
        <v>474</v>
      </c>
      <c r="D364" s="226" t="s">
        <v>220</v>
      </c>
      <c r="E364" s="227" t="s">
        <v>468</v>
      </c>
      <c r="F364" s="228" t="s">
        <v>469</v>
      </c>
      <c r="G364" s="229" t="s">
        <v>342</v>
      </c>
      <c r="H364" s="230">
        <v>2</v>
      </c>
      <c r="I364" s="231"/>
      <c r="J364" s="232">
        <f>ROUND(I364*H364,2)</f>
        <v>0</v>
      </c>
      <c r="K364" s="228" t="s">
        <v>159</v>
      </c>
      <c r="L364" s="233"/>
      <c r="M364" s="234" t="s">
        <v>19</v>
      </c>
      <c r="N364" s="235" t="s">
        <v>49</v>
      </c>
      <c r="O364" s="66"/>
      <c r="P364" s="184">
        <f>O364*H364</f>
        <v>0</v>
      </c>
      <c r="Q364" s="184">
        <v>0</v>
      </c>
      <c r="R364" s="184">
        <f>Q364*H364</f>
        <v>0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182</v>
      </c>
      <c r="AT364" s="186" t="s">
        <v>220</v>
      </c>
      <c r="AU364" s="186" t="s">
        <v>88</v>
      </c>
      <c r="AY364" s="19" t="s">
        <v>153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86</v>
      </c>
      <c r="BK364" s="187">
        <f>ROUND(I364*H364,2)</f>
        <v>0</v>
      </c>
      <c r="BL364" s="19" t="s">
        <v>160</v>
      </c>
      <c r="BM364" s="186" t="s">
        <v>477</v>
      </c>
    </row>
    <row r="365" spans="1:65" s="2" customFormat="1" ht="16.5" customHeight="1">
      <c r="A365" s="36"/>
      <c r="B365" s="37"/>
      <c r="C365" s="226" t="s">
        <v>348</v>
      </c>
      <c r="D365" s="226" t="s">
        <v>220</v>
      </c>
      <c r="E365" s="227" t="s">
        <v>471</v>
      </c>
      <c r="F365" s="228" t="s">
        <v>472</v>
      </c>
      <c r="G365" s="229" t="s">
        <v>342</v>
      </c>
      <c r="H365" s="230">
        <v>2</v>
      </c>
      <c r="I365" s="231"/>
      <c r="J365" s="232">
        <f>ROUND(I365*H365,2)</f>
        <v>0</v>
      </c>
      <c r="K365" s="228" t="s">
        <v>159</v>
      </c>
      <c r="L365" s="233"/>
      <c r="M365" s="234" t="s">
        <v>19</v>
      </c>
      <c r="N365" s="235" t="s">
        <v>49</v>
      </c>
      <c r="O365" s="66"/>
      <c r="P365" s="184">
        <f>O365*H365</f>
        <v>0</v>
      </c>
      <c r="Q365" s="184">
        <v>0</v>
      </c>
      <c r="R365" s="184">
        <f>Q365*H365</f>
        <v>0</v>
      </c>
      <c r="S365" s="184">
        <v>0</v>
      </c>
      <c r="T365" s="18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182</v>
      </c>
      <c r="AT365" s="186" t="s">
        <v>220</v>
      </c>
      <c r="AU365" s="186" t="s">
        <v>88</v>
      </c>
      <c r="AY365" s="19" t="s">
        <v>153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86</v>
      </c>
      <c r="BK365" s="187">
        <f>ROUND(I365*H365,2)</f>
        <v>0</v>
      </c>
      <c r="BL365" s="19" t="s">
        <v>160</v>
      </c>
      <c r="BM365" s="186" t="s">
        <v>480</v>
      </c>
    </row>
    <row r="366" spans="1:65" s="2" customFormat="1" ht="16.5" customHeight="1">
      <c r="A366" s="36"/>
      <c r="B366" s="37"/>
      <c r="C366" s="226" t="s">
        <v>484</v>
      </c>
      <c r="D366" s="226" t="s">
        <v>220</v>
      </c>
      <c r="E366" s="227" t="s">
        <v>475</v>
      </c>
      <c r="F366" s="228" t="s">
        <v>476</v>
      </c>
      <c r="G366" s="229" t="s">
        <v>342</v>
      </c>
      <c r="H366" s="230">
        <v>2</v>
      </c>
      <c r="I366" s="231"/>
      <c r="J366" s="232">
        <f>ROUND(I366*H366,2)</f>
        <v>0</v>
      </c>
      <c r="K366" s="228" t="s">
        <v>159</v>
      </c>
      <c r="L366" s="233"/>
      <c r="M366" s="234" t="s">
        <v>19</v>
      </c>
      <c r="N366" s="235" t="s">
        <v>49</v>
      </c>
      <c r="O366" s="66"/>
      <c r="P366" s="184">
        <f>O366*H366</f>
        <v>0</v>
      </c>
      <c r="Q366" s="184">
        <v>0</v>
      </c>
      <c r="R366" s="184">
        <f>Q366*H366</f>
        <v>0</v>
      </c>
      <c r="S366" s="184">
        <v>0</v>
      </c>
      <c r="T366" s="18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182</v>
      </c>
      <c r="AT366" s="186" t="s">
        <v>220</v>
      </c>
      <c r="AU366" s="186" t="s">
        <v>88</v>
      </c>
      <c r="AY366" s="19" t="s">
        <v>153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86</v>
      </c>
      <c r="BK366" s="187">
        <f>ROUND(I366*H366,2)</f>
        <v>0</v>
      </c>
      <c r="BL366" s="19" t="s">
        <v>160</v>
      </c>
      <c r="BM366" s="186" t="s">
        <v>487</v>
      </c>
    </row>
    <row r="367" spans="1:65" s="2" customFormat="1" ht="24.2" customHeight="1">
      <c r="A367" s="36"/>
      <c r="B367" s="37"/>
      <c r="C367" s="175" t="s">
        <v>351</v>
      </c>
      <c r="D367" s="175" t="s">
        <v>155</v>
      </c>
      <c r="E367" s="176" t="s">
        <v>1232</v>
      </c>
      <c r="F367" s="177" t="s">
        <v>1233</v>
      </c>
      <c r="G367" s="178" t="s">
        <v>275</v>
      </c>
      <c r="H367" s="179">
        <v>56.25</v>
      </c>
      <c r="I367" s="180"/>
      <c r="J367" s="181">
        <f>ROUND(I367*H367,2)</f>
        <v>0</v>
      </c>
      <c r="K367" s="177" t="s">
        <v>159</v>
      </c>
      <c r="L367" s="41"/>
      <c r="M367" s="182" t="s">
        <v>19</v>
      </c>
      <c r="N367" s="183" t="s">
        <v>49</v>
      </c>
      <c r="O367" s="66"/>
      <c r="P367" s="184">
        <f>O367*H367</f>
        <v>0</v>
      </c>
      <c r="Q367" s="184">
        <v>0</v>
      </c>
      <c r="R367" s="184">
        <f>Q367*H367</f>
        <v>0</v>
      </c>
      <c r="S367" s="184">
        <v>0</v>
      </c>
      <c r="T367" s="185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160</v>
      </c>
      <c r="AT367" s="186" t="s">
        <v>155</v>
      </c>
      <c r="AU367" s="186" t="s">
        <v>88</v>
      </c>
      <c r="AY367" s="19" t="s">
        <v>153</v>
      </c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9" t="s">
        <v>86</v>
      </c>
      <c r="BK367" s="187">
        <f>ROUND(I367*H367,2)</f>
        <v>0</v>
      </c>
      <c r="BL367" s="19" t="s">
        <v>160</v>
      </c>
      <c r="BM367" s="186" t="s">
        <v>493</v>
      </c>
    </row>
    <row r="368" spans="1:65" s="2" customFormat="1" ht="11.25">
      <c r="A368" s="36"/>
      <c r="B368" s="37"/>
      <c r="C368" s="38"/>
      <c r="D368" s="188" t="s">
        <v>161</v>
      </c>
      <c r="E368" s="38"/>
      <c r="F368" s="189" t="s">
        <v>1234</v>
      </c>
      <c r="G368" s="38"/>
      <c r="H368" s="38"/>
      <c r="I368" s="190"/>
      <c r="J368" s="38"/>
      <c r="K368" s="38"/>
      <c r="L368" s="41"/>
      <c r="M368" s="191"/>
      <c r="N368" s="192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161</v>
      </c>
      <c r="AU368" s="19" t="s">
        <v>88</v>
      </c>
    </row>
    <row r="369" spans="1:65" s="13" customFormat="1" ht="11.25">
      <c r="B369" s="193"/>
      <c r="C369" s="194"/>
      <c r="D369" s="195" t="s">
        <v>163</v>
      </c>
      <c r="E369" s="196" t="s">
        <v>19</v>
      </c>
      <c r="F369" s="197" t="s">
        <v>1896</v>
      </c>
      <c r="G369" s="194"/>
      <c r="H369" s="198">
        <v>56.25</v>
      </c>
      <c r="I369" s="199"/>
      <c r="J369" s="194"/>
      <c r="K369" s="194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163</v>
      </c>
      <c r="AU369" s="204" t="s">
        <v>88</v>
      </c>
      <c r="AV369" s="13" t="s">
        <v>88</v>
      </c>
      <c r="AW369" s="13" t="s">
        <v>37</v>
      </c>
      <c r="AX369" s="13" t="s">
        <v>78</v>
      </c>
      <c r="AY369" s="204" t="s">
        <v>153</v>
      </c>
    </row>
    <row r="370" spans="1:65" s="14" customFormat="1" ht="11.25">
      <c r="B370" s="205"/>
      <c r="C370" s="206"/>
      <c r="D370" s="195" t="s">
        <v>163</v>
      </c>
      <c r="E370" s="207" t="s">
        <v>19</v>
      </c>
      <c r="F370" s="208" t="s">
        <v>190</v>
      </c>
      <c r="G370" s="206"/>
      <c r="H370" s="207" t="s">
        <v>19</v>
      </c>
      <c r="I370" s="209"/>
      <c r="J370" s="206"/>
      <c r="K370" s="206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163</v>
      </c>
      <c r="AU370" s="214" t="s">
        <v>88</v>
      </c>
      <c r="AV370" s="14" t="s">
        <v>86</v>
      </c>
      <c r="AW370" s="14" t="s">
        <v>37</v>
      </c>
      <c r="AX370" s="14" t="s">
        <v>78</v>
      </c>
      <c r="AY370" s="214" t="s">
        <v>153</v>
      </c>
    </row>
    <row r="371" spans="1:65" s="15" customFormat="1" ht="11.25">
      <c r="B371" s="215"/>
      <c r="C371" s="216"/>
      <c r="D371" s="195" t="s">
        <v>163</v>
      </c>
      <c r="E371" s="217" t="s">
        <v>19</v>
      </c>
      <c r="F371" s="218" t="s">
        <v>166</v>
      </c>
      <c r="G371" s="216"/>
      <c r="H371" s="219">
        <v>56.25</v>
      </c>
      <c r="I371" s="220"/>
      <c r="J371" s="216"/>
      <c r="K371" s="216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163</v>
      </c>
      <c r="AU371" s="225" t="s">
        <v>88</v>
      </c>
      <c r="AV371" s="15" t="s">
        <v>160</v>
      </c>
      <c r="AW371" s="15" t="s">
        <v>37</v>
      </c>
      <c r="AX371" s="15" t="s">
        <v>86</v>
      </c>
      <c r="AY371" s="225" t="s">
        <v>153</v>
      </c>
    </row>
    <row r="372" spans="1:65" s="2" customFormat="1" ht="37.9" customHeight="1">
      <c r="A372" s="36"/>
      <c r="B372" s="37"/>
      <c r="C372" s="175" t="s">
        <v>496</v>
      </c>
      <c r="D372" s="175" t="s">
        <v>155</v>
      </c>
      <c r="E372" s="176" t="s">
        <v>1512</v>
      </c>
      <c r="F372" s="177" t="s">
        <v>1513</v>
      </c>
      <c r="G372" s="178" t="s">
        <v>275</v>
      </c>
      <c r="H372" s="179">
        <v>356</v>
      </c>
      <c r="I372" s="180"/>
      <c r="J372" s="181">
        <f>ROUND(I372*H372,2)</f>
        <v>0</v>
      </c>
      <c r="K372" s="177" t="s">
        <v>159</v>
      </c>
      <c r="L372" s="41"/>
      <c r="M372" s="182" t="s">
        <v>19</v>
      </c>
      <c r="N372" s="183" t="s">
        <v>49</v>
      </c>
      <c r="O372" s="66"/>
      <c r="P372" s="184">
        <f>O372*H372</f>
        <v>0</v>
      </c>
      <c r="Q372" s="184">
        <v>0</v>
      </c>
      <c r="R372" s="184">
        <f>Q372*H372</f>
        <v>0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160</v>
      </c>
      <c r="AT372" s="186" t="s">
        <v>155</v>
      </c>
      <c r="AU372" s="186" t="s">
        <v>88</v>
      </c>
      <c r="AY372" s="19" t="s">
        <v>153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86</v>
      </c>
      <c r="BK372" s="187">
        <f>ROUND(I372*H372,2)</f>
        <v>0</v>
      </c>
      <c r="BL372" s="19" t="s">
        <v>160</v>
      </c>
      <c r="BM372" s="186" t="s">
        <v>499</v>
      </c>
    </row>
    <row r="373" spans="1:65" s="2" customFormat="1" ht="11.25">
      <c r="A373" s="36"/>
      <c r="B373" s="37"/>
      <c r="C373" s="38"/>
      <c r="D373" s="188" t="s">
        <v>161</v>
      </c>
      <c r="E373" s="38"/>
      <c r="F373" s="189" t="s">
        <v>1514</v>
      </c>
      <c r="G373" s="38"/>
      <c r="H373" s="38"/>
      <c r="I373" s="190"/>
      <c r="J373" s="38"/>
      <c r="K373" s="38"/>
      <c r="L373" s="41"/>
      <c r="M373" s="191"/>
      <c r="N373" s="192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161</v>
      </c>
      <c r="AU373" s="19" t="s">
        <v>88</v>
      </c>
    </row>
    <row r="374" spans="1:65" s="13" customFormat="1" ht="11.25">
      <c r="B374" s="193"/>
      <c r="C374" s="194"/>
      <c r="D374" s="195" t="s">
        <v>163</v>
      </c>
      <c r="E374" s="196" t="s">
        <v>19</v>
      </c>
      <c r="F374" s="197" t="s">
        <v>1897</v>
      </c>
      <c r="G374" s="194"/>
      <c r="H374" s="198">
        <v>356</v>
      </c>
      <c r="I374" s="199"/>
      <c r="J374" s="194"/>
      <c r="K374" s="194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163</v>
      </c>
      <c r="AU374" s="204" t="s">
        <v>88</v>
      </c>
      <c r="AV374" s="13" t="s">
        <v>88</v>
      </c>
      <c r="AW374" s="13" t="s">
        <v>37</v>
      </c>
      <c r="AX374" s="13" t="s">
        <v>78</v>
      </c>
      <c r="AY374" s="204" t="s">
        <v>153</v>
      </c>
    </row>
    <row r="375" spans="1:65" s="14" customFormat="1" ht="11.25">
      <c r="B375" s="205"/>
      <c r="C375" s="206"/>
      <c r="D375" s="195" t="s">
        <v>163</v>
      </c>
      <c r="E375" s="207" t="s">
        <v>19</v>
      </c>
      <c r="F375" s="208" t="s">
        <v>190</v>
      </c>
      <c r="G375" s="206"/>
      <c r="H375" s="207" t="s">
        <v>19</v>
      </c>
      <c r="I375" s="209"/>
      <c r="J375" s="206"/>
      <c r="K375" s="206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163</v>
      </c>
      <c r="AU375" s="214" t="s">
        <v>88</v>
      </c>
      <c r="AV375" s="14" t="s">
        <v>86</v>
      </c>
      <c r="AW375" s="14" t="s">
        <v>37</v>
      </c>
      <c r="AX375" s="14" t="s">
        <v>78</v>
      </c>
      <c r="AY375" s="214" t="s">
        <v>153</v>
      </c>
    </row>
    <row r="376" spans="1:65" s="15" customFormat="1" ht="11.25">
      <c r="B376" s="215"/>
      <c r="C376" s="216"/>
      <c r="D376" s="195" t="s">
        <v>163</v>
      </c>
      <c r="E376" s="217" t="s">
        <v>19</v>
      </c>
      <c r="F376" s="218" t="s">
        <v>166</v>
      </c>
      <c r="G376" s="216"/>
      <c r="H376" s="219">
        <v>356</v>
      </c>
      <c r="I376" s="220"/>
      <c r="J376" s="216"/>
      <c r="K376" s="216"/>
      <c r="L376" s="221"/>
      <c r="M376" s="222"/>
      <c r="N376" s="223"/>
      <c r="O376" s="223"/>
      <c r="P376" s="223"/>
      <c r="Q376" s="223"/>
      <c r="R376" s="223"/>
      <c r="S376" s="223"/>
      <c r="T376" s="224"/>
      <c r="AT376" s="225" t="s">
        <v>163</v>
      </c>
      <c r="AU376" s="225" t="s">
        <v>88</v>
      </c>
      <c r="AV376" s="15" t="s">
        <v>160</v>
      </c>
      <c r="AW376" s="15" t="s">
        <v>37</v>
      </c>
      <c r="AX376" s="15" t="s">
        <v>86</v>
      </c>
      <c r="AY376" s="225" t="s">
        <v>153</v>
      </c>
    </row>
    <row r="377" spans="1:65" s="2" customFormat="1" ht="16.5" customHeight="1">
      <c r="A377" s="36"/>
      <c r="B377" s="37"/>
      <c r="C377" s="226" t="s">
        <v>355</v>
      </c>
      <c r="D377" s="226" t="s">
        <v>220</v>
      </c>
      <c r="E377" s="227" t="s">
        <v>1516</v>
      </c>
      <c r="F377" s="228" t="s">
        <v>1517</v>
      </c>
      <c r="G377" s="229" t="s">
        <v>158</v>
      </c>
      <c r="H377" s="230">
        <v>35.6</v>
      </c>
      <c r="I377" s="231"/>
      <c r="J377" s="232">
        <f>ROUND(I377*H377,2)</f>
        <v>0</v>
      </c>
      <c r="K377" s="228" t="s">
        <v>159</v>
      </c>
      <c r="L377" s="233"/>
      <c r="M377" s="234" t="s">
        <v>19</v>
      </c>
      <c r="N377" s="235" t="s">
        <v>49</v>
      </c>
      <c r="O377" s="66"/>
      <c r="P377" s="184">
        <f>O377*H377</f>
        <v>0</v>
      </c>
      <c r="Q377" s="184">
        <v>0</v>
      </c>
      <c r="R377" s="184">
        <f>Q377*H377</f>
        <v>0</v>
      </c>
      <c r="S377" s="184">
        <v>0</v>
      </c>
      <c r="T377" s="185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182</v>
      </c>
      <c r="AT377" s="186" t="s">
        <v>220</v>
      </c>
      <c r="AU377" s="186" t="s">
        <v>88</v>
      </c>
      <c r="AY377" s="19" t="s">
        <v>153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9" t="s">
        <v>86</v>
      </c>
      <c r="BK377" s="187">
        <f>ROUND(I377*H377,2)</f>
        <v>0</v>
      </c>
      <c r="BL377" s="19" t="s">
        <v>160</v>
      </c>
      <c r="BM377" s="186" t="s">
        <v>504</v>
      </c>
    </row>
    <row r="378" spans="1:65" s="13" customFormat="1" ht="11.25">
      <c r="B378" s="193"/>
      <c r="C378" s="194"/>
      <c r="D378" s="195" t="s">
        <v>163</v>
      </c>
      <c r="E378" s="196" t="s">
        <v>19</v>
      </c>
      <c r="F378" s="197" t="s">
        <v>1898</v>
      </c>
      <c r="G378" s="194"/>
      <c r="H378" s="198">
        <v>35.6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163</v>
      </c>
      <c r="AU378" s="204" t="s">
        <v>88</v>
      </c>
      <c r="AV378" s="13" t="s">
        <v>88</v>
      </c>
      <c r="AW378" s="13" t="s">
        <v>37</v>
      </c>
      <c r="AX378" s="13" t="s">
        <v>78</v>
      </c>
      <c r="AY378" s="204" t="s">
        <v>153</v>
      </c>
    </row>
    <row r="379" spans="1:65" s="15" customFormat="1" ht="11.25">
      <c r="B379" s="215"/>
      <c r="C379" s="216"/>
      <c r="D379" s="195" t="s">
        <v>163</v>
      </c>
      <c r="E379" s="217" t="s">
        <v>19</v>
      </c>
      <c r="F379" s="218" t="s">
        <v>166</v>
      </c>
      <c r="G379" s="216"/>
      <c r="H379" s="219">
        <v>35.6</v>
      </c>
      <c r="I379" s="220"/>
      <c r="J379" s="216"/>
      <c r="K379" s="216"/>
      <c r="L379" s="221"/>
      <c r="M379" s="222"/>
      <c r="N379" s="223"/>
      <c r="O379" s="223"/>
      <c r="P379" s="223"/>
      <c r="Q379" s="223"/>
      <c r="R379" s="223"/>
      <c r="S379" s="223"/>
      <c r="T379" s="224"/>
      <c r="AT379" s="225" t="s">
        <v>163</v>
      </c>
      <c r="AU379" s="225" t="s">
        <v>88</v>
      </c>
      <c r="AV379" s="15" t="s">
        <v>160</v>
      </c>
      <c r="AW379" s="15" t="s">
        <v>37</v>
      </c>
      <c r="AX379" s="15" t="s">
        <v>86</v>
      </c>
      <c r="AY379" s="225" t="s">
        <v>153</v>
      </c>
    </row>
    <row r="380" spans="1:65" s="2" customFormat="1" ht="24.2" customHeight="1">
      <c r="A380" s="36"/>
      <c r="B380" s="37"/>
      <c r="C380" s="175" t="s">
        <v>506</v>
      </c>
      <c r="D380" s="175" t="s">
        <v>155</v>
      </c>
      <c r="E380" s="176" t="s">
        <v>497</v>
      </c>
      <c r="F380" s="177" t="s">
        <v>498</v>
      </c>
      <c r="G380" s="178" t="s">
        <v>275</v>
      </c>
      <c r="H380" s="179">
        <v>538</v>
      </c>
      <c r="I380" s="180"/>
      <c r="J380" s="181">
        <f>ROUND(I380*H380,2)</f>
        <v>0</v>
      </c>
      <c r="K380" s="177" t="s">
        <v>159</v>
      </c>
      <c r="L380" s="41"/>
      <c r="M380" s="182" t="s">
        <v>19</v>
      </c>
      <c r="N380" s="183" t="s">
        <v>49</v>
      </c>
      <c r="O380" s="66"/>
      <c r="P380" s="184">
        <f>O380*H380</f>
        <v>0</v>
      </c>
      <c r="Q380" s="184">
        <v>0</v>
      </c>
      <c r="R380" s="184">
        <f>Q380*H380</f>
        <v>0</v>
      </c>
      <c r="S380" s="184">
        <v>0</v>
      </c>
      <c r="T380" s="18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160</v>
      </c>
      <c r="AT380" s="186" t="s">
        <v>155</v>
      </c>
      <c r="AU380" s="186" t="s">
        <v>88</v>
      </c>
      <c r="AY380" s="19" t="s">
        <v>153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86</v>
      </c>
      <c r="BK380" s="187">
        <f>ROUND(I380*H380,2)</f>
        <v>0</v>
      </c>
      <c r="BL380" s="19" t="s">
        <v>160</v>
      </c>
      <c r="BM380" s="186" t="s">
        <v>509</v>
      </c>
    </row>
    <row r="381" spans="1:65" s="2" customFormat="1" ht="11.25">
      <c r="A381" s="36"/>
      <c r="B381" s="37"/>
      <c r="C381" s="38"/>
      <c r="D381" s="188" t="s">
        <v>161</v>
      </c>
      <c r="E381" s="38"/>
      <c r="F381" s="189" t="s">
        <v>500</v>
      </c>
      <c r="G381" s="38"/>
      <c r="H381" s="38"/>
      <c r="I381" s="190"/>
      <c r="J381" s="38"/>
      <c r="K381" s="38"/>
      <c r="L381" s="41"/>
      <c r="M381" s="191"/>
      <c r="N381" s="192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161</v>
      </c>
      <c r="AU381" s="19" t="s">
        <v>88</v>
      </c>
    </row>
    <row r="382" spans="1:65" s="13" customFormat="1" ht="11.25">
      <c r="B382" s="193"/>
      <c r="C382" s="194"/>
      <c r="D382" s="195" t="s">
        <v>163</v>
      </c>
      <c r="E382" s="196" t="s">
        <v>19</v>
      </c>
      <c r="F382" s="197" t="s">
        <v>1899</v>
      </c>
      <c r="G382" s="194"/>
      <c r="H382" s="198">
        <v>538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163</v>
      </c>
      <c r="AU382" s="204" t="s">
        <v>88</v>
      </c>
      <c r="AV382" s="13" t="s">
        <v>88</v>
      </c>
      <c r="AW382" s="13" t="s">
        <v>37</v>
      </c>
      <c r="AX382" s="13" t="s">
        <v>78</v>
      </c>
      <c r="AY382" s="204" t="s">
        <v>153</v>
      </c>
    </row>
    <row r="383" spans="1:65" s="14" customFormat="1" ht="11.25">
      <c r="B383" s="205"/>
      <c r="C383" s="206"/>
      <c r="D383" s="195" t="s">
        <v>163</v>
      </c>
      <c r="E383" s="207" t="s">
        <v>19</v>
      </c>
      <c r="F383" s="208" t="s">
        <v>190</v>
      </c>
      <c r="G383" s="206"/>
      <c r="H383" s="207" t="s">
        <v>19</v>
      </c>
      <c r="I383" s="209"/>
      <c r="J383" s="206"/>
      <c r="K383" s="206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163</v>
      </c>
      <c r="AU383" s="214" t="s">
        <v>88</v>
      </c>
      <c r="AV383" s="14" t="s">
        <v>86</v>
      </c>
      <c r="AW383" s="14" t="s">
        <v>37</v>
      </c>
      <c r="AX383" s="14" t="s">
        <v>78</v>
      </c>
      <c r="AY383" s="214" t="s">
        <v>153</v>
      </c>
    </row>
    <row r="384" spans="1:65" s="15" customFormat="1" ht="11.25">
      <c r="B384" s="215"/>
      <c r="C384" s="216"/>
      <c r="D384" s="195" t="s">
        <v>163</v>
      </c>
      <c r="E384" s="217" t="s">
        <v>19</v>
      </c>
      <c r="F384" s="218" t="s">
        <v>166</v>
      </c>
      <c r="G384" s="216"/>
      <c r="H384" s="219">
        <v>538</v>
      </c>
      <c r="I384" s="220"/>
      <c r="J384" s="216"/>
      <c r="K384" s="216"/>
      <c r="L384" s="221"/>
      <c r="M384" s="222"/>
      <c r="N384" s="223"/>
      <c r="O384" s="223"/>
      <c r="P384" s="223"/>
      <c r="Q384" s="223"/>
      <c r="R384" s="223"/>
      <c r="S384" s="223"/>
      <c r="T384" s="224"/>
      <c r="AT384" s="225" t="s">
        <v>163</v>
      </c>
      <c r="AU384" s="225" t="s">
        <v>88</v>
      </c>
      <c r="AV384" s="15" t="s">
        <v>160</v>
      </c>
      <c r="AW384" s="15" t="s">
        <v>37</v>
      </c>
      <c r="AX384" s="15" t="s">
        <v>86</v>
      </c>
      <c r="AY384" s="225" t="s">
        <v>153</v>
      </c>
    </row>
    <row r="385" spans="1:65" s="2" customFormat="1" ht="16.5" customHeight="1">
      <c r="A385" s="36"/>
      <c r="B385" s="37"/>
      <c r="C385" s="226" t="s">
        <v>511</v>
      </c>
      <c r="D385" s="226" t="s">
        <v>220</v>
      </c>
      <c r="E385" s="227" t="s">
        <v>502</v>
      </c>
      <c r="F385" s="228" t="s">
        <v>503</v>
      </c>
      <c r="G385" s="229" t="s">
        <v>275</v>
      </c>
      <c r="H385" s="230">
        <v>548.76</v>
      </c>
      <c r="I385" s="231"/>
      <c r="J385" s="232">
        <f>ROUND(I385*H385,2)</f>
        <v>0</v>
      </c>
      <c r="K385" s="228" t="s">
        <v>159</v>
      </c>
      <c r="L385" s="233"/>
      <c r="M385" s="234" t="s">
        <v>19</v>
      </c>
      <c r="N385" s="235" t="s">
        <v>49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0</v>
      </c>
      <c r="T385" s="185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182</v>
      </c>
      <c r="AT385" s="186" t="s">
        <v>220</v>
      </c>
      <c r="AU385" s="186" t="s">
        <v>88</v>
      </c>
      <c r="AY385" s="19" t="s">
        <v>153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86</v>
      </c>
      <c r="BK385" s="187">
        <f>ROUND(I385*H385,2)</f>
        <v>0</v>
      </c>
      <c r="BL385" s="19" t="s">
        <v>160</v>
      </c>
      <c r="BM385" s="186" t="s">
        <v>514</v>
      </c>
    </row>
    <row r="386" spans="1:65" s="13" customFormat="1" ht="11.25">
      <c r="B386" s="193"/>
      <c r="C386" s="194"/>
      <c r="D386" s="195" t="s">
        <v>163</v>
      </c>
      <c r="E386" s="196" t="s">
        <v>19</v>
      </c>
      <c r="F386" s="197" t="s">
        <v>1900</v>
      </c>
      <c r="G386" s="194"/>
      <c r="H386" s="198">
        <v>548.76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163</v>
      </c>
      <c r="AU386" s="204" t="s">
        <v>88</v>
      </c>
      <c r="AV386" s="13" t="s">
        <v>88</v>
      </c>
      <c r="AW386" s="13" t="s">
        <v>37</v>
      </c>
      <c r="AX386" s="13" t="s">
        <v>78</v>
      </c>
      <c r="AY386" s="204" t="s">
        <v>153</v>
      </c>
    </row>
    <row r="387" spans="1:65" s="15" customFormat="1" ht="11.25">
      <c r="B387" s="215"/>
      <c r="C387" s="216"/>
      <c r="D387" s="195" t="s">
        <v>163</v>
      </c>
      <c r="E387" s="217" t="s">
        <v>19</v>
      </c>
      <c r="F387" s="218" t="s">
        <v>166</v>
      </c>
      <c r="G387" s="216"/>
      <c r="H387" s="219">
        <v>548.76</v>
      </c>
      <c r="I387" s="220"/>
      <c r="J387" s="216"/>
      <c r="K387" s="216"/>
      <c r="L387" s="221"/>
      <c r="M387" s="222"/>
      <c r="N387" s="223"/>
      <c r="O387" s="223"/>
      <c r="P387" s="223"/>
      <c r="Q387" s="223"/>
      <c r="R387" s="223"/>
      <c r="S387" s="223"/>
      <c r="T387" s="224"/>
      <c r="AT387" s="225" t="s">
        <v>163</v>
      </c>
      <c r="AU387" s="225" t="s">
        <v>88</v>
      </c>
      <c r="AV387" s="15" t="s">
        <v>160</v>
      </c>
      <c r="AW387" s="15" t="s">
        <v>37</v>
      </c>
      <c r="AX387" s="15" t="s">
        <v>86</v>
      </c>
      <c r="AY387" s="225" t="s">
        <v>153</v>
      </c>
    </row>
    <row r="388" spans="1:65" s="2" customFormat="1" ht="24.2" customHeight="1">
      <c r="A388" s="36"/>
      <c r="B388" s="37"/>
      <c r="C388" s="175" t="s">
        <v>515</v>
      </c>
      <c r="D388" s="175" t="s">
        <v>155</v>
      </c>
      <c r="E388" s="176" t="s">
        <v>1237</v>
      </c>
      <c r="F388" s="177" t="s">
        <v>1238</v>
      </c>
      <c r="G388" s="178" t="s">
        <v>275</v>
      </c>
      <c r="H388" s="179">
        <v>104</v>
      </c>
      <c r="I388" s="180"/>
      <c r="J388" s="181">
        <f>ROUND(I388*H388,2)</f>
        <v>0</v>
      </c>
      <c r="K388" s="177" t="s">
        <v>159</v>
      </c>
      <c r="L388" s="41"/>
      <c r="M388" s="182" t="s">
        <v>19</v>
      </c>
      <c r="N388" s="183" t="s">
        <v>49</v>
      </c>
      <c r="O388" s="66"/>
      <c r="P388" s="184">
        <f>O388*H388</f>
        <v>0</v>
      </c>
      <c r="Q388" s="184">
        <v>0</v>
      </c>
      <c r="R388" s="184">
        <f>Q388*H388</f>
        <v>0</v>
      </c>
      <c r="S388" s="184">
        <v>0</v>
      </c>
      <c r="T388" s="18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160</v>
      </c>
      <c r="AT388" s="186" t="s">
        <v>155</v>
      </c>
      <c r="AU388" s="186" t="s">
        <v>88</v>
      </c>
      <c r="AY388" s="19" t="s">
        <v>153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86</v>
      </c>
      <c r="BK388" s="187">
        <f>ROUND(I388*H388,2)</f>
        <v>0</v>
      </c>
      <c r="BL388" s="19" t="s">
        <v>160</v>
      </c>
      <c r="BM388" s="186" t="s">
        <v>518</v>
      </c>
    </row>
    <row r="389" spans="1:65" s="2" customFormat="1" ht="11.25">
      <c r="A389" s="36"/>
      <c r="B389" s="37"/>
      <c r="C389" s="38"/>
      <c r="D389" s="188" t="s">
        <v>161</v>
      </c>
      <c r="E389" s="38"/>
      <c r="F389" s="189" t="s">
        <v>1239</v>
      </c>
      <c r="G389" s="38"/>
      <c r="H389" s="38"/>
      <c r="I389" s="190"/>
      <c r="J389" s="38"/>
      <c r="K389" s="38"/>
      <c r="L389" s="41"/>
      <c r="M389" s="191"/>
      <c r="N389" s="192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161</v>
      </c>
      <c r="AU389" s="19" t="s">
        <v>88</v>
      </c>
    </row>
    <row r="390" spans="1:65" s="13" customFormat="1" ht="11.25">
      <c r="B390" s="193"/>
      <c r="C390" s="194"/>
      <c r="D390" s="195" t="s">
        <v>163</v>
      </c>
      <c r="E390" s="196" t="s">
        <v>19</v>
      </c>
      <c r="F390" s="197" t="s">
        <v>415</v>
      </c>
      <c r="G390" s="194"/>
      <c r="H390" s="198">
        <v>104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163</v>
      </c>
      <c r="AU390" s="204" t="s">
        <v>88</v>
      </c>
      <c r="AV390" s="13" t="s">
        <v>88</v>
      </c>
      <c r="AW390" s="13" t="s">
        <v>37</v>
      </c>
      <c r="AX390" s="13" t="s">
        <v>78</v>
      </c>
      <c r="AY390" s="204" t="s">
        <v>153</v>
      </c>
    </row>
    <row r="391" spans="1:65" s="14" customFormat="1" ht="11.25">
      <c r="B391" s="205"/>
      <c r="C391" s="206"/>
      <c r="D391" s="195" t="s">
        <v>163</v>
      </c>
      <c r="E391" s="207" t="s">
        <v>19</v>
      </c>
      <c r="F391" s="208" t="s">
        <v>190</v>
      </c>
      <c r="G391" s="206"/>
      <c r="H391" s="207" t="s">
        <v>19</v>
      </c>
      <c r="I391" s="209"/>
      <c r="J391" s="206"/>
      <c r="K391" s="206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163</v>
      </c>
      <c r="AU391" s="214" t="s">
        <v>88</v>
      </c>
      <c r="AV391" s="14" t="s">
        <v>86</v>
      </c>
      <c r="AW391" s="14" t="s">
        <v>37</v>
      </c>
      <c r="AX391" s="14" t="s">
        <v>78</v>
      </c>
      <c r="AY391" s="214" t="s">
        <v>153</v>
      </c>
    </row>
    <row r="392" spans="1:65" s="15" customFormat="1" ht="11.25">
      <c r="B392" s="215"/>
      <c r="C392" s="216"/>
      <c r="D392" s="195" t="s">
        <v>163</v>
      </c>
      <c r="E392" s="217" t="s">
        <v>19</v>
      </c>
      <c r="F392" s="218" t="s">
        <v>166</v>
      </c>
      <c r="G392" s="216"/>
      <c r="H392" s="219">
        <v>104</v>
      </c>
      <c r="I392" s="220"/>
      <c r="J392" s="216"/>
      <c r="K392" s="216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163</v>
      </c>
      <c r="AU392" s="225" t="s">
        <v>88</v>
      </c>
      <c r="AV392" s="15" t="s">
        <v>160</v>
      </c>
      <c r="AW392" s="15" t="s">
        <v>37</v>
      </c>
      <c r="AX392" s="15" t="s">
        <v>86</v>
      </c>
      <c r="AY392" s="225" t="s">
        <v>153</v>
      </c>
    </row>
    <row r="393" spans="1:65" s="2" customFormat="1" ht="16.5" customHeight="1">
      <c r="A393" s="36"/>
      <c r="B393" s="37"/>
      <c r="C393" s="226" t="s">
        <v>521</v>
      </c>
      <c r="D393" s="226" t="s">
        <v>220</v>
      </c>
      <c r="E393" s="227" t="s">
        <v>1241</v>
      </c>
      <c r="F393" s="228" t="s">
        <v>1242</v>
      </c>
      <c r="G393" s="229" t="s">
        <v>275</v>
      </c>
      <c r="H393" s="230">
        <v>106.08</v>
      </c>
      <c r="I393" s="231"/>
      <c r="J393" s="232">
        <f>ROUND(I393*H393,2)</f>
        <v>0</v>
      </c>
      <c r="K393" s="228" t="s">
        <v>159</v>
      </c>
      <c r="L393" s="233"/>
      <c r="M393" s="234" t="s">
        <v>19</v>
      </c>
      <c r="N393" s="235" t="s">
        <v>49</v>
      </c>
      <c r="O393" s="66"/>
      <c r="P393" s="184">
        <f>O393*H393</f>
        <v>0</v>
      </c>
      <c r="Q393" s="184">
        <v>0</v>
      </c>
      <c r="R393" s="184">
        <f>Q393*H393</f>
        <v>0</v>
      </c>
      <c r="S393" s="184">
        <v>0</v>
      </c>
      <c r="T393" s="18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182</v>
      </c>
      <c r="AT393" s="186" t="s">
        <v>220</v>
      </c>
      <c r="AU393" s="186" t="s">
        <v>88</v>
      </c>
      <c r="AY393" s="19" t="s">
        <v>153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86</v>
      </c>
      <c r="BK393" s="187">
        <f>ROUND(I393*H393,2)</f>
        <v>0</v>
      </c>
      <c r="BL393" s="19" t="s">
        <v>160</v>
      </c>
      <c r="BM393" s="186" t="s">
        <v>524</v>
      </c>
    </row>
    <row r="394" spans="1:65" s="13" customFormat="1" ht="11.25">
      <c r="B394" s="193"/>
      <c r="C394" s="194"/>
      <c r="D394" s="195" t="s">
        <v>163</v>
      </c>
      <c r="E394" s="196" t="s">
        <v>19</v>
      </c>
      <c r="F394" s="197" t="s">
        <v>1901</v>
      </c>
      <c r="G394" s="194"/>
      <c r="H394" s="198">
        <v>106.08</v>
      </c>
      <c r="I394" s="199"/>
      <c r="J394" s="194"/>
      <c r="K394" s="194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163</v>
      </c>
      <c r="AU394" s="204" t="s">
        <v>88</v>
      </c>
      <c r="AV394" s="13" t="s">
        <v>88</v>
      </c>
      <c r="AW394" s="13" t="s">
        <v>37</v>
      </c>
      <c r="AX394" s="13" t="s">
        <v>78</v>
      </c>
      <c r="AY394" s="204" t="s">
        <v>153</v>
      </c>
    </row>
    <row r="395" spans="1:65" s="15" customFormat="1" ht="11.25">
      <c r="B395" s="215"/>
      <c r="C395" s="216"/>
      <c r="D395" s="195" t="s">
        <v>163</v>
      </c>
      <c r="E395" s="217" t="s">
        <v>19</v>
      </c>
      <c r="F395" s="218" t="s">
        <v>166</v>
      </c>
      <c r="G395" s="216"/>
      <c r="H395" s="219">
        <v>106.08</v>
      </c>
      <c r="I395" s="220"/>
      <c r="J395" s="216"/>
      <c r="K395" s="216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163</v>
      </c>
      <c r="AU395" s="225" t="s">
        <v>88</v>
      </c>
      <c r="AV395" s="15" t="s">
        <v>160</v>
      </c>
      <c r="AW395" s="15" t="s">
        <v>37</v>
      </c>
      <c r="AX395" s="15" t="s">
        <v>86</v>
      </c>
      <c r="AY395" s="225" t="s">
        <v>153</v>
      </c>
    </row>
    <row r="396" spans="1:65" s="2" customFormat="1" ht="24.2" customHeight="1">
      <c r="A396" s="36"/>
      <c r="B396" s="37"/>
      <c r="C396" s="175" t="s">
        <v>527</v>
      </c>
      <c r="D396" s="175" t="s">
        <v>155</v>
      </c>
      <c r="E396" s="176" t="s">
        <v>1523</v>
      </c>
      <c r="F396" s="177" t="s">
        <v>1524</v>
      </c>
      <c r="G396" s="178" t="s">
        <v>275</v>
      </c>
      <c r="H396" s="179">
        <v>356</v>
      </c>
      <c r="I396" s="180"/>
      <c r="J396" s="181">
        <f>ROUND(I396*H396,2)</f>
        <v>0</v>
      </c>
      <c r="K396" s="177" t="s">
        <v>159</v>
      </c>
      <c r="L396" s="41"/>
      <c r="M396" s="182" t="s">
        <v>19</v>
      </c>
      <c r="N396" s="183" t="s">
        <v>49</v>
      </c>
      <c r="O396" s="66"/>
      <c r="P396" s="184">
        <f>O396*H396</f>
        <v>0</v>
      </c>
      <c r="Q396" s="184">
        <v>0</v>
      </c>
      <c r="R396" s="184">
        <f>Q396*H396</f>
        <v>0</v>
      </c>
      <c r="S396" s="184">
        <v>0</v>
      </c>
      <c r="T396" s="18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160</v>
      </c>
      <c r="AT396" s="186" t="s">
        <v>155</v>
      </c>
      <c r="AU396" s="186" t="s">
        <v>88</v>
      </c>
      <c r="AY396" s="19" t="s">
        <v>153</v>
      </c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9" t="s">
        <v>86</v>
      </c>
      <c r="BK396" s="187">
        <f>ROUND(I396*H396,2)</f>
        <v>0</v>
      </c>
      <c r="BL396" s="19" t="s">
        <v>160</v>
      </c>
      <c r="BM396" s="186" t="s">
        <v>530</v>
      </c>
    </row>
    <row r="397" spans="1:65" s="2" customFormat="1" ht="11.25">
      <c r="A397" s="36"/>
      <c r="B397" s="37"/>
      <c r="C397" s="38"/>
      <c r="D397" s="188" t="s">
        <v>161</v>
      </c>
      <c r="E397" s="38"/>
      <c r="F397" s="189" t="s">
        <v>1526</v>
      </c>
      <c r="G397" s="38"/>
      <c r="H397" s="38"/>
      <c r="I397" s="190"/>
      <c r="J397" s="38"/>
      <c r="K397" s="38"/>
      <c r="L397" s="41"/>
      <c r="M397" s="191"/>
      <c r="N397" s="192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161</v>
      </c>
      <c r="AU397" s="19" t="s">
        <v>88</v>
      </c>
    </row>
    <row r="398" spans="1:65" s="13" customFormat="1" ht="11.25">
      <c r="B398" s="193"/>
      <c r="C398" s="194"/>
      <c r="D398" s="195" t="s">
        <v>163</v>
      </c>
      <c r="E398" s="196" t="s">
        <v>19</v>
      </c>
      <c r="F398" s="197" t="s">
        <v>1897</v>
      </c>
      <c r="G398" s="194"/>
      <c r="H398" s="198">
        <v>356</v>
      </c>
      <c r="I398" s="199"/>
      <c r="J398" s="194"/>
      <c r="K398" s="194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163</v>
      </c>
      <c r="AU398" s="204" t="s">
        <v>88</v>
      </c>
      <c r="AV398" s="13" t="s">
        <v>88</v>
      </c>
      <c r="AW398" s="13" t="s">
        <v>37</v>
      </c>
      <c r="AX398" s="13" t="s">
        <v>78</v>
      </c>
      <c r="AY398" s="204" t="s">
        <v>153</v>
      </c>
    </row>
    <row r="399" spans="1:65" s="14" customFormat="1" ht="11.25">
      <c r="B399" s="205"/>
      <c r="C399" s="206"/>
      <c r="D399" s="195" t="s">
        <v>163</v>
      </c>
      <c r="E399" s="207" t="s">
        <v>19</v>
      </c>
      <c r="F399" s="208" t="s">
        <v>190</v>
      </c>
      <c r="G399" s="206"/>
      <c r="H399" s="207" t="s">
        <v>19</v>
      </c>
      <c r="I399" s="209"/>
      <c r="J399" s="206"/>
      <c r="K399" s="206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163</v>
      </c>
      <c r="AU399" s="214" t="s">
        <v>88</v>
      </c>
      <c r="AV399" s="14" t="s">
        <v>86</v>
      </c>
      <c r="AW399" s="14" t="s">
        <v>37</v>
      </c>
      <c r="AX399" s="14" t="s">
        <v>78</v>
      </c>
      <c r="AY399" s="214" t="s">
        <v>153</v>
      </c>
    </row>
    <row r="400" spans="1:65" s="15" customFormat="1" ht="11.25">
      <c r="B400" s="215"/>
      <c r="C400" s="216"/>
      <c r="D400" s="195" t="s">
        <v>163</v>
      </c>
      <c r="E400" s="217" t="s">
        <v>19</v>
      </c>
      <c r="F400" s="218" t="s">
        <v>166</v>
      </c>
      <c r="G400" s="216"/>
      <c r="H400" s="219">
        <v>356</v>
      </c>
      <c r="I400" s="220"/>
      <c r="J400" s="216"/>
      <c r="K400" s="216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163</v>
      </c>
      <c r="AU400" s="225" t="s">
        <v>88</v>
      </c>
      <c r="AV400" s="15" t="s">
        <v>160</v>
      </c>
      <c r="AW400" s="15" t="s">
        <v>37</v>
      </c>
      <c r="AX400" s="15" t="s">
        <v>86</v>
      </c>
      <c r="AY400" s="225" t="s">
        <v>153</v>
      </c>
    </row>
    <row r="401" spans="1:65" s="2" customFormat="1" ht="16.5" customHeight="1">
      <c r="A401" s="36"/>
      <c r="B401" s="37"/>
      <c r="C401" s="226" t="s">
        <v>386</v>
      </c>
      <c r="D401" s="226" t="s">
        <v>220</v>
      </c>
      <c r="E401" s="227" t="s">
        <v>1528</v>
      </c>
      <c r="F401" s="228" t="s">
        <v>1529</v>
      </c>
      <c r="G401" s="229" t="s">
        <v>275</v>
      </c>
      <c r="H401" s="230">
        <v>363.12</v>
      </c>
      <c r="I401" s="231"/>
      <c r="J401" s="232">
        <f>ROUND(I401*H401,2)</f>
        <v>0</v>
      </c>
      <c r="K401" s="228" t="s">
        <v>159</v>
      </c>
      <c r="L401" s="233"/>
      <c r="M401" s="234" t="s">
        <v>19</v>
      </c>
      <c r="N401" s="235" t="s">
        <v>49</v>
      </c>
      <c r="O401" s="66"/>
      <c r="P401" s="184">
        <f>O401*H401</f>
        <v>0</v>
      </c>
      <c r="Q401" s="184">
        <v>0</v>
      </c>
      <c r="R401" s="184">
        <f>Q401*H401</f>
        <v>0</v>
      </c>
      <c r="S401" s="184">
        <v>0</v>
      </c>
      <c r="T401" s="185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182</v>
      </c>
      <c r="AT401" s="186" t="s">
        <v>220</v>
      </c>
      <c r="AU401" s="186" t="s">
        <v>88</v>
      </c>
      <c r="AY401" s="19" t="s">
        <v>153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86</v>
      </c>
      <c r="BK401" s="187">
        <f>ROUND(I401*H401,2)</f>
        <v>0</v>
      </c>
      <c r="BL401" s="19" t="s">
        <v>160</v>
      </c>
      <c r="BM401" s="186" t="s">
        <v>534</v>
      </c>
    </row>
    <row r="402" spans="1:65" s="13" customFormat="1" ht="11.25">
      <c r="B402" s="193"/>
      <c r="C402" s="194"/>
      <c r="D402" s="195" t="s">
        <v>163</v>
      </c>
      <c r="E402" s="196" t="s">
        <v>19</v>
      </c>
      <c r="F402" s="197" t="s">
        <v>1902</v>
      </c>
      <c r="G402" s="194"/>
      <c r="H402" s="198">
        <v>363.12</v>
      </c>
      <c r="I402" s="199"/>
      <c r="J402" s="194"/>
      <c r="K402" s="194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163</v>
      </c>
      <c r="AU402" s="204" t="s">
        <v>88</v>
      </c>
      <c r="AV402" s="13" t="s">
        <v>88</v>
      </c>
      <c r="AW402" s="13" t="s">
        <v>37</v>
      </c>
      <c r="AX402" s="13" t="s">
        <v>78</v>
      </c>
      <c r="AY402" s="204" t="s">
        <v>153</v>
      </c>
    </row>
    <row r="403" spans="1:65" s="15" customFormat="1" ht="11.25">
      <c r="B403" s="215"/>
      <c r="C403" s="216"/>
      <c r="D403" s="195" t="s">
        <v>163</v>
      </c>
      <c r="E403" s="217" t="s">
        <v>19</v>
      </c>
      <c r="F403" s="218" t="s">
        <v>166</v>
      </c>
      <c r="G403" s="216"/>
      <c r="H403" s="219">
        <v>363.12</v>
      </c>
      <c r="I403" s="220"/>
      <c r="J403" s="216"/>
      <c r="K403" s="216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163</v>
      </c>
      <c r="AU403" s="225" t="s">
        <v>88</v>
      </c>
      <c r="AV403" s="15" t="s">
        <v>160</v>
      </c>
      <c r="AW403" s="15" t="s">
        <v>37</v>
      </c>
      <c r="AX403" s="15" t="s">
        <v>86</v>
      </c>
      <c r="AY403" s="225" t="s">
        <v>153</v>
      </c>
    </row>
    <row r="404" spans="1:65" s="2" customFormat="1" ht="24.2" customHeight="1">
      <c r="A404" s="36"/>
      <c r="B404" s="37"/>
      <c r="C404" s="175" t="s">
        <v>537</v>
      </c>
      <c r="D404" s="175" t="s">
        <v>155</v>
      </c>
      <c r="E404" s="176" t="s">
        <v>1244</v>
      </c>
      <c r="F404" s="177" t="s">
        <v>1245</v>
      </c>
      <c r="G404" s="178" t="s">
        <v>275</v>
      </c>
      <c r="H404" s="179">
        <v>473</v>
      </c>
      <c r="I404" s="180"/>
      <c r="J404" s="181">
        <f>ROUND(I404*H404,2)</f>
        <v>0</v>
      </c>
      <c r="K404" s="177" t="s">
        <v>159</v>
      </c>
      <c r="L404" s="41"/>
      <c r="M404" s="182" t="s">
        <v>19</v>
      </c>
      <c r="N404" s="183" t="s">
        <v>49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160</v>
      </c>
      <c r="AT404" s="186" t="s">
        <v>155</v>
      </c>
      <c r="AU404" s="186" t="s">
        <v>88</v>
      </c>
      <c r="AY404" s="19" t="s">
        <v>153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86</v>
      </c>
      <c r="BK404" s="187">
        <f>ROUND(I404*H404,2)</f>
        <v>0</v>
      </c>
      <c r="BL404" s="19" t="s">
        <v>160</v>
      </c>
      <c r="BM404" s="186" t="s">
        <v>540</v>
      </c>
    </row>
    <row r="405" spans="1:65" s="2" customFormat="1" ht="11.25">
      <c r="A405" s="36"/>
      <c r="B405" s="37"/>
      <c r="C405" s="38"/>
      <c r="D405" s="188" t="s">
        <v>161</v>
      </c>
      <c r="E405" s="38"/>
      <c r="F405" s="189" t="s">
        <v>1246</v>
      </c>
      <c r="G405" s="38"/>
      <c r="H405" s="38"/>
      <c r="I405" s="190"/>
      <c r="J405" s="38"/>
      <c r="K405" s="38"/>
      <c r="L405" s="41"/>
      <c r="M405" s="191"/>
      <c r="N405" s="192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161</v>
      </c>
      <c r="AU405" s="19" t="s">
        <v>88</v>
      </c>
    </row>
    <row r="406" spans="1:65" s="13" customFormat="1" ht="11.25">
      <c r="B406" s="193"/>
      <c r="C406" s="194"/>
      <c r="D406" s="195" t="s">
        <v>163</v>
      </c>
      <c r="E406" s="196" t="s">
        <v>19</v>
      </c>
      <c r="F406" s="197" t="s">
        <v>1903</v>
      </c>
      <c r="G406" s="194"/>
      <c r="H406" s="198">
        <v>473</v>
      </c>
      <c r="I406" s="199"/>
      <c r="J406" s="194"/>
      <c r="K406" s="194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163</v>
      </c>
      <c r="AU406" s="204" t="s">
        <v>88</v>
      </c>
      <c r="AV406" s="13" t="s">
        <v>88</v>
      </c>
      <c r="AW406" s="13" t="s">
        <v>37</v>
      </c>
      <c r="AX406" s="13" t="s">
        <v>78</v>
      </c>
      <c r="AY406" s="204" t="s">
        <v>153</v>
      </c>
    </row>
    <row r="407" spans="1:65" s="14" customFormat="1" ht="11.25">
      <c r="B407" s="205"/>
      <c r="C407" s="206"/>
      <c r="D407" s="195" t="s">
        <v>163</v>
      </c>
      <c r="E407" s="207" t="s">
        <v>19</v>
      </c>
      <c r="F407" s="208" t="s">
        <v>190</v>
      </c>
      <c r="G407" s="206"/>
      <c r="H407" s="207" t="s">
        <v>19</v>
      </c>
      <c r="I407" s="209"/>
      <c r="J407" s="206"/>
      <c r="K407" s="206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163</v>
      </c>
      <c r="AU407" s="214" t="s">
        <v>88</v>
      </c>
      <c r="AV407" s="14" t="s">
        <v>86</v>
      </c>
      <c r="AW407" s="14" t="s">
        <v>37</v>
      </c>
      <c r="AX407" s="14" t="s">
        <v>78</v>
      </c>
      <c r="AY407" s="214" t="s">
        <v>153</v>
      </c>
    </row>
    <row r="408" spans="1:65" s="15" customFormat="1" ht="11.25">
      <c r="B408" s="215"/>
      <c r="C408" s="216"/>
      <c r="D408" s="195" t="s">
        <v>163</v>
      </c>
      <c r="E408" s="217" t="s">
        <v>19</v>
      </c>
      <c r="F408" s="218" t="s">
        <v>166</v>
      </c>
      <c r="G408" s="216"/>
      <c r="H408" s="219">
        <v>473</v>
      </c>
      <c r="I408" s="220"/>
      <c r="J408" s="216"/>
      <c r="K408" s="216"/>
      <c r="L408" s="221"/>
      <c r="M408" s="222"/>
      <c r="N408" s="223"/>
      <c r="O408" s="223"/>
      <c r="P408" s="223"/>
      <c r="Q408" s="223"/>
      <c r="R408" s="223"/>
      <c r="S408" s="223"/>
      <c r="T408" s="224"/>
      <c r="AT408" s="225" t="s">
        <v>163</v>
      </c>
      <c r="AU408" s="225" t="s">
        <v>88</v>
      </c>
      <c r="AV408" s="15" t="s">
        <v>160</v>
      </c>
      <c r="AW408" s="15" t="s">
        <v>37</v>
      </c>
      <c r="AX408" s="15" t="s">
        <v>86</v>
      </c>
      <c r="AY408" s="225" t="s">
        <v>153</v>
      </c>
    </row>
    <row r="409" spans="1:65" s="2" customFormat="1" ht="16.5" customHeight="1">
      <c r="A409" s="36"/>
      <c r="B409" s="37"/>
      <c r="C409" s="226" t="s">
        <v>390</v>
      </c>
      <c r="D409" s="226" t="s">
        <v>220</v>
      </c>
      <c r="E409" s="227" t="s">
        <v>1248</v>
      </c>
      <c r="F409" s="228" t="s">
        <v>1249</v>
      </c>
      <c r="G409" s="229" t="s">
        <v>275</v>
      </c>
      <c r="H409" s="230">
        <v>477.73</v>
      </c>
      <c r="I409" s="231"/>
      <c r="J409" s="232">
        <f>ROUND(I409*H409,2)</f>
        <v>0</v>
      </c>
      <c r="K409" s="228" t="s">
        <v>159</v>
      </c>
      <c r="L409" s="233"/>
      <c r="M409" s="234" t="s">
        <v>19</v>
      </c>
      <c r="N409" s="235" t="s">
        <v>49</v>
      </c>
      <c r="O409" s="66"/>
      <c r="P409" s="184">
        <f>O409*H409</f>
        <v>0</v>
      </c>
      <c r="Q409" s="184">
        <v>0</v>
      </c>
      <c r="R409" s="184">
        <f>Q409*H409</f>
        <v>0</v>
      </c>
      <c r="S409" s="184">
        <v>0</v>
      </c>
      <c r="T409" s="185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182</v>
      </c>
      <c r="AT409" s="186" t="s">
        <v>220</v>
      </c>
      <c r="AU409" s="186" t="s">
        <v>88</v>
      </c>
      <c r="AY409" s="19" t="s">
        <v>153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86</v>
      </c>
      <c r="BK409" s="187">
        <f>ROUND(I409*H409,2)</f>
        <v>0</v>
      </c>
      <c r="BL409" s="19" t="s">
        <v>160</v>
      </c>
      <c r="BM409" s="186" t="s">
        <v>544</v>
      </c>
    </row>
    <row r="410" spans="1:65" s="13" customFormat="1" ht="11.25">
      <c r="B410" s="193"/>
      <c r="C410" s="194"/>
      <c r="D410" s="195" t="s">
        <v>163</v>
      </c>
      <c r="E410" s="196" t="s">
        <v>19</v>
      </c>
      <c r="F410" s="197" t="s">
        <v>1904</v>
      </c>
      <c r="G410" s="194"/>
      <c r="H410" s="198">
        <v>477.73</v>
      </c>
      <c r="I410" s="199"/>
      <c r="J410" s="194"/>
      <c r="K410" s="194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163</v>
      </c>
      <c r="AU410" s="204" t="s">
        <v>88</v>
      </c>
      <c r="AV410" s="13" t="s">
        <v>88</v>
      </c>
      <c r="AW410" s="13" t="s">
        <v>37</v>
      </c>
      <c r="AX410" s="13" t="s">
        <v>78</v>
      </c>
      <c r="AY410" s="204" t="s">
        <v>153</v>
      </c>
    </row>
    <row r="411" spans="1:65" s="15" customFormat="1" ht="11.25">
      <c r="B411" s="215"/>
      <c r="C411" s="216"/>
      <c r="D411" s="195" t="s">
        <v>163</v>
      </c>
      <c r="E411" s="217" t="s">
        <v>19</v>
      </c>
      <c r="F411" s="218" t="s">
        <v>166</v>
      </c>
      <c r="G411" s="216"/>
      <c r="H411" s="219">
        <v>477.73</v>
      </c>
      <c r="I411" s="220"/>
      <c r="J411" s="216"/>
      <c r="K411" s="216"/>
      <c r="L411" s="221"/>
      <c r="M411" s="222"/>
      <c r="N411" s="223"/>
      <c r="O411" s="223"/>
      <c r="P411" s="223"/>
      <c r="Q411" s="223"/>
      <c r="R411" s="223"/>
      <c r="S411" s="223"/>
      <c r="T411" s="224"/>
      <c r="AT411" s="225" t="s">
        <v>163</v>
      </c>
      <c r="AU411" s="225" t="s">
        <v>88</v>
      </c>
      <c r="AV411" s="15" t="s">
        <v>160</v>
      </c>
      <c r="AW411" s="15" t="s">
        <v>37</v>
      </c>
      <c r="AX411" s="15" t="s">
        <v>86</v>
      </c>
      <c r="AY411" s="225" t="s">
        <v>153</v>
      </c>
    </row>
    <row r="412" spans="1:65" s="2" customFormat="1" ht="16.5" customHeight="1">
      <c r="A412" s="36"/>
      <c r="B412" s="37"/>
      <c r="C412" s="175" t="s">
        <v>546</v>
      </c>
      <c r="D412" s="175" t="s">
        <v>155</v>
      </c>
      <c r="E412" s="176" t="s">
        <v>516</v>
      </c>
      <c r="F412" s="177" t="s">
        <v>517</v>
      </c>
      <c r="G412" s="178" t="s">
        <v>173</v>
      </c>
      <c r="H412" s="179">
        <v>26.82</v>
      </c>
      <c r="I412" s="180"/>
      <c r="J412" s="181">
        <f>ROUND(I412*H412,2)</f>
        <v>0</v>
      </c>
      <c r="K412" s="177" t="s">
        <v>159</v>
      </c>
      <c r="L412" s="41"/>
      <c r="M412" s="182" t="s">
        <v>19</v>
      </c>
      <c r="N412" s="183" t="s">
        <v>49</v>
      </c>
      <c r="O412" s="66"/>
      <c r="P412" s="184">
        <f>O412*H412</f>
        <v>0</v>
      </c>
      <c r="Q412" s="184">
        <v>0</v>
      </c>
      <c r="R412" s="184">
        <f>Q412*H412</f>
        <v>0</v>
      </c>
      <c r="S412" s="184">
        <v>0</v>
      </c>
      <c r="T412" s="185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160</v>
      </c>
      <c r="AT412" s="186" t="s">
        <v>155</v>
      </c>
      <c r="AU412" s="186" t="s">
        <v>88</v>
      </c>
      <c r="AY412" s="19" t="s">
        <v>153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86</v>
      </c>
      <c r="BK412" s="187">
        <f>ROUND(I412*H412,2)</f>
        <v>0</v>
      </c>
      <c r="BL412" s="19" t="s">
        <v>160</v>
      </c>
      <c r="BM412" s="186" t="s">
        <v>549</v>
      </c>
    </row>
    <row r="413" spans="1:65" s="2" customFormat="1" ht="11.25">
      <c r="A413" s="36"/>
      <c r="B413" s="37"/>
      <c r="C413" s="38"/>
      <c r="D413" s="188" t="s">
        <v>161</v>
      </c>
      <c r="E413" s="38"/>
      <c r="F413" s="189" t="s">
        <v>519</v>
      </c>
      <c r="G413" s="38"/>
      <c r="H413" s="38"/>
      <c r="I413" s="190"/>
      <c r="J413" s="38"/>
      <c r="K413" s="38"/>
      <c r="L413" s="41"/>
      <c r="M413" s="191"/>
      <c r="N413" s="192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161</v>
      </c>
      <c r="AU413" s="19" t="s">
        <v>88</v>
      </c>
    </row>
    <row r="414" spans="1:65" s="13" customFormat="1" ht="11.25">
      <c r="B414" s="193"/>
      <c r="C414" s="194"/>
      <c r="D414" s="195" t="s">
        <v>163</v>
      </c>
      <c r="E414" s="196" t="s">
        <v>19</v>
      </c>
      <c r="F414" s="197" t="s">
        <v>1905</v>
      </c>
      <c r="G414" s="194"/>
      <c r="H414" s="198">
        <v>26.82</v>
      </c>
      <c r="I414" s="199"/>
      <c r="J414" s="194"/>
      <c r="K414" s="194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163</v>
      </c>
      <c r="AU414" s="204" t="s">
        <v>88</v>
      </c>
      <c r="AV414" s="13" t="s">
        <v>88</v>
      </c>
      <c r="AW414" s="13" t="s">
        <v>37</v>
      </c>
      <c r="AX414" s="13" t="s">
        <v>78</v>
      </c>
      <c r="AY414" s="204" t="s">
        <v>153</v>
      </c>
    </row>
    <row r="415" spans="1:65" s="15" customFormat="1" ht="11.25">
      <c r="B415" s="215"/>
      <c r="C415" s="216"/>
      <c r="D415" s="195" t="s">
        <v>163</v>
      </c>
      <c r="E415" s="217" t="s">
        <v>19</v>
      </c>
      <c r="F415" s="218" t="s">
        <v>166</v>
      </c>
      <c r="G415" s="216"/>
      <c r="H415" s="219">
        <v>26.82</v>
      </c>
      <c r="I415" s="220"/>
      <c r="J415" s="216"/>
      <c r="K415" s="216"/>
      <c r="L415" s="221"/>
      <c r="M415" s="222"/>
      <c r="N415" s="223"/>
      <c r="O415" s="223"/>
      <c r="P415" s="223"/>
      <c r="Q415" s="223"/>
      <c r="R415" s="223"/>
      <c r="S415" s="223"/>
      <c r="T415" s="224"/>
      <c r="AT415" s="225" t="s">
        <v>163</v>
      </c>
      <c r="AU415" s="225" t="s">
        <v>88</v>
      </c>
      <c r="AV415" s="15" t="s">
        <v>160</v>
      </c>
      <c r="AW415" s="15" t="s">
        <v>37</v>
      </c>
      <c r="AX415" s="15" t="s">
        <v>86</v>
      </c>
      <c r="AY415" s="225" t="s">
        <v>153</v>
      </c>
    </row>
    <row r="416" spans="1:65" s="2" customFormat="1" ht="24.2" customHeight="1">
      <c r="A416" s="36"/>
      <c r="B416" s="37"/>
      <c r="C416" s="175" t="s">
        <v>393</v>
      </c>
      <c r="D416" s="175" t="s">
        <v>155</v>
      </c>
      <c r="E416" s="176" t="s">
        <v>1906</v>
      </c>
      <c r="F416" s="177" t="s">
        <v>1907</v>
      </c>
      <c r="G416" s="178" t="s">
        <v>342</v>
      </c>
      <c r="H416" s="179">
        <v>2</v>
      </c>
      <c r="I416" s="180"/>
      <c r="J416" s="181">
        <f>ROUND(I416*H416,2)</f>
        <v>0</v>
      </c>
      <c r="K416" s="177" t="s">
        <v>159</v>
      </c>
      <c r="L416" s="41"/>
      <c r="M416" s="182" t="s">
        <v>19</v>
      </c>
      <c r="N416" s="183" t="s">
        <v>49</v>
      </c>
      <c r="O416" s="66"/>
      <c r="P416" s="184">
        <f>O416*H416</f>
        <v>0</v>
      </c>
      <c r="Q416" s="184">
        <v>0</v>
      </c>
      <c r="R416" s="184">
        <f>Q416*H416</f>
        <v>0</v>
      </c>
      <c r="S416" s="184">
        <v>0</v>
      </c>
      <c r="T416" s="185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160</v>
      </c>
      <c r="AT416" s="186" t="s">
        <v>155</v>
      </c>
      <c r="AU416" s="186" t="s">
        <v>88</v>
      </c>
      <c r="AY416" s="19" t="s">
        <v>153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9" t="s">
        <v>86</v>
      </c>
      <c r="BK416" s="187">
        <f>ROUND(I416*H416,2)</f>
        <v>0</v>
      </c>
      <c r="BL416" s="19" t="s">
        <v>160</v>
      </c>
      <c r="BM416" s="186" t="s">
        <v>556</v>
      </c>
    </row>
    <row r="417" spans="1:65" s="2" customFormat="1" ht="11.25">
      <c r="A417" s="36"/>
      <c r="B417" s="37"/>
      <c r="C417" s="38"/>
      <c r="D417" s="188" t="s">
        <v>161</v>
      </c>
      <c r="E417" s="38"/>
      <c r="F417" s="189" t="s">
        <v>1908</v>
      </c>
      <c r="G417" s="38"/>
      <c r="H417" s="38"/>
      <c r="I417" s="190"/>
      <c r="J417" s="38"/>
      <c r="K417" s="38"/>
      <c r="L417" s="41"/>
      <c r="M417" s="191"/>
      <c r="N417" s="192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161</v>
      </c>
      <c r="AU417" s="19" t="s">
        <v>88</v>
      </c>
    </row>
    <row r="418" spans="1:65" s="2" customFormat="1" ht="16.5" customHeight="1">
      <c r="A418" s="36"/>
      <c r="B418" s="37"/>
      <c r="C418" s="175" t="s">
        <v>553</v>
      </c>
      <c r="D418" s="175" t="s">
        <v>155</v>
      </c>
      <c r="E418" s="176" t="s">
        <v>1909</v>
      </c>
      <c r="F418" s="177" t="s">
        <v>1910</v>
      </c>
      <c r="G418" s="178" t="s">
        <v>275</v>
      </c>
      <c r="H418" s="179">
        <v>7</v>
      </c>
      <c r="I418" s="180"/>
      <c r="J418" s="181">
        <f>ROUND(I418*H418,2)</f>
        <v>0</v>
      </c>
      <c r="K418" s="177" t="s">
        <v>159</v>
      </c>
      <c r="L418" s="41"/>
      <c r="M418" s="182" t="s">
        <v>19</v>
      </c>
      <c r="N418" s="183" t="s">
        <v>49</v>
      </c>
      <c r="O418" s="66"/>
      <c r="P418" s="184">
        <f>O418*H418</f>
        <v>0</v>
      </c>
      <c r="Q418" s="184">
        <v>0</v>
      </c>
      <c r="R418" s="184">
        <f>Q418*H418</f>
        <v>0</v>
      </c>
      <c r="S418" s="184">
        <v>0</v>
      </c>
      <c r="T418" s="185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6" t="s">
        <v>160</v>
      </c>
      <c r="AT418" s="186" t="s">
        <v>155</v>
      </c>
      <c r="AU418" s="186" t="s">
        <v>88</v>
      </c>
      <c r="AY418" s="19" t="s">
        <v>153</v>
      </c>
      <c r="BE418" s="187">
        <f>IF(N418="základní",J418,0)</f>
        <v>0</v>
      </c>
      <c r="BF418" s="187">
        <f>IF(N418="snížená",J418,0)</f>
        <v>0</v>
      </c>
      <c r="BG418" s="187">
        <f>IF(N418="zákl. přenesená",J418,0)</f>
        <v>0</v>
      </c>
      <c r="BH418" s="187">
        <f>IF(N418="sníž. přenesená",J418,0)</f>
        <v>0</v>
      </c>
      <c r="BI418" s="187">
        <f>IF(N418="nulová",J418,0)</f>
        <v>0</v>
      </c>
      <c r="BJ418" s="19" t="s">
        <v>86</v>
      </c>
      <c r="BK418" s="187">
        <f>ROUND(I418*H418,2)</f>
        <v>0</v>
      </c>
      <c r="BL418" s="19" t="s">
        <v>160</v>
      </c>
      <c r="BM418" s="186" t="s">
        <v>560</v>
      </c>
    </row>
    <row r="419" spans="1:65" s="2" customFormat="1" ht="11.25">
      <c r="A419" s="36"/>
      <c r="B419" s="37"/>
      <c r="C419" s="38"/>
      <c r="D419" s="188" t="s">
        <v>161</v>
      </c>
      <c r="E419" s="38"/>
      <c r="F419" s="189" t="s">
        <v>1911</v>
      </c>
      <c r="G419" s="38"/>
      <c r="H419" s="38"/>
      <c r="I419" s="190"/>
      <c r="J419" s="38"/>
      <c r="K419" s="38"/>
      <c r="L419" s="41"/>
      <c r="M419" s="191"/>
      <c r="N419" s="192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161</v>
      </c>
      <c r="AU419" s="19" t="s">
        <v>88</v>
      </c>
    </row>
    <row r="420" spans="1:65" s="13" customFormat="1" ht="11.25">
      <c r="B420" s="193"/>
      <c r="C420" s="194"/>
      <c r="D420" s="195" t="s">
        <v>163</v>
      </c>
      <c r="E420" s="196" t="s">
        <v>19</v>
      </c>
      <c r="F420" s="197" t="s">
        <v>203</v>
      </c>
      <c r="G420" s="194"/>
      <c r="H420" s="198">
        <v>7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163</v>
      </c>
      <c r="AU420" s="204" t="s">
        <v>88</v>
      </c>
      <c r="AV420" s="13" t="s">
        <v>88</v>
      </c>
      <c r="AW420" s="13" t="s">
        <v>37</v>
      </c>
      <c r="AX420" s="13" t="s">
        <v>78</v>
      </c>
      <c r="AY420" s="204" t="s">
        <v>153</v>
      </c>
    </row>
    <row r="421" spans="1:65" s="14" customFormat="1" ht="11.25">
      <c r="B421" s="205"/>
      <c r="C421" s="206"/>
      <c r="D421" s="195" t="s">
        <v>163</v>
      </c>
      <c r="E421" s="207" t="s">
        <v>19</v>
      </c>
      <c r="F421" s="208" t="s">
        <v>190</v>
      </c>
      <c r="G421" s="206"/>
      <c r="H421" s="207" t="s">
        <v>19</v>
      </c>
      <c r="I421" s="209"/>
      <c r="J421" s="206"/>
      <c r="K421" s="206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163</v>
      </c>
      <c r="AU421" s="214" t="s">
        <v>88</v>
      </c>
      <c r="AV421" s="14" t="s">
        <v>86</v>
      </c>
      <c r="AW421" s="14" t="s">
        <v>37</v>
      </c>
      <c r="AX421" s="14" t="s">
        <v>78</v>
      </c>
      <c r="AY421" s="214" t="s">
        <v>153</v>
      </c>
    </row>
    <row r="422" spans="1:65" s="15" customFormat="1" ht="11.25">
      <c r="B422" s="215"/>
      <c r="C422" s="216"/>
      <c r="D422" s="195" t="s">
        <v>163</v>
      </c>
      <c r="E422" s="217" t="s">
        <v>19</v>
      </c>
      <c r="F422" s="218" t="s">
        <v>166</v>
      </c>
      <c r="G422" s="216"/>
      <c r="H422" s="219">
        <v>7</v>
      </c>
      <c r="I422" s="220"/>
      <c r="J422" s="216"/>
      <c r="K422" s="216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163</v>
      </c>
      <c r="AU422" s="225" t="s">
        <v>88</v>
      </c>
      <c r="AV422" s="15" t="s">
        <v>160</v>
      </c>
      <c r="AW422" s="15" t="s">
        <v>37</v>
      </c>
      <c r="AX422" s="15" t="s">
        <v>86</v>
      </c>
      <c r="AY422" s="225" t="s">
        <v>153</v>
      </c>
    </row>
    <row r="423" spans="1:65" s="2" customFormat="1" ht="16.5" customHeight="1">
      <c r="A423" s="36"/>
      <c r="B423" s="37"/>
      <c r="C423" s="226" t="s">
        <v>397</v>
      </c>
      <c r="D423" s="226" t="s">
        <v>220</v>
      </c>
      <c r="E423" s="227" t="s">
        <v>1912</v>
      </c>
      <c r="F423" s="228" t="s">
        <v>1913</v>
      </c>
      <c r="G423" s="229" t="s">
        <v>275</v>
      </c>
      <c r="H423" s="230">
        <v>2.02</v>
      </c>
      <c r="I423" s="231"/>
      <c r="J423" s="232">
        <f>ROUND(I423*H423,2)</f>
        <v>0</v>
      </c>
      <c r="K423" s="228" t="s">
        <v>19</v>
      </c>
      <c r="L423" s="233"/>
      <c r="M423" s="234" t="s">
        <v>19</v>
      </c>
      <c r="N423" s="235" t="s">
        <v>49</v>
      </c>
      <c r="O423" s="66"/>
      <c r="P423" s="184">
        <f>O423*H423</f>
        <v>0</v>
      </c>
      <c r="Q423" s="184">
        <v>0</v>
      </c>
      <c r="R423" s="184">
        <f>Q423*H423</f>
        <v>0</v>
      </c>
      <c r="S423" s="184">
        <v>0</v>
      </c>
      <c r="T423" s="18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182</v>
      </c>
      <c r="AT423" s="186" t="s">
        <v>220</v>
      </c>
      <c r="AU423" s="186" t="s">
        <v>88</v>
      </c>
      <c r="AY423" s="19" t="s">
        <v>153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9" t="s">
        <v>86</v>
      </c>
      <c r="BK423" s="187">
        <f>ROUND(I423*H423,2)</f>
        <v>0</v>
      </c>
      <c r="BL423" s="19" t="s">
        <v>160</v>
      </c>
      <c r="BM423" s="186" t="s">
        <v>566</v>
      </c>
    </row>
    <row r="424" spans="1:65" s="13" customFormat="1" ht="11.25">
      <c r="B424" s="193"/>
      <c r="C424" s="194"/>
      <c r="D424" s="195" t="s">
        <v>163</v>
      </c>
      <c r="E424" s="196" t="s">
        <v>19</v>
      </c>
      <c r="F424" s="197" t="s">
        <v>1914</v>
      </c>
      <c r="G424" s="194"/>
      <c r="H424" s="198">
        <v>2.02</v>
      </c>
      <c r="I424" s="199"/>
      <c r="J424" s="194"/>
      <c r="K424" s="194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163</v>
      </c>
      <c r="AU424" s="204" t="s">
        <v>88</v>
      </c>
      <c r="AV424" s="13" t="s">
        <v>88</v>
      </c>
      <c r="AW424" s="13" t="s">
        <v>37</v>
      </c>
      <c r="AX424" s="13" t="s">
        <v>78</v>
      </c>
      <c r="AY424" s="204" t="s">
        <v>153</v>
      </c>
    </row>
    <row r="425" spans="1:65" s="15" customFormat="1" ht="11.25">
      <c r="B425" s="215"/>
      <c r="C425" s="216"/>
      <c r="D425" s="195" t="s">
        <v>163</v>
      </c>
      <c r="E425" s="217" t="s">
        <v>19</v>
      </c>
      <c r="F425" s="218" t="s">
        <v>166</v>
      </c>
      <c r="G425" s="216"/>
      <c r="H425" s="219">
        <v>2.02</v>
      </c>
      <c r="I425" s="220"/>
      <c r="J425" s="216"/>
      <c r="K425" s="216"/>
      <c r="L425" s="221"/>
      <c r="M425" s="222"/>
      <c r="N425" s="223"/>
      <c r="O425" s="223"/>
      <c r="P425" s="223"/>
      <c r="Q425" s="223"/>
      <c r="R425" s="223"/>
      <c r="S425" s="223"/>
      <c r="T425" s="224"/>
      <c r="AT425" s="225" t="s">
        <v>163</v>
      </c>
      <c r="AU425" s="225" t="s">
        <v>88</v>
      </c>
      <c r="AV425" s="15" t="s">
        <v>160</v>
      </c>
      <c r="AW425" s="15" t="s">
        <v>37</v>
      </c>
      <c r="AX425" s="15" t="s">
        <v>86</v>
      </c>
      <c r="AY425" s="225" t="s">
        <v>153</v>
      </c>
    </row>
    <row r="426" spans="1:65" s="2" customFormat="1" ht="16.5" customHeight="1">
      <c r="A426" s="36"/>
      <c r="B426" s="37"/>
      <c r="C426" s="226" t="s">
        <v>563</v>
      </c>
      <c r="D426" s="226" t="s">
        <v>220</v>
      </c>
      <c r="E426" s="227" t="s">
        <v>1915</v>
      </c>
      <c r="F426" s="228" t="s">
        <v>1916</v>
      </c>
      <c r="G426" s="229" t="s">
        <v>275</v>
      </c>
      <c r="H426" s="230">
        <v>5</v>
      </c>
      <c r="I426" s="231"/>
      <c r="J426" s="232">
        <f>ROUND(I426*H426,2)</f>
        <v>0</v>
      </c>
      <c r="K426" s="228" t="s">
        <v>159</v>
      </c>
      <c r="L426" s="233"/>
      <c r="M426" s="234" t="s">
        <v>19</v>
      </c>
      <c r="N426" s="235" t="s">
        <v>49</v>
      </c>
      <c r="O426" s="66"/>
      <c r="P426" s="184">
        <f>O426*H426</f>
        <v>0</v>
      </c>
      <c r="Q426" s="184">
        <v>0</v>
      </c>
      <c r="R426" s="184">
        <f>Q426*H426</f>
        <v>0</v>
      </c>
      <c r="S426" s="184">
        <v>0</v>
      </c>
      <c r="T426" s="185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6" t="s">
        <v>182</v>
      </c>
      <c r="AT426" s="186" t="s">
        <v>220</v>
      </c>
      <c r="AU426" s="186" t="s">
        <v>88</v>
      </c>
      <c r="AY426" s="19" t="s">
        <v>153</v>
      </c>
      <c r="BE426" s="187">
        <f>IF(N426="základní",J426,0)</f>
        <v>0</v>
      </c>
      <c r="BF426" s="187">
        <f>IF(N426="snížená",J426,0)</f>
        <v>0</v>
      </c>
      <c r="BG426" s="187">
        <f>IF(N426="zákl. přenesená",J426,0)</f>
        <v>0</v>
      </c>
      <c r="BH426" s="187">
        <f>IF(N426="sníž. přenesená",J426,0)</f>
        <v>0</v>
      </c>
      <c r="BI426" s="187">
        <f>IF(N426="nulová",J426,0)</f>
        <v>0</v>
      </c>
      <c r="BJ426" s="19" t="s">
        <v>86</v>
      </c>
      <c r="BK426" s="187">
        <f>ROUND(I426*H426,2)</f>
        <v>0</v>
      </c>
      <c r="BL426" s="19" t="s">
        <v>160</v>
      </c>
      <c r="BM426" s="186" t="s">
        <v>571</v>
      </c>
    </row>
    <row r="427" spans="1:65" s="2" customFormat="1" ht="16.5" customHeight="1">
      <c r="A427" s="36"/>
      <c r="B427" s="37"/>
      <c r="C427" s="175" t="s">
        <v>568</v>
      </c>
      <c r="D427" s="175" t="s">
        <v>155</v>
      </c>
      <c r="E427" s="176" t="s">
        <v>1917</v>
      </c>
      <c r="F427" s="177" t="s">
        <v>1918</v>
      </c>
      <c r="G427" s="178" t="s">
        <v>173</v>
      </c>
      <c r="H427" s="179">
        <v>1.2549999999999999</v>
      </c>
      <c r="I427" s="180"/>
      <c r="J427" s="181">
        <f>ROUND(I427*H427,2)</f>
        <v>0</v>
      </c>
      <c r="K427" s="177" t="s">
        <v>159</v>
      </c>
      <c r="L427" s="41"/>
      <c r="M427" s="182" t="s">
        <v>19</v>
      </c>
      <c r="N427" s="183" t="s">
        <v>49</v>
      </c>
      <c r="O427" s="66"/>
      <c r="P427" s="184">
        <f>O427*H427</f>
        <v>0</v>
      </c>
      <c r="Q427" s="184">
        <v>0</v>
      </c>
      <c r="R427" s="184">
        <f>Q427*H427</f>
        <v>0</v>
      </c>
      <c r="S427" s="184">
        <v>0</v>
      </c>
      <c r="T427" s="185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6" t="s">
        <v>160</v>
      </c>
      <c r="AT427" s="186" t="s">
        <v>155</v>
      </c>
      <c r="AU427" s="186" t="s">
        <v>88</v>
      </c>
      <c r="AY427" s="19" t="s">
        <v>153</v>
      </c>
      <c r="BE427" s="187">
        <f>IF(N427="základní",J427,0)</f>
        <v>0</v>
      </c>
      <c r="BF427" s="187">
        <f>IF(N427="snížená",J427,0)</f>
        <v>0</v>
      </c>
      <c r="BG427" s="187">
        <f>IF(N427="zákl. přenesená",J427,0)</f>
        <v>0</v>
      </c>
      <c r="BH427" s="187">
        <f>IF(N427="sníž. přenesená",J427,0)</f>
        <v>0</v>
      </c>
      <c r="BI427" s="187">
        <f>IF(N427="nulová",J427,0)</f>
        <v>0</v>
      </c>
      <c r="BJ427" s="19" t="s">
        <v>86</v>
      </c>
      <c r="BK427" s="187">
        <f>ROUND(I427*H427,2)</f>
        <v>0</v>
      </c>
      <c r="BL427" s="19" t="s">
        <v>160</v>
      </c>
      <c r="BM427" s="186" t="s">
        <v>580</v>
      </c>
    </row>
    <row r="428" spans="1:65" s="2" customFormat="1" ht="11.25">
      <c r="A428" s="36"/>
      <c r="B428" s="37"/>
      <c r="C428" s="38"/>
      <c r="D428" s="188" t="s">
        <v>161</v>
      </c>
      <c r="E428" s="38"/>
      <c r="F428" s="189" t="s">
        <v>1919</v>
      </c>
      <c r="G428" s="38"/>
      <c r="H428" s="38"/>
      <c r="I428" s="190"/>
      <c r="J428" s="38"/>
      <c r="K428" s="38"/>
      <c r="L428" s="41"/>
      <c r="M428" s="191"/>
      <c r="N428" s="192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161</v>
      </c>
      <c r="AU428" s="19" t="s">
        <v>88</v>
      </c>
    </row>
    <row r="429" spans="1:65" s="13" customFormat="1" ht="11.25">
      <c r="B429" s="193"/>
      <c r="C429" s="194"/>
      <c r="D429" s="195" t="s">
        <v>163</v>
      </c>
      <c r="E429" s="196" t="s">
        <v>19</v>
      </c>
      <c r="F429" s="197" t="s">
        <v>1920</v>
      </c>
      <c r="G429" s="194"/>
      <c r="H429" s="198">
        <v>1.2549999999999999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163</v>
      </c>
      <c r="AU429" s="204" t="s">
        <v>88</v>
      </c>
      <c r="AV429" s="13" t="s">
        <v>88</v>
      </c>
      <c r="AW429" s="13" t="s">
        <v>37</v>
      </c>
      <c r="AX429" s="13" t="s">
        <v>78</v>
      </c>
      <c r="AY429" s="204" t="s">
        <v>153</v>
      </c>
    </row>
    <row r="430" spans="1:65" s="15" customFormat="1" ht="11.25">
      <c r="B430" s="215"/>
      <c r="C430" s="216"/>
      <c r="D430" s="195" t="s">
        <v>163</v>
      </c>
      <c r="E430" s="217" t="s">
        <v>19</v>
      </c>
      <c r="F430" s="218" t="s">
        <v>166</v>
      </c>
      <c r="G430" s="216"/>
      <c r="H430" s="219">
        <v>1.2549999999999999</v>
      </c>
      <c r="I430" s="220"/>
      <c r="J430" s="216"/>
      <c r="K430" s="216"/>
      <c r="L430" s="221"/>
      <c r="M430" s="222"/>
      <c r="N430" s="223"/>
      <c r="O430" s="223"/>
      <c r="P430" s="223"/>
      <c r="Q430" s="223"/>
      <c r="R430" s="223"/>
      <c r="S430" s="223"/>
      <c r="T430" s="224"/>
      <c r="AT430" s="225" t="s">
        <v>163</v>
      </c>
      <c r="AU430" s="225" t="s">
        <v>88</v>
      </c>
      <c r="AV430" s="15" t="s">
        <v>160</v>
      </c>
      <c r="AW430" s="15" t="s">
        <v>37</v>
      </c>
      <c r="AX430" s="15" t="s">
        <v>86</v>
      </c>
      <c r="AY430" s="225" t="s">
        <v>153</v>
      </c>
    </row>
    <row r="431" spans="1:65" s="2" customFormat="1" ht="24.2" customHeight="1">
      <c r="A431" s="36"/>
      <c r="B431" s="37"/>
      <c r="C431" s="175" t="s">
        <v>233</v>
      </c>
      <c r="D431" s="175" t="s">
        <v>155</v>
      </c>
      <c r="E431" s="176" t="s">
        <v>1252</v>
      </c>
      <c r="F431" s="177" t="s">
        <v>1253</v>
      </c>
      <c r="G431" s="178" t="s">
        <v>275</v>
      </c>
      <c r="H431" s="179">
        <v>31.5</v>
      </c>
      <c r="I431" s="180"/>
      <c r="J431" s="181">
        <f>ROUND(I431*H431,2)</f>
        <v>0</v>
      </c>
      <c r="K431" s="177" t="s">
        <v>159</v>
      </c>
      <c r="L431" s="41"/>
      <c r="M431" s="182" t="s">
        <v>19</v>
      </c>
      <c r="N431" s="183" t="s">
        <v>49</v>
      </c>
      <c r="O431" s="66"/>
      <c r="P431" s="184">
        <f>O431*H431</f>
        <v>0</v>
      </c>
      <c r="Q431" s="184">
        <v>0</v>
      </c>
      <c r="R431" s="184">
        <f>Q431*H431</f>
        <v>0</v>
      </c>
      <c r="S431" s="184">
        <v>0</v>
      </c>
      <c r="T431" s="185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6" t="s">
        <v>160</v>
      </c>
      <c r="AT431" s="186" t="s">
        <v>155</v>
      </c>
      <c r="AU431" s="186" t="s">
        <v>88</v>
      </c>
      <c r="AY431" s="19" t="s">
        <v>153</v>
      </c>
      <c r="BE431" s="187">
        <f>IF(N431="základní",J431,0)</f>
        <v>0</v>
      </c>
      <c r="BF431" s="187">
        <f>IF(N431="snížená",J431,0)</f>
        <v>0</v>
      </c>
      <c r="BG431" s="187">
        <f>IF(N431="zákl. přenesená",J431,0)</f>
        <v>0</v>
      </c>
      <c r="BH431" s="187">
        <f>IF(N431="sníž. přenesená",J431,0)</f>
        <v>0</v>
      </c>
      <c r="BI431" s="187">
        <f>IF(N431="nulová",J431,0)</f>
        <v>0</v>
      </c>
      <c r="BJ431" s="19" t="s">
        <v>86</v>
      </c>
      <c r="BK431" s="187">
        <f>ROUND(I431*H431,2)</f>
        <v>0</v>
      </c>
      <c r="BL431" s="19" t="s">
        <v>160</v>
      </c>
      <c r="BM431" s="186" t="s">
        <v>907</v>
      </c>
    </row>
    <row r="432" spans="1:65" s="2" customFormat="1" ht="11.25">
      <c r="A432" s="36"/>
      <c r="B432" s="37"/>
      <c r="C432" s="38"/>
      <c r="D432" s="188" t="s">
        <v>161</v>
      </c>
      <c r="E432" s="38"/>
      <c r="F432" s="189" t="s">
        <v>1254</v>
      </c>
      <c r="G432" s="38"/>
      <c r="H432" s="38"/>
      <c r="I432" s="190"/>
      <c r="J432" s="38"/>
      <c r="K432" s="38"/>
      <c r="L432" s="41"/>
      <c r="M432" s="191"/>
      <c r="N432" s="192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161</v>
      </c>
      <c r="AU432" s="19" t="s">
        <v>88</v>
      </c>
    </row>
    <row r="433" spans="1:65" s="13" customFormat="1" ht="11.25">
      <c r="B433" s="193"/>
      <c r="C433" s="194"/>
      <c r="D433" s="195" t="s">
        <v>163</v>
      </c>
      <c r="E433" s="196" t="s">
        <v>19</v>
      </c>
      <c r="F433" s="197" t="s">
        <v>1921</v>
      </c>
      <c r="G433" s="194"/>
      <c r="H433" s="198">
        <v>31.5</v>
      </c>
      <c r="I433" s="199"/>
      <c r="J433" s="194"/>
      <c r="K433" s="194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163</v>
      </c>
      <c r="AU433" s="204" t="s">
        <v>88</v>
      </c>
      <c r="AV433" s="13" t="s">
        <v>88</v>
      </c>
      <c r="AW433" s="13" t="s">
        <v>37</v>
      </c>
      <c r="AX433" s="13" t="s">
        <v>78</v>
      </c>
      <c r="AY433" s="204" t="s">
        <v>153</v>
      </c>
    </row>
    <row r="434" spans="1:65" s="14" customFormat="1" ht="11.25">
      <c r="B434" s="205"/>
      <c r="C434" s="206"/>
      <c r="D434" s="195" t="s">
        <v>163</v>
      </c>
      <c r="E434" s="207" t="s">
        <v>19</v>
      </c>
      <c r="F434" s="208" t="s">
        <v>190</v>
      </c>
      <c r="G434" s="206"/>
      <c r="H434" s="207" t="s">
        <v>19</v>
      </c>
      <c r="I434" s="209"/>
      <c r="J434" s="206"/>
      <c r="K434" s="206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163</v>
      </c>
      <c r="AU434" s="214" t="s">
        <v>88</v>
      </c>
      <c r="AV434" s="14" t="s">
        <v>86</v>
      </c>
      <c r="AW434" s="14" t="s">
        <v>37</v>
      </c>
      <c r="AX434" s="14" t="s">
        <v>78</v>
      </c>
      <c r="AY434" s="214" t="s">
        <v>153</v>
      </c>
    </row>
    <row r="435" spans="1:65" s="15" customFormat="1" ht="11.25">
      <c r="B435" s="215"/>
      <c r="C435" s="216"/>
      <c r="D435" s="195" t="s">
        <v>163</v>
      </c>
      <c r="E435" s="217" t="s">
        <v>19</v>
      </c>
      <c r="F435" s="218" t="s">
        <v>166</v>
      </c>
      <c r="G435" s="216"/>
      <c r="H435" s="219">
        <v>31.5</v>
      </c>
      <c r="I435" s="220"/>
      <c r="J435" s="216"/>
      <c r="K435" s="216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163</v>
      </c>
      <c r="AU435" s="225" t="s">
        <v>88</v>
      </c>
      <c r="AV435" s="15" t="s">
        <v>160</v>
      </c>
      <c r="AW435" s="15" t="s">
        <v>37</v>
      </c>
      <c r="AX435" s="15" t="s">
        <v>86</v>
      </c>
      <c r="AY435" s="225" t="s">
        <v>153</v>
      </c>
    </row>
    <row r="436" spans="1:65" s="2" customFormat="1" ht="16.5" customHeight="1">
      <c r="A436" s="36"/>
      <c r="B436" s="37"/>
      <c r="C436" s="175" t="s">
        <v>405</v>
      </c>
      <c r="D436" s="175" t="s">
        <v>155</v>
      </c>
      <c r="E436" s="176" t="s">
        <v>1256</v>
      </c>
      <c r="F436" s="177" t="s">
        <v>1257</v>
      </c>
      <c r="G436" s="178" t="s">
        <v>342</v>
      </c>
      <c r="H436" s="179">
        <v>6</v>
      </c>
      <c r="I436" s="180"/>
      <c r="J436" s="181">
        <f>ROUND(I436*H436,2)</f>
        <v>0</v>
      </c>
      <c r="K436" s="177" t="s">
        <v>159</v>
      </c>
      <c r="L436" s="41"/>
      <c r="M436" s="182" t="s">
        <v>19</v>
      </c>
      <c r="N436" s="183" t="s">
        <v>49</v>
      </c>
      <c r="O436" s="66"/>
      <c r="P436" s="184">
        <f>O436*H436</f>
        <v>0</v>
      </c>
      <c r="Q436" s="184">
        <v>0</v>
      </c>
      <c r="R436" s="184">
        <f>Q436*H436</f>
        <v>0</v>
      </c>
      <c r="S436" s="184">
        <v>0</v>
      </c>
      <c r="T436" s="185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6" t="s">
        <v>160</v>
      </c>
      <c r="AT436" s="186" t="s">
        <v>155</v>
      </c>
      <c r="AU436" s="186" t="s">
        <v>88</v>
      </c>
      <c r="AY436" s="19" t="s">
        <v>153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19" t="s">
        <v>86</v>
      </c>
      <c r="BK436" s="187">
        <f>ROUND(I436*H436,2)</f>
        <v>0</v>
      </c>
      <c r="BL436" s="19" t="s">
        <v>160</v>
      </c>
      <c r="BM436" s="186" t="s">
        <v>910</v>
      </c>
    </row>
    <row r="437" spans="1:65" s="2" customFormat="1" ht="11.25">
      <c r="A437" s="36"/>
      <c r="B437" s="37"/>
      <c r="C437" s="38"/>
      <c r="D437" s="188" t="s">
        <v>161</v>
      </c>
      <c r="E437" s="38"/>
      <c r="F437" s="189" t="s">
        <v>1258</v>
      </c>
      <c r="G437" s="38"/>
      <c r="H437" s="38"/>
      <c r="I437" s="190"/>
      <c r="J437" s="38"/>
      <c r="K437" s="38"/>
      <c r="L437" s="41"/>
      <c r="M437" s="191"/>
      <c r="N437" s="192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161</v>
      </c>
      <c r="AU437" s="19" t="s">
        <v>88</v>
      </c>
    </row>
    <row r="438" spans="1:65" s="13" customFormat="1" ht="11.25">
      <c r="B438" s="193"/>
      <c r="C438" s="194"/>
      <c r="D438" s="195" t="s">
        <v>163</v>
      </c>
      <c r="E438" s="196" t="s">
        <v>19</v>
      </c>
      <c r="F438" s="197" t="s">
        <v>174</v>
      </c>
      <c r="G438" s="194"/>
      <c r="H438" s="198">
        <v>6</v>
      </c>
      <c r="I438" s="199"/>
      <c r="J438" s="194"/>
      <c r="K438" s="194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163</v>
      </c>
      <c r="AU438" s="204" t="s">
        <v>88</v>
      </c>
      <c r="AV438" s="13" t="s">
        <v>88</v>
      </c>
      <c r="AW438" s="13" t="s">
        <v>37</v>
      </c>
      <c r="AX438" s="13" t="s">
        <v>78</v>
      </c>
      <c r="AY438" s="204" t="s">
        <v>153</v>
      </c>
    </row>
    <row r="439" spans="1:65" s="15" customFormat="1" ht="11.25">
      <c r="B439" s="215"/>
      <c r="C439" s="216"/>
      <c r="D439" s="195" t="s">
        <v>163</v>
      </c>
      <c r="E439" s="217" t="s">
        <v>19</v>
      </c>
      <c r="F439" s="218" t="s">
        <v>166</v>
      </c>
      <c r="G439" s="216"/>
      <c r="H439" s="219">
        <v>6</v>
      </c>
      <c r="I439" s="220"/>
      <c r="J439" s="216"/>
      <c r="K439" s="216"/>
      <c r="L439" s="221"/>
      <c r="M439" s="222"/>
      <c r="N439" s="223"/>
      <c r="O439" s="223"/>
      <c r="P439" s="223"/>
      <c r="Q439" s="223"/>
      <c r="R439" s="223"/>
      <c r="S439" s="223"/>
      <c r="T439" s="224"/>
      <c r="AT439" s="225" t="s">
        <v>163</v>
      </c>
      <c r="AU439" s="225" t="s">
        <v>88</v>
      </c>
      <c r="AV439" s="15" t="s">
        <v>160</v>
      </c>
      <c r="AW439" s="15" t="s">
        <v>37</v>
      </c>
      <c r="AX439" s="15" t="s">
        <v>86</v>
      </c>
      <c r="AY439" s="225" t="s">
        <v>153</v>
      </c>
    </row>
    <row r="440" spans="1:65" s="2" customFormat="1" ht="37.9" customHeight="1">
      <c r="A440" s="36"/>
      <c r="B440" s="37"/>
      <c r="C440" s="175" t="s">
        <v>356</v>
      </c>
      <c r="D440" s="175" t="s">
        <v>155</v>
      </c>
      <c r="E440" s="176" t="s">
        <v>1922</v>
      </c>
      <c r="F440" s="177" t="s">
        <v>1923</v>
      </c>
      <c r="G440" s="178" t="s">
        <v>275</v>
      </c>
      <c r="H440" s="179">
        <v>50</v>
      </c>
      <c r="I440" s="180"/>
      <c r="J440" s="181">
        <f>ROUND(I440*H440,2)</f>
        <v>0</v>
      </c>
      <c r="K440" s="177" t="s">
        <v>159</v>
      </c>
      <c r="L440" s="41"/>
      <c r="M440" s="182" t="s">
        <v>19</v>
      </c>
      <c r="N440" s="183" t="s">
        <v>49</v>
      </c>
      <c r="O440" s="66"/>
      <c r="P440" s="184">
        <f>O440*H440</f>
        <v>0</v>
      </c>
      <c r="Q440" s="184">
        <v>0</v>
      </c>
      <c r="R440" s="184">
        <f>Q440*H440</f>
        <v>0</v>
      </c>
      <c r="S440" s="184">
        <v>0</v>
      </c>
      <c r="T440" s="185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6" t="s">
        <v>160</v>
      </c>
      <c r="AT440" s="186" t="s">
        <v>155</v>
      </c>
      <c r="AU440" s="186" t="s">
        <v>88</v>
      </c>
      <c r="AY440" s="19" t="s">
        <v>153</v>
      </c>
      <c r="BE440" s="187">
        <f>IF(N440="základní",J440,0)</f>
        <v>0</v>
      </c>
      <c r="BF440" s="187">
        <f>IF(N440="snížená",J440,0)</f>
        <v>0</v>
      </c>
      <c r="BG440" s="187">
        <f>IF(N440="zákl. přenesená",J440,0)</f>
        <v>0</v>
      </c>
      <c r="BH440" s="187">
        <f>IF(N440="sníž. přenesená",J440,0)</f>
        <v>0</v>
      </c>
      <c r="BI440" s="187">
        <f>IF(N440="nulová",J440,0)</f>
        <v>0</v>
      </c>
      <c r="BJ440" s="19" t="s">
        <v>86</v>
      </c>
      <c r="BK440" s="187">
        <f>ROUND(I440*H440,2)</f>
        <v>0</v>
      </c>
      <c r="BL440" s="19" t="s">
        <v>160</v>
      </c>
      <c r="BM440" s="186" t="s">
        <v>913</v>
      </c>
    </row>
    <row r="441" spans="1:65" s="2" customFormat="1" ht="11.25">
      <c r="A441" s="36"/>
      <c r="B441" s="37"/>
      <c r="C441" s="38"/>
      <c r="D441" s="188" t="s">
        <v>161</v>
      </c>
      <c r="E441" s="38"/>
      <c r="F441" s="189" t="s">
        <v>1924</v>
      </c>
      <c r="G441" s="38"/>
      <c r="H441" s="38"/>
      <c r="I441" s="190"/>
      <c r="J441" s="38"/>
      <c r="K441" s="38"/>
      <c r="L441" s="41"/>
      <c r="M441" s="191"/>
      <c r="N441" s="192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161</v>
      </c>
      <c r="AU441" s="19" t="s">
        <v>88</v>
      </c>
    </row>
    <row r="442" spans="1:65" s="13" customFormat="1" ht="11.25">
      <c r="B442" s="193"/>
      <c r="C442" s="194"/>
      <c r="D442" s="195" t="s">
        <v>163</v>
      </c>
      <c r="E442" s="196" t="s">
        <v>19</v>
      </c>
      <c r="F442" s="197" t="s">
        <v>310</v>
      </c>
      <c r="G442" s="194"/>
      <c r="H442" s="198">
        <v>50</v>
      </c>
      <c r="I442" s="199"/>
      <c r="J442" s="194"/>
      <c r="K442" s="194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163</v>
      </c>
      <c r="AU442" s="204" t="s">
        <v>88</v>
      </c>
      <c r="AV442" s="13" t="s">
        <v>88</v>
      </c>
      <c r="AW442" s="13" t="s">
        <v>37</v>
      </c>
      <c r="AX442" s="13" t="s">
        <v>78</v>
      </c>
      <c r="AY442" s="204" t="s">
        <v>153</v>
      </c>
    </row>
    <row r="443" spans="1:65" s="14" customFormat="1" ht="11.25">
      <c r="B443" s="205"/>
      <c r="C443" s="206"/>
      <c r="D443" s="195" t="s">
        <v>163</v>
      </c>
      <c r="E443" s="207" t="s">
        <v>19</v>
      </c>
      <c r="F443" s="208" t="s">
        <v>190</v>
      </c>
      <c r="G443" s="206"/>
      <c r="H443" s="207" t="s">
        <v>19</v>
      </c>
      <c r="I443" s="209"/>
      <c r="J443" s="206"/>
      <c r="K443" s="206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163</v>
      </c>
      <c r="AU443" s="214" t="s">
        <v>88</v>
      </c>
      <c r="AV443" s="14" t="s">
        <v>86</v>
      </c>
      <c r="AW443" s="14" t="s">
        <v>37</v>
      </c>
      <c r="AX443" s="14" t="s">
        <v>78</v>
      </c>
      <c r="AY443" s="214" t="s">
        <v>153</v>
      </c>
    </row>
    <row r="444" spans="1:65" s="15" customFormat="1" ht="11.25">
      <c r="B444" s="215"/>
      <c r="C444" s="216"/>
      <c r="D444" s="195" t="s">
        <v>163</v>
      </c>
      <c r="E444" s="217" t="s">
        <v>19</v>
      </c>
      <c r="F444" s="218" t="s">
        <v>166</v>
      </c>
      <c r="G444" s="216"/>
      <c r="H444" s="219">
        <v>50</v>
      </c>
      <c r="I444" s="220"/>
      <c r="J444" s="216"/>
      <c r="K444" s="216"/>
      <c r="L444" s="221"/>
      <c r="M444" s="222"/>
      <c r="N444" s="223"/>
      <c r="O444" s="223"/>
      <c r="P444" s="223"/>
      <c r="Q444" s="223"/>
      <c r="R444" s="223"/>
      <c r="S444" s="223"/>
      <c r="T444" s="224"/>
      <c r="AT444" s="225" t="s">
        <v>163</v>
      </c>
      <c r="AU444" s="225" t="s">
        <v>88</v>
      </c>
      <c r="AV444" s="15" t="s">
        <v>160</v>
      </c>
      <c r="AW444" s="15" t="s">
        <v>37</v>
      </c>
      <c r="AX444" s="15" t="s">
        <v>86</v>
      </c>
      <c r="AY444" s="225" t="s">
        <v>153</v>
      </c>
    </row>
    <row r="445" spans="1:65" s="2" customFormat="1" ht="16.5" customHeight="1">
      <c r="A445" s="36"/>
      <c r="B445" s="37"/>
      <c r="C445" s="175" t="s">
        <v>362</v>
      </c>
      <c r="D445" s="175" t="s">
        <v>155</v>
      </c>
      <c r="E445" s="176" t="s">
        <v>1259</v>
      </c>
      <c r="F445" s="177" t="s">
        <v>1260</v>
      </c>
      <c r="G445" s="178" t="s">
        <v>173</v>
      </c>
      <c r="H445" s="179">
        <v>14.4</v>
      </c>
      <c r="I445" s="180"/>
      <c r="J445" s="181">
        <f>ROUND(I445*H445,2)</f>
        <v>0</v>
      </c>
      <c r="K445" s="177" t="s">
        <v>159</v>
      </c>
      <c r="L445" s="41"/>
      <c r="M445" s="182" t="s">
        <v>19</v>
      </c>
      <c r="N445" s="183" t="s">
        <v>49</v>
      </c>
      <c r="O445" s="66"/>
      <c r="P445" s="184">
        <f>O445*H445</f>
        <v>0</v>
      </c>
      <c r="Q445" s="184">
        <v>0</v>
      </c>
      <c r="R445" s="184">
        <f>Q445*H445</f>
        <v>0</v>
      </c>
      <c r="S445" s="184">
        <v>0</v>
      </c>
      <c r="T445" s="18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6" t="s">
        <v>160</v>
      </c>
      <c r="AT445" s="186" t="s">
        <v>155</v>
      </c>
      <c r="AU445" s="186" t="s">
        <v>88</v>
      </c>
      <c r="AY445" s="19" t="s">
        <v>153</v>
      </c>
      <c r="BE445" s="187">
        <f>IF(N445="základní",J445,0)</f>
        <v>0</v>
      </c>
      <c r="BF445" s="187">
        <f>IF(N445="snížená",J445,0)</f>
        <v>0</v>
      </c>
      <c r="BG445" s="187">
        <f>IF(N445="zákl. přenesená",J445,0)</f>
        <v>0</v>
      </c>
      <c r="BH445" s="187">
        <f>IF(N445="sníž. přenesená",J445,0)</f>
        <v>0</v>
      </c>
      <c r="BI445" s="187">
        <f>IF(N445="nulová",J445,0)</f>
        <v>0</v>
      </c>
      <c r="BJ445" s="19" t="s">
        <v>86</v>
      </c>
      <c r="BK445" s="187">
        <f>ROUND(I445*H445,2)</f>
        <v>0</v>
      </c>
      <c r="BL445" s="19" t="s">
        <v>160</v>
      </c>
      <c r="BM445" s="186" t="s">
        <v>916</v>
      </c>
    </row>
    <row r="446" spans="1:65" s="2" customFormat="1" ht="11.25">
      <c r="A446" s="36"/>
      <c r="B446" s="37"/>
      <c r="C446" s="38"/>
      <c r="D446" s="188" t="s">
        <v>161</v>
      </c>
      <c r="E446" s="38"/>
      <c r="F446" s="189" t="s">
        <v>1261</v>
      </c>
      <c r="G446" s="38"/>
      <c r="H446" s="38"/>
      <c r="I446" s="190"/>
      <c r="J446" s="38"/>
      <c r="K446" s="38"/>
      <c r="L446" s="41"/>
      <c r="M446" s="191"/>
      <c r="N446" s="192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161</v>
      </c>
      <c r="AU446" s="19" t="s">
        <v>88</v>
      </c>
    </row>
    <row r="447" spans="1:65" s="13" customFormat="1" ht="11.25">
      <c r="B447" s="193"/>
      <c r="C447" s="194"/>
      <c r="D447" s="195" t="s">
        <v>163</v>
      </c>
      <c r="E447" s="196" t="s">
        <v>19</v>
      </c>
      <c r="F447" s="197" t="s">
        <v>1925</v>
      </c>
      <c r="G447" s="194"/>
      <c r="H447" s="198">
        <v>14.4</v>
      </c>
      <c r="I447" s="199"/>
      <c r="J447" s="194"/>
      <c r="K447" s="194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163</v>
      </c>
      <c r="AU447" s="204" t="s">
        <v>88</v>
      </c>
      <c r="AV447" s="13" t="s">
        <v>88</v>
      </c>
      <c r="AW447" s="13" t="s">
        <v>37</v>
      </c>
      <c r="AX447" s="13" t="s">
        <v>78</v>
      </c>
      <c r="AY447" s="204" t="s">
        <v>153</v>
      </c>
    </row>
    <row r="448" spans="1:65" s="14" customFormat="1" ht="11.25">
      <c r="B448" s="205"/>
      <c r="C448" s="206"/>
      <c r="D448" s="195" t="s">
        <v>163</v>
      </c>
      <c r="E448" s="207" t="s">
        <v>19</v>
      </c>
      <c r="F448" s="208" t="s">
        <v>1263</v>
      </c>
      <c r="G448" s="206"/>
      <c r="H448" s="207" t="s">
        <v>19</v>
      </c>
      <c r="I448" s="209"/>
      <c r="J448" s="206"/>
      <c r="K448" s="206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163</v>
      </c>
      <c r="AU448" s="214" t="s">
        <v>88</v>
      </c>
      <c r="AV448" s="14" t="s">
        <v>86</v>
      </c>
      <c r="AW448" s="14" t="s">
        <v>37</v>
      </c>
      <c r="AX448" s="14" t="s">
        <v>78</v>
      </c>
      <c r="AY448" s="214" t="s">
        <v>153</v>
      </c>
    </row>
    <row r="449" spans="1:65" s="15" customFormat="1" ht="11.25">
      <c r="B449" s="215"/>
      <c r="C449" s="216"/>
      <c r="D449" s="195" t="s">
        <v>163</v>
      </c>
      <c r="E449" s="217" t="s">
        <v>19</v>
      </c>
      <c r="F449" s="218" t="s">
        <v>166</v>
      </c>
      <c r="G449" s="216"/>
      <c r="H449" s="219">
        <v>14.4</v>
      </c>
      <c r="I449" s="220"/>
      <c r="J449" s="216"/>
      <c r="K449" s="216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163</v>
      </c>
      <c r="AU449" s="225" t="s">
        <v>88</v>
      </c>
      <c r="AV449" s="15" t="s">
        <v>160</v>
      </c>
      <c r="AW449" s="15" t="s">
        <v>37</v>
      </c>
      <c r="AX449" s="15" t="s">
        <v>86</v>
      </c>
      <c r="AY449" s="225" t="s">
        <v>153</v>
      </c>
    </row>
    <row r="450" spans="1:65" s="2" customFormat="1" ht="33" customHeight="1">
      <c r="A450" s="36"/>
      <c r="B450" s="37"/>
      <c r="C450" s="175" t="s">
        <v>366</v>
      </c>
      <c r="D450" s="175" t="s">
        <v>155</v>
      </c>
      <c r="E450" s="176" t="s">
        <v>1264</v>
      </c>
      <c r="F450" s="177" t="s">
        <v>1265</v>
      </c>
      <c r="G450" s="178" t="s">
        <v>275</v>
      </c>
      <c r="H450" s="179">
        <v>42.5</v>
      </c>
      <c r="I450" s="180"/>
      <c r="J450" s="181">
        <f>ROUND(I450*H450,2)</f>
        <v>0</v>
      </c>
      <c r="K450" s="177" t="s">
        <v>159</v>
      </c>
      <c r="L450" s="41"/>
      <c r="M450" s="182" t="s">
        <v>19</v>
      </c>
      <c r="N450" s="183" t="s">
        <v>49</v>
      </c>
      <c r="O450" s="66"/>
      <c r="P450" s="184">
        <f>O450*H450</f>
        <v>0</v>
      </c>
      <c r="Q450" s="184">
        <v>0</v>
      </c>
      <c r="R450" s="184">
        <f>Q450*H450</f>
        <v>0</v>
      </c>
      <c r="S450" s="184">
        <v>0</v>
      </c>
      <c r="T450" s="18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160</v>
      </c>
      <c r="AT450" s="186" t="s">
        <v>155</v>
      </c>
      <c r="AU450" s="186" t="s">
        <v>88</v>
      </c>
      <c r="AY450" s="19" t="s">
        <v>153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86</v>
      </c>
      <c r="BK450" s="187">
        <f>ROUND(I450*H450,2)</f>
        <v>0</v>
      </c>
      <c r="BL450" s="19" t="s">
        <v>160</v>
      </c>
      <c r="BM450" s="186" t="s">
        <v>919</v>
      </c>
    </row>
    <row r="451" spans="1:65" s="2" customFormat="1" ht="11.25">
      <c r="A451" s="36"/>
      <c r="B451" s="37"/>
      <c r="C451" s="38"/>
      <c r="D451" s="188" t="s">
        <v>161</v>
      </c>
      <c r="E451" s="38"/>
      <c r="F451" s="189" t="s">
        <v>1266</v>
      </c>
      <c r="G451" s="38"/>
      <c r="H451" s="38"/>
      <c r="I451" s="190"/>
      <c r="J451" s="38"/>
      <c r="K451" s="38"/>
      <c r="L451" s="41"/>
      <c r="M451" s="191"/>
      <c r="N451" s="192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161</v>
      </c>
      <c r="AU451" s="19" t="s">
        <v>88</v>
      </c>
    </row>
    <row r="452" spans="1:65" s="13" customFormat="1" ht="11.25">
      <c r="B452" s="193"/>
      <c r="C452" s="194"/>
      <c r="D452" s="195" t="s">
        <v>163</v>
      </c>
      <c r="E452" s="196" t="s">
        <v>19</v>
      </c>
      <c r="F452" s="197" t="s">
        <v>1926</v>
      </c>
      <c r="G452" s="194"/>
      <c r="H452" s="198">
        <v>42.5</v>
      </c>
      <c r="I452" s="199"/>
      <c r="J452" s="194"/>
      <c r="K452" s="194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163</v>
      </c>
      <c r="AU452" s="204" t="s">
        <v>88</v>
      </c>
      <c r="AV452" s="13" t="s">
        <v>88</v>
      </c>
      <c r="AW452" s="13" t="s">
        <v>37</v>
      </c>
      <c r="AX452" s="13" t="s">
        <v>78</v>
      </c>
      <c r="AY452" s="204" t="s">
        <v>153</v>
      </c>
    </row>
    <row r="453" spans="1:65" s="14" customFormat="1" ht="11.25">
      <c r="B453" s="205"/>
      <c r="C453" s="206"/>
      <c r="D453" s="195" t="s">
        <v>163</v>
      </c>
      <c r="E453" s="207" t="s">
        <v>19</v>
      </c>
      <c r="F453" s="208" t="s">
        <v>190</v>
      </c>
      <c r="G453" s="206"/>
      <c r="H453" s="207" t="s">
        <v>19</v>
      </c>
      <c r="I453" s="209"/>
      <c r="J453" s="206"/>
      <c r="K453" s="206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163</v>
      </c>
      <c r="AU453" s="214" t="s">
        <v>88</v>
      </c>
      <c r="AV453" s="14" t="s">
        <v>86</v>
      </c>
      <c r="AW453" s="14" t="s">
        <v>37</v>
      </c>
      <c r="AX453" s="14" t="s">
        <v>78</v>
      </c>
      <c r="AY453" s="214" t="s">
        <v>153</v>
      </c>
    </row>
    <row r="454" spans="1:65" s="15" customFormat="1" ht="11.25">
      <c r="B454" s="215"/>
      <c r="C454" s="216"/>
      <c r="D454" s="195" t="s">
        <v>163</v>
      </c>
      <c r="E454" s="217" t="s">
        <v>19</v>
      </c>
      <c r="F454" s="218" t="s">
        <v>166</v>
      </c>
      <c r="G454" s="216"/>
      <c r="H454" s="219">
        <v>42.5</v>
      </c>
      <c r="I454" s="220"/>
      <c r="J454" s="216"/>
      <c r="K454" s="216"/>
      <c r="L454" s="221"/>
      <c r="M454" s="222"/>
      <c r="N454" s="223"/>
      <c r="O454" s="223"/>
      <c r="P454" s="223"/>
      <c r="Q454" s="223"/>
      <c r="R454" s="223"/>
      <c r="S454" s="223"/>
      <c r="T454" s="224"/>
      <c r="AT454" s="225" t="s">
        <v>163</v>
      </c>
      <c r="AU454" s="225" t="s">
        <v>88</v>
      </c>
      <c r="AV454" s="15" t="s">
        <v>160</v>
      </c>
      <c r="AW454" s="15" t="s">
        <v>37</v>
      </c>
      <c r="AX454" s="15" t="s">
        <v>86</v>
      </c>
      <c r="AY454" s="225" t="s">
        <v>153</v>
      </c>
    </row>
    <row r="455" spans="1:65" s="12" customFormat="1" ht="22.9" customHeight="1">
      <c r="B455" s="159"/>
      <c r="C455" s="160"/>
      <c r="D455" s="161" t="s">
        <v>77</v>
      </c>
      <c r="E455" s="173" t="s">
        <v>551</v>
      </c>
      <c r="F455" s="173" t="s">
        <v>552</v>
      </c>
      <c r="G455" s="160"/>
      <c r="H455" s="160"/>
      <c r="I455" s="163"/>
      <c r="J455" s="174">
        <f>BK455</f>
        <v>0</v>
      </c>
      <c r="K455" s="160"/>
      <c r="L455" s="165"/>
      <c r="M455" s="166"/>
      <c r="N455" s="167"/>
      <c r="O455" s="167"/>
      <c r="P455" s="168">
        <f>SUM(P456:P499)</f>
        <v>0</v>
      </c>
      <c r="Q455" s="167"/>
      <c r="R455" s="168">
        <f>SUM(R456:R499)</f>
        <v>0</v>
      </c>
      <c r="S455" s="167"/>
      <c r="T455" s="169">
        <f>SUM(T456:T499)</f>
        <v>0</v>
      </c>
      <c r="AR455" s="170" t="s">
        <v>86</v>
      </c>
      <c r="AT455" s="171" t="s">
        <v>77</v>
      </c>
      <c r="AU455" s="171" t="s">
        <v>86</v>
      </c>
      <c r="AY455" s="170" t="s">
        <v>153</v>
      </c>
      <c r="BK455" s="172">
        <f>SUM(BK456:BK499)</f>
        <v>0</v>
      </c>
    </row>
    <row r="456" spans="1:65" s="2" customFormat="1" ht="24.2" customHeight="1">
      <c r="A456" s="36"/>
      <c r="B456" s="37"/>
      <c r="C456" s="175" t="s">
        <v>371</v>
      </c>
      <c r="D456" s="175" t="s">
        <v>155</v>
      </c>
      <c r="E456" s="176" t="s">
        <v>554</v>
      </c>
      <c r="F456" s="177" t="s">
        <v>555</v>
      </c>
      <c r="G456" s="178" t="s">
        <v>223</v>
      </c>
      <c r="H456" s="179">
        <v>242.34</v>
      </c>
      <c r="I456" s="180"/>
      <c r="J456" s="181">
        <f>ROUND(I456*H456,2)</f>
        <v>0</v>
      </c>
      <c r="K456" s="177" t="s">
        <v>159</v>
      </c>
      <c r="L456" s="41"/>
      <c r="M456" s="182" t="s">
        <v>19</v>
      </c>
      <c r="N456" s="183" t="s">
        <v>49</v>
      </c>
      <c r="O456" s="66"/>
      <c r="P456" s="184">
        <f>O456*H456</f>
        <v>0</v>
      </c>
      <c r="Q456" s="184">
        <v>0</v>
      </c>
      <c r="R456" s="184">
        <f>Q456*H456</f>
        <v>0</v>
      </c>
      <c r="S456" s="184">
        <v>0</v>
      </c>
      <c r="T456" s="185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6" t="s">
        <v>160</v>
      </c>
      <c r="AT456" s="186" t="s">
        <v>155</v>
      </c>
      <c r="AU456" s="186" t="s">
        <v>88</v>
      </c>
      <c r="AY456" s="19" t="s">
        <v>153</v>
      </c>
      <c r="BE456" s="187">
        <f>IF(N456="základní",J456,0)</f>
        <v>0</v>
      </c>
      <c r="BF456" s="187">
        <f>IF(N456="snížená",J456,0)</f>
        <v>0</v>
      </c>
      <c r="BG456" s="187">
        <f>IF(N456="zákl. přenesená",J456,0)</f>
        <v>0</v>
      </c>
      <c r="BH456" s="187">
        <f>IF(N456="sníž. přenesená",J456,0)</f>
        <v>0</v>
      </c>
      <c r="BI456" s="187">
        <f>IF(N456="nulová",J456,0)</f>
        <v>0</v>
      </c>
      <c r="BJ456" s="19" t="s">
        <v>86</v>
      </c>
      <c r="BK456" s="187">
        <f>ROUND(I456*H456,2)</f>
        <v>0</v>
      </c>
      <c r="BL456" s="19" t="s">
        <v>160</v>
      </c>
      <c r="BM456" s="186" t="s">
        <v>922</v>
      </c>
    </row>
    <row r="457" spans="1:65" s="2" customFormat="1" ht="11.25">
      <c r="A457" s="36"/>
      <c r="B457" s="37"/>
      <c r="C457" s="38"/>
      <c r="D457" s="188" t="s">
        <v>161</v>
      </c>
      <c r="E457" s="38"/>
      <c r="F457" s="189" t="s">
        <v>557</v>
      </c>
      <c r="G457" s="38"/>
      <c r="H457" s="38"/>
      <c r="I457" s="190"/>
      <c r="J457" s="38"/>
      <c r="K457" s="38"/>
      <c r="L457" s="41"/>
      <c r="M457" s="191"/>
      <c r="N457" s="192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161</v>
      </c>
      <c r="AU457" s="19" t="s">
        <v>88</v>
      </c>
    </row>
    <row r="458" spans="1:65" s="13" customFormat="1" ht="11.25">
      <c r="B458" s="193"/>
      <c r="C458" s="194"/>
      <c r="D458" s="195" t="s">
        <v>163</v>
      </c>
      <c r="E458" s="196" t="s">
        <v>19</v>
      </c>
      <c r="F458" s="197" t="s">
        <v>1927</v>
      </c>
      <c r="G458" s="194"/>
      <c r="H458" s="198">
        <v>56.545999999999999</v>
      </c>
      <c r="I458" s="199"/>
      <c r="J458" s="194"/>
      <c r="K458" s="194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163</v>
      </c>
      <c r="AU458" s="204" t="s">
        <v>88</v>
      </c>
      <c r="AV458" s="13" t="s">
        <v>88</v>
      </c>
      <c r="AW458" s="13" t="s">
        <v>37</v>
      </c>
      <c r="AX458" s="13" t="s">
        <v>78</v>
      </c>
      <c r="AY458" s="204" t="s">
        <v>153</v>
      </c>
    </row>
    <row r="459" spans="1:65" s="13" customFormat="1" ht="11.25">
      <c r="B459" s="193"/>
      <c r="C459" s="194"/>
      <c r="D459" s="195" t="s">
        <v>163</v>
      </c>
      <c r="E459" s="196" t="s">
        <v>19</v>
      </c>
      <c r="F459" s="197" t="s">
        <v>1928</v>
      </c>
      <c r="G459" s="194"/>
      <c r="H459" s="198">
        <v>185.79400000000001</v>
      </c>
      <c r="I459" s="199"/>
      <c r="J459" s="194"/>
      <c r="K459" s="194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163</v>
      </c>
      <c r="AU459" s="204" t="s">
        <v>88</v>
      </c>
      <c r="AV459" s="13" t="s">
        <v>88</v>
      </c>
      <c r="AW459" s="13" t="s">
        <v>37</v>
      </c>
      <c r="AX459" s="13" t="s">
        <v>78</v>
      </c>
      <c r="AY459" s="204" t="s">
        <v>153</v>
      </c>
    </row>
    <row r="460" spans="1:65" s="15" customFormat="1" ht="11.25">
      <c r="B460" s="215"/>
      <c r="C460" s="216"/>
      <c r="D460" s="195" t="s">
        <v>163</v>
      </c>
      <c r="E460" s="217" t="s">
        <v>19</v>
      </c>
      <c r="F460" s="218" t="s">
        <v>166</v>
      </c>
      <c r="G460" s="216"/>
      <c r="H460" s="219">
        <v>242.34</v>
      </c>
      <c r="I460" s="220"/>
      <c r="J460" s="216"/>
      <c r="K460" s="216"/>
      <c r="L460" s="221"/>
      <c r="M460" s="222"/>
      <c r="N460" s="223"/>
      <c r="O460" s="223"/>
      <c r="P460" s="223"/>
      <c r="Q460" s="223"/>
      <c r="R460" s="223"/>
      <c r="S460" s="223"/>
      <c r="T460" s="224"/>
      <c r="AT460" s="225" t="s">
        <v>163</v>
      </c>
      <c r="AU460" s="225" t="s">
        <v>88</v>
      </c>
      <c r="AV460" s="15" t="s">
        <v>160</v>
      </c>
      <c r="AW460" s="15" t="s">
        <v>37</v>
      </c>
      <c r="AX460" s="15" t="s">
        <v>86</v>
      </c>
      <c r="AY460" s="225" t="s">
        <v>153</v>
      </c>
    </row>
    <row r="461" spans="1:65" s="2" customFormat="1" ht="24.2" customHeight="1">
      <c r="A461" s="36"/>
      <c r="B461" s="37"/>
      <c r="C461" s="175" t="s">
        <v>375</v>
      </c>
      <c r="D461" s="175" t="s">
        <v>155</v>
      </c>
      <c r="E461" s="176" t="s">
        <v>558</v>
      </c>
      <c r="F461" s="177" t="s">
        <v>559</v>
      </c>
      <c r="G461" s="178" t="s">
        <v>223</v>
      </c>
      <c r="H461" s="179">
        <v>3392.76</v>
      </c>
      <c r="I461" s="180"/>
      <c r="J461" s="181">
        <f>ROUND(I461*H461,2)</f>
        <v>0</v>
      </c>
      <c r="K461" s="177" t="s">
        <v>159</v>
      </c>
      <c r="L461" s="41"/>
      <c r="M461" s="182" t="s">
        <v>19</v>
      </c>
      <c r="N461" s="183" t="s">
        <v>49</v>
      </c>
      <c r="O461" s="66"/>
      <c r="P461" s="184">
        <f>O461*H461</f>
        <v>0</v>
      </c>
      <c r="Q461" s="184">
        <v>0</v>
      </c>
      <c r="R461" s="184">
        <f>Q461*H461</f>
        <v>0</v>
      </c>
      <c r="S461" s="184">
        <v>0</v>
      </c>
      <c r="T461" s="185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6" t="s">
        <v>160</v>
      </c>
      <c r="AT461" s="186" t="s">
        <v>155</v>
      </c>
      <c r="AU461" s="186" t="s">
        <v>88</v>
      </c>
      <c r="AY461" s="19" t="s">
        <v>153</v>
      </c>
      <c r="BE461" s="187">
        <f>IF(N461="základní",J461,0)</f>
        <v>0</v>
      </c>
      <c r="BF461" s="187">
        <f>IF(N461="snížená",J461,0)</f>
        <v>0</v>
      </c>
      <c r="BG461" s="187">
        <f>IF(N461="zákl. přenesená",J461,0)</f>
        <v>0</v>
      </c>
      <c r="BH461" s="187">
        <f>IF(N461="sníž. přenesená",J461,0)</f>
        <v>0</v>
      </c>
      <c r="BI461" s="187">
        <f>IF(N461="nulová",J461,0)</f>
        <v>0</v>
      </c>
      <c r="BJ461" s="19" t="s">
        <v>86</v>
      </c>
      <c r="BK461" s="187">
        <f>ROUND(I461*H461,2)</f>
        <v>0</v>
      </c>
      <c r="BL461" s="19" t="s">
        <v>160</v>
      </c>
      <c r="BM461" s="186" t="s">
        <v>925</v>
      </c>
    </row>
    <row r="462" spans="1:65" s="2" customFormat="1" ht="11.25">
      <c r="A462" s="36"/>
      <c r="B462" s="37"/>
      <c r="C462" s="38"/>
      <c r="D462" s="188" t="s">
        <v>161</v>
      </c>
      <c r="E462" s="38"/>
      <c r="F462" s="189" t="s">
        <v>561</v>
      </c>
      <c r="G462" s="38"/>
      <c r="H462" s="38"/>
      <c r="I462" s="190"/>
      <c r="J462" s="38"/>
      <c r="K462" s="38"/>
      <c r="L462" s="41"/>
      <c r="M462" s="191"/>
      <c r="N462" s="192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161</v>
      </c>
      <c r="AU462" s="19" t="s">
        <v>88</v>
      </c>
    </row>
    <row r="463" spans="1:65" s="13" customFormat="1" ht="11.25">
      <c r="B463" s="193"/>
      <c r="C463" s="194"/>
      <c r="D463" s="195" t="s">
        <v>163</v>
      </c>
      <c r="E463" s="196" t="s">
        <v>19</v>
      </c>
      <c r="F463" s="197" t="s">
        <v>1929</v>
      </c>
      <c r="G463" s="194"/>
      <c r="H463" s="198">
        <v>3392.76</v>
      </c>
      <c r="I463" s="199"/>
      <c r="J463" s="194"/>
      <c r="K463" s="194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163</v>
      </c>
      <c r="AU463" s="204" t="s">
        <v>88</v>
      </c>
      <c r="AV463" s="13" t="s">
        <v>88</v>
      </c>
      <c r="AW463" s="13" t="s">
        <v>37</v>
      </c>
      <c r="AX463" s="13" t="s">
        <v>78</v>
      </c>
      <c r="AY463" s="204" t="s">
        <v>153</v>
      </c>
    </row>
    <row r="464" spans="1:65" s="15" customFormat="1" ht="11.25">
      <c r="B464" s="215"/>
      <c r="C464" s="216"/>
      <c r="D464" s="195" t="s">
        <v>163</v>
      </c>
      <c r="E464" s="217" t="s">
        <v>19</v>
      </c>
      <c r="F464" s="218" t="s">
        <v>166</v>
      </c>
      <c r="G464" s="216"/>
      <c r="H464" s="219">
        <v>3392.76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163</v>
      </c>
      <c r="AU464" s="225" t="s">
        <v>88</v>
      </c>
      <c r="AV464" s="15" t="s">
        <v>160</v>
      </c>
      <c r="AW464" s="15" t="s">
        <v>37</v>
      </c>
      <c r="AX464" s="15" t="s">
        <v>86</v>
      </c>
      <c r="AY464" s="225" t="s">
        <v>153</v>
      </c>
    </row>
    <row r="465" spans="1:65" s="2" customFormat="1" ht="24.2" customHeight="1">
      <c r="A465" s="36"/>
      <c r="B465" s="37"/>
      <c r="C465" s="175" t="s">
        <v>380</v>
      </c>
      <c r="D465" s="175" t="s">
        <v>155</v>
      </c>
      <c r="E465" s="176" t="s">
        <v>1283</v>
      </c>
      <c r="F465" s="177" t="s">
        <v>1284</v>
      </c>
      <c r="G465" s="178" t="s">
        <v>223</v>
      </c>
      <c r="H465" s="179">
        <v>81.122</v>
      </c>
      <c r="I465" s="180"/>
      <c r="J465" s="181">
        <f>ROUND(I465*H465,2)</f>
        <v>0</v>
      </c>
      <c r="K465" s="177" t="s">
        <v>159</v>
      </c>
      <c r="L465" s="41"/>
      <c r="M465" s="182" t="s">
        <v>19</v>
      </c>
      <c r="N465" s="183" t="s">
        <v>49</v>
      </c>
      <c r="O465" s="66"/>
      <c r="P465" s="184">
        <f>O465*H465</f>
        <v>0</v>
      </c>
      <c r="Q465" s="184">
        <v>0</v>
      </c>
      <c r="R465" s="184">
        <f>Q465*H465</f>
        <v>0</v>
      </c>
      <c r="S465" s="184">
        <v>0</v>
      </c>
      <c r="T465" s="185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6" t="s">
        <v>160</v>
      </c>
      <c r="AT465" s="186" t="s">
        <v>155</v>
      </c>
      <c r="AU465" s="186" t="s">
        <v>88</v>
      </c>
      <c r="AY465" s="19" t="s">
        <v>153</v>
      </c>
      <c r="BE465" s="187">
        <f>IF(N465="základní",J465,0)</f>
        <v>0</v>
      </c>
      <c r="BF465" s="187">
        <f>IF(N465="snížená",J465,0)</f>
        <v>0</v>
      </c>
      <c r="BG465" s="187">
        <f>IF(N465="zákl. přenesená",J465,0)</f>
        <v>0</v>
      </c>
      <c r="BH465" s="187">
        <f>IF(N465="sníž. přenesená",J465,0)</f>
        <v>0</v>
      </c>
      <c r="BI465" s="187">
        <f>IF(N465="nulová",J465,0)</f>
        <v>0</v>
      </c>
      <c r="BJ465" s="19" t="s">
        <v>86</v>
      </c>
      <c r="BK465" s="187">
        <f>ROUND(I465*H465,2)</f>
        <v>0</v>
      </c>
      <c r="BL465" s="19" t="s">
        <v>160</v>
      </c>
      <c r="BM465" s="186" t="s">
        <v>928</v>
      </c>
    </row>
    <row r="466" spans="1:65" s="2" customFormat="1" ht="11.25">
      <c r="A466" s="36"/>
      <c r="B466" s="37"/>
      <c r="C466" s="38"/>
      <c r="D466" s="188" t="s">
        <v>161</v>
      </c>
      <c r="E466" s="38"/>
      <c r="F466" s="189" t="s">
        <v>1285</v>
      </c>
      <c r="G466" s="38"/>
      <c r="H466" s="38"/>
      <c r="I466" s="190"/>
      <c r="J466" s="38"/>
      <c r="K466" s="38"/>
      <c r="L466" s="41"/>
      <c r="M466" s="191"/>
      <c r="N466" s="192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161</v>
      </c>
      <c r="AU466" s="19" t="s">
        <v>88</v>
      </c>
    </row>
    <row r="467" spans="1:65" s="13" customFormat="1" ht="11.25">
      <c r="B467" s="193"/>
      <c r="C467" s="194"/>
      <c r="D467" s="195" t="s">
        <v>163</v>
      </c>
      <c r="E467" s="196" t="s">
        <v>19</v>
      </c>
      <c r="F467" s="197" t="s">
        <v>1930</v>
      </c>
      <c r="G467" s="194"/>
      <c r="H467" s="198">
        <v>323.46300000000002</v>
      </c>
      <c r="I467" s="199"/>
      <c r="J467" s="194"/>
      <c r="K467" s="194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163</v>
      </c>
      <c r="AU467" s="204" t="s">
        <v>88</v>
      </c>
      <c r="AV467" s="13" t="s">
        <v>88</v>
      </c>
      <c r="AW467" s="13" t="s">
        <v>37</v>
      </c>
      <c r="AX467" s="13" t="s">
        <v>78</v>
      </c>
      <c r="AY467" s="204" t="s">
        <v>153</v>
      </c>
    </row>
    <row r="468" spans="1:65" s="13" customFormat="1" ht="11.25">
      <c r="B468" s="193"/>
      <c r="C468" s="194"/>
      <c r="D468" s="195" t="s">
        <v>163</v>
      </c>
      <c r="E468" s="196" t="s">
        <v>19</v>
      </c>
      <c r="F468" s="197" t="s">
        <v>1931</v>
      </c>
      <c r="G468" s="194"/>
      <c r="H468" s="198">
        <v>-242.34100000000001</v>
      </c>
      <c r="I468" s="199"/>
      <c r="J468" s="194"/>
      <c r="K468" s="194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163</v>
      </c>
      <c r="AU468" s="204" t="s">
        <v>88</v>
      </c>
      <c r="AV468" s="13" t="s">
        <v>88</v>
      </c>
      <c r="AW468" s="13" t="s">
        <v>37</v>
      </c>
      <c r="AX468" s="13" t="s">
        <v>78</v>
      </c>
      <c r="AY468" s="204" t="s">
        <v>153</v>
      </c>
    </row>
    <row r="469" spans="1:65" s="14" customFormat="1" ht="11.25">
      <c r="B469" s="205"/>
      <c r="C469" s="206"/>
      <c r="D469" s="195" t="s">
        <v>163</v>
      </c>
      <c r="E469" s="207" t="s">
        <v>19</v>
      </c>
      <c r="F469" s="208" t="s">
        <v>1932</v>
      </c>
      <c r="G469" s="206"/>
      <c r="H469" s="207" t="s">
        <v>19</v>
      </c>
      <c r="I469" s="209"/>
      <c r="J469" s="206"/>
      <c r="K469" s="206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163</v>
      </c>
      <c r="AU469" s="214" t="s">
        <v>88</v>
      </c>
      <c r="AV469" s="14" t="s">
        <v>86</v>
      </c>
      <c r="AW469" s="14" t="s">
        <v>37</v>
      </c>
      <c r="AX469" s="14" t="s">
        <v>78</v>
      </c>
      <c r="AY469" s="214" t="s">
        <v>153</v>
      </c>
    </row>
    <row r="470" spans="1:65" s="15" customFormat="1" ht="11.25">
      <c r="B470" s="215"/>
      <c r="C470" s="216"/>
      <c r="D470" s="195" t="s">
        <v>163</v>
      </c>
      <c r="E470" s="217" t="s">
        <v>19</v>
      </c>
      <c r="F470" s="218" t="s">
        <v>166</v>
      </c>
      <c r="G470" s="216"/>
      <c r="H470" s="219">
        <v>81.122000000000014</v>
      </c>
      <c r="I470" s="220"/>
      <c r="J470" s="216"/>
      <c r="K470" s="216"/>
      <c r="L470" s="221"/>
      <c r="M470" s="222"/>
      <c r="N470" s="223"/>
      <c r="O470" s="223"/>
      <c r="P470" s="223"/>
      <c r="Q470" s="223"/>
      <c r="R470" s="223"/>
      <c r="S470" s="223"/>
      <c r="T470" s="224"/>
      <c r="AT470" s="225" t="s">
        <v>163</v>
      </c>
      <c r="AU470" s="225" t="s">
        <v>88</v>
      </c>
      <c r="AV470" s="15" t="s">
        <v>160</v>
      </c>
      <c r="AW470" s="15" t="s">
        <v>37</v>
      </c>
      <c r="AX470" s="15" t="s">
        <v>86</v>
      </c>
      <c r="AY470" s="225" t="s">
        <v>153</v>
      </c>
    </row>
    <row r="471" spans="1:65" s="2" customFormat="1" ht="24.2" customHeight="1">
      <c r="A471" s="36"/>
      <c r="B471" s="37"/>
      <c r="C471" s="175" t="s">
        <v>933</v>
      </c>
      <c r="D471" s="175" t="s">
        <v>155</v>
      </c>
      <c r="E471" s="176" t="s">
        <v>1288</v>
      </c>
      <c r="F471" s="177" t="s">
        <v>559</v>
      </c>
      <c r="G471" s="178" t="s">
        <v>223</v>
      </c>
      <c r="H471" s="179">
        <v>1135.7080000000001</v>
      </c>
      <c r="I471" s="180"/>
      <c r="J471" s="181">
        <f>ROUND(I471*H471,2)</f>
        <v>0</v>
      </c>
      <c r="K471" s="177" t="s">
        <v>159</v>
      </c>
      <c r="L471" s="41"/>
      <c r="M471" s="182" t="s">
        <v>19</v>
      </c>
      <c r="N471" s="183" t="s">
        <v>49</v>
      </c>
      <c r="O471" s="66"/>
      <c r="P471" s="184">
        <f>O471*H471</f>
        <v>0</v>
      </c>
      <c r="Q471" s="184">
        <v>0</v>
      </c>
      <c r="R471" s="184">
        <f>Q471*H471</f>
        <v>0</v>
      </c>
      <c r="S471" s="184">
        <v>0</v>
      </c>
      <c r="T471" s="185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6" t="s">
        <v>160</v>
      </c>
      <c r="AT471" s="186" t="s">
        <v>155</v>
      </c>
      <c r="AU471" s="186" t="s">
        <v>88</v>
      </c>
      <c r="AY471" s="19" t="s">
        <v>153</v>
      </c>
      <c r="BE471" s="187">
        <f>IF(N471="základní",J471,0)</f>
        <v>0</v>
      </c>
      <c r="BF471" s="187">
        <f>IF(N471="snížená",J471,0)</f>
        <v>0</v>
      </c>
      <c r="BG471" s="187">
        <f>IF(N471="zákl. přenesená",J471,0)</f>
        <v>0</v>
      </c>
      <c r="BH471" s="187">
        <f>IF(N471="sníž. přenesená",J471,0)</f>
        <v>0</v>
      </c>
      <c r="BI471" s="187">
        <f>IF(N471="nulová",J471,0)</f>
        <v>0</v>
      </c>
      <c r="BJ471" s="19" t="s">
        <v>86</v>
      </c>
      <c r="BK471" s="187">
        <f>ROUND(I471*H471,2)</f>
        <v>0</v>
      </c>
      <c r="BL471" s="19" t="s">
        <v>160</v>
      </c>
      <c r="BM471" s="186" t="s">
        <v>936</v>
      </c>
    </row>
    <row r="472" spans="1:65" s="2" customFormat="1" ht="11.25">
      <c r="A472" s="36"/>
      <c r="B472" s="37"/>
      <c r="C472" s="38"/>
      <c r="D472" s="188" t="s">
        <v>161</v>
      </c>
      <c r="E472" s="38"/>
      <c r="F472" s="189" t="s">
        <v>1289</v>
      </c>
      <c r="G472" s="38"/>
      <c r="H472" s="38"/>
      <c r="I472" s="190"/>
      <c r="J472" s="38"/>
      <c r="K472" s="38"/>
      <c r="L472" s="41"/>
      <c r="M472" s="191"/>
      <c r="N472" s="192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161</v>
      </c>
      <c r="AU472" s="19" t="s">
        <v>88</v>
      </c>
    </row>
    <row r="473" spans="1:65" s="13" customFormat="1" ht="11.25">
      <c r="B473" s="193"/>
      <c r="C473" s="194"/>
      <c r="D473" s="195" t="s">
        <v>163</v>
      </c>
      <c r="E473" s="196" t="s">
        <v>19</v>
      </c>
      <c r="F473" s="197" t="s">
        <v>1933</v>
      </c>
      <c r="G473" s="194"/>
      <c r="H473" s="198">
        <v>1135.7080000000001</v>
      </c>
      <c r="I473" s="199"/>
      <c r="J473" s="194"/>
      <c r="K473" s="194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163</v>
      </c>
      <c r="AU473" s="204" t="s">
        <v>88</v>
      </c>
      <c r="AV473" s="13" t="s">
        <v>88</v>
      </c>
      <c r="AW473" s="13" t="s">
        <v>37</v>
      </c>
      <c r="AX473" s="13" t="s">
        <v>78</v>
      </c>
      <c r="AY473" s="204" t="s">
        <v>153</v>
      </c>
    </row>
    <row r="474" spans="1:65" s="15" customFormat="1" ht="11.25">
      <c r="B474" s="215"/>
      <c r="C474" s="216"/>
      <c r="D474" s="195" t="s">
        <v>163</v>
      </c>
      <c r="E474" s="217" t="s">
        <v>19</v>
      </c>
      <c r="F474" s="218" t="s">
        <v>166</v>
      </c>
      <c r="G474" s="216"/>
      <c r="H474" s="219">
        <v>1135.7080000000001</v>
      </c>
      <c r="I474" s="220"/>
      <c r="J474" s="216"/>
      <c r="K474" s="216"/>
      <c r="L474" s="221"/>
      <c r="M474" s="222"/>
      <c r="N474" s="223"/>
      <c r="O474" s="223"/>
      <c r="P474" s="223"/>
      <c r="Q474" s="223"/>
      <c r="R474" s="223"/>
      <c r="S474" s="223"/>
      <c r="T474" s="224"/>
      <c r="AT474" s="225" t="s">
        <v>163</v>
      </c>
      <c r="AU474" s="225" t="s">
        <v>88</v>
      </c>
      <c r="AV474" s="15" t="s">
        <v>160</v>
      </c>
      <c r="AW474" s="15" t="s">
        <v>37</v>
      </c>
      <c r="AX474" s="15" t="s">
        <v>86</v>
      </c>
      <c r="AY474" s="225" t="s">
        <v>153</v>
      </c>
    </row>
    <row r="475" spans="1:65" s="2" customFormat="1" ht="16.5" customHeight="1">
      <c r="A475" s="36"/>
      <c r="B475" s="37"/>
      <c r="C475" s="175" t="s">
        <v>404</v>
      </c>
      <c r="D475" s="175" t="s">
        <v>155</v>
      </c>
      <c r="E475" s="176" t="s">
        <v>564</v>
      </c>
      <c r="F475" s="177" t="s">
        <v>565</v>
      </c>
      <c r="G475" s="178" t="s">
        <v>223</v>
      </c>
      <c r="H475" s="179">
        <v>242.34</v>
      </c>
      <c r="I475" s="180"/>
      <c r="J475" s="181">
        <f>ROUND(I475*H475,2)</f>
        <v>0</v>
      </c>
      <c r="K475" s="177" t="s">
        <v>159</v>
      </c>
      <c r="L475" s="41"/>
      <c r="M475" s="182" t="s">
        <v>19</v>
      </c>
      <c r="N475" s="183" t="s">
        <v>49</v>
      </c>
      <c r="O475" s="66"/>
      <c r="P475" s="184">
        <f>O475*H475</f>
        <v>0</v>
      </c>
      <c r="Q475" s="184">
        <v>0</v>
      </c>
      <c r="R475" s="184">
        <f>Q475*H475</f>
        <v>0</v>
      </c>
      <c r="S475" s="184">
        <v>0</v>
      </c>
      <c r="T475" s="185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6" t="s">
        <v>160</v>
      </c>
      <c r="AT475" s="186" t="s">
        <v>155</v>
      </c>
      <c r="AU475" s="186" t="s">
        <v>88</v>
      </c>
      <c r="AY475" s="19" t="s">
        <v>153</v>
      </c>
      <c r="BE475" s="187">
        <f>IF(N475="základní",J475,0)</f>
        <v>0</v>
      </c>
      <c r="BF475" s="187">
        <f>IF(N475="snížená",J475,0)</f>
        <v>0</v>
      </c>
      <c r="BG475" s="187">
        <f>IF(N475="zákl. přenesená",J475,0)</f>
        <v>0</v>
      </c>
      <c r="BH475" s="187">
        <f>IF(N475="sníž. přenesená",J475,0)</f>
        <v>0</v>
      </c>
      <c r="BI475" s="187">
        <f>IF(N475="nulová",J475,0)</f>
        <v>0</v>
      </c>
      <c r="BJ475" s="19" t="s">
        <v>86</v>
      </c>
      <c r="BK475" s="187">
        <f>ROUND(I475*H475,2)</f>
        <v>0</v>
      </c>
      <c r="BL475" s="19" t="s">
        <v>160</v>
      </c>
      <c r="BM475" s="186" t="s">
        <v>942</v>
      </c>
    </row>
    <row r="476" spans="1:65" s="2" customFormat="1" ht="11.25">
      <c r="A476" s="36"/>
      <c r="B476" s="37"/>
      <c r="C476" s="38"/>
      <c r="D476" s="188" t="s">
        <v>161</v>
      </c>
      <c r="E476" s="38"/>
      <c r="F476" s="189" t="s">
        <v>567</v>
      </c>
      <c r="G476" s="38"/>
      <c r="H476" s="38"/>
      <c r="I476" s="190"/>
      <c r="J476" s="38"/>
      <c r="K476" s="38"/>
      <c r="L476" s="41"/>
      <c r="M476" s="191"/>
      <c r="N476" s="192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161</v>
      </c>
      <c r="AU476" s="19" t="s">
        <v>88</v>
      </c>
    </row>
    <row r="477" spans="1:65" s="13" customFormat="1" ht="11.25">
      <c r="B477" s="193"/>
      <c r="C477" s="194"/>
      <c r="D477" s="195" t="s">
        <v>163</v>
      </c>
      <c r="E477" s="196" t="s">
        <v>19</v>
      </c>
      <c r="F477" s="197" t="s">
        <v>1934</v>
      </c>
      <c r="G477" s="194"/>
      <c r="H477" s="198">
        <v>242.34</v>
      </c>
      <c r="I477" s="199"/>
      <c r="J477" s="194"/>
      <c r="K477" s="194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163</v>
      </c>
      <c r="AU477" s="204" t="s">
        <v>88</v>
      </c>
      <c r="AV477" s="13" t="s">
        <v>88</v>
      </c>
      <c r="AW477" s="13" t="s">
        <v>37</v>
      </c>
      <c r="AX477" s="13" t="s">
        <v>78</v>
      </c>
      <c r="AY477" s="204" t="s">
        <v>153</v>
      </c>
    </row>
    <row r="478" spans="1:65" s="15" customFormat="1" ht="11.25">
      <c r="B478" s="215"/>
      <c r="C478" s="216"/>
      <c r="D478" s="195" t="s">
        <v>163</v>
      </c>
      <c r="E478" s="217" t="s">
        <v>19</v>
      </c>
      <c r="F478" s="218" t="s">
        <v>166</v>
      </c>
      <c r="G478" s="216"/>
      <c r="H478" s="219">
        <v>242.34</v>
      </c>
      <c r="I478" s="220"/>
      <c r="J478" s="216"/>
      <c r="K478" s="216"/>
      <c r="L478" s="221"/>
      <c r="M478" s="222"/>
      <c r="N478" s="223"/>
      <c r="O478" s="223"/>
      <c r="P478" s="223"/>
      <c r="Q478" s="223"/>
      <c r="R478" s="223"/>
      <c r="S478" s="223"/>
      <c r="T478" s="224"/>
      <c r="AT478" s="225" t="s">
        <v>163</v>
      </c>
      <c r="AU478" s="225" t="s">
        <v>88</v>
      </c>
      <c r="AV478" s="15" t="s">
        <v>160</v>
      </c>
      <c r="AW478" s="15" t="s">
        <v>37</v>
      </c>
      <c r="AX478" s="15" t="s">
        <v>86</v>
      </c>
      <c r="AY478" s="225" t="s">
        <v>153</v>
      </c>
    </row>
    <row r="479" spans="1:65" s="2" customFormat="1" ht="16.5" customHeight="1">
      <c r="A479" s="36"/>
      <c r="B479" s="37"/>
      <c r="C479" s="175" t="s">
        <v>944</v>
      </c>
      <c r="D479" s="175" t="s">
        <v>155</v>
      </c>
      <c r="E479" s="176" t="s">
        <v>1292</v>
      </c>
      <c r="F479" s="177" t="s">
        <v>1293</v>
      </c>
      <c r="G479" s="178" t="s">
        <v>223</v>
      </c>
      <c r="H479" s="179">
        <v>81.122</v>
      </c>
      <c r="I479" s="180"/>
      <c r="J479" s="181">
        <f>ROUND(I479*H479,2)</f>
        <v>0</v>
      </c>
      <c r="K479" s="177" t="s">
        <v>159</v>
      </c>
      <c r="L479" s="41"/>
      <c r="M479" s="182" t="s">
        <v>19</v>
      </c>
      <c r="N479" s="183" t="s">
        <v>49</v>
      </c>
      <c r="O479" s="66"/>
      <c r="P479" s="184">
        <f>O479*H479</f>
        <v>0</v>
      </c>
      <c r="Q479" s="184">
        <v>0</v>
      </c>
      <c r="R479" s="184">
        <f>Q479*H479</f>
        <v>0</v>
      </c>
      <c r="S479" s="184">
        <v>0</v>
      </c>
      <c r="T479" s="185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6" t="s">
        <v>160</v>
      </c>
      <c r="AT479" s="186" t="s">
        <v>155</v>
      </c>
      <c r="AU479" s="186" t="s">
        <v>88</v>
      </c>
      <c r="AY479" s="19" t="s">
        <v>153</v>
      </c>
      <c r="BE479" s="187">
        <f>IF(N479="základní",J479,0)</f>
        <v>0</v>
      </c>
      <c r="BF479" s="187">
        <f>IF(N479="snížená",J479,0)</f>
        <v>0</v>
      </c>
      <c r="BG479" s="187">
        <f>IF(N479="zákl. přenesená",J479,0)</f>
        <v>0</v>
      </c>
      <c r="BH479" s="187">
        <f>IF(N479="sníž. přenesená",J479,0)</f>
        <v>0</v>
      </c>
      <c r="BI479" s="187">
        <f>IF(N479="nulová",J479,0)</f>
        <v>0</v>
      </c>
      <c r="BJ479" s="19" t="s">
        <v>86</v>
      </c>
      <c r="BK479" s="187">
        <f>ROUND(I479*H479,2)</f>
        <v>0</v>
      </c>
      <c r="BL479" s="19" t="s">
        <v>160</v>
      </c>
      <c r="BM479" s="186" t="s">
        <v>947</v>
      </c>
    </row>
    <row r="480" spans="1:65" s="2" customFormat="1" ht="11.25">
      <c r="A480" s="36"/>
      <c r="B480" s="37"/>
      <c r="C480" s="38"/>
      <c r="D480" s="188" t="s">
        <v>161</v>
      </c>
      <c r="E480" s="38"/>
      <c r="F480" s="189" t="s">
        <v>1294</v>
      </c>
      <c r="G480" s="38"/>
      <c r="H480" s="38"/>
      <c r="I480" s="190"/>
      <c r="J480" s="38"/>
      <c r="K480" s="38"/>
      <c r="L480" s="41"/>
      <c r="M480" s="191"/>
      <c r="N480" s="192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161</v>
      </c>
      <c r="AU480" s="19" t="s">
        <v>88</v>
      </c>
    </row>
    <row r="481" spans="1:65" s="13" customFormat="1" ht="11.25">
      <c r="B481" s="193"/>
      <c r="C481" s="194"/>
      <c r="D481" s="195" t="s">
        <v>163</v>
      </c>
      <c r="E481" s="196" t="s">
        <v>19</v>
      </c>
      <c r="F481" s="197" t="s">
        <v>1935</v>
      </c>
      <c r="G481" s="194"/>
      <c r="H481" s="198">
        <v>81.122</v>
      </c>
      <c r="I481" s="199"/>
      <c r="J481" s="194"/>
      <c r="K481" s="194"/>
      <c r="L481" s="200"/>
      <c r="M481" s="201"/>
      <c r="N481" s="202"/>
      <c r="O481" s="202"/>
      <c r="P481" s="202"/>
      <c r="Q481" s="202"/>
      <c r="R481" s="202"/>
      <c r="S481" s="202"/>
      <c r="T481" s="203"/>
      <c r="AT481" s="204" t="s">
        <v>163</v>
      </c>
      <c r="AU481" s="204" t="s">
        <v>88</v>
      </c>
      <c r="AV481" s="13" t="s">
        <v>88</v>
      </c>
      <c r="AW481" s="13" t="s">
        <v>37</v>
      </c>
      <c r="AX481" s="13" t="s">
        <v>78</v>
      </c>
      <c r="AY481" s="204" t="s">
        <v>153</v>
      </c>
    </row>
    <row r="482" spans="1:65" s="15" customFormat="1" ht="11.25">
      <c r="B482" s="215"/>
      <c r="C482" s="216"/>
      <c r="D482" s="195" t="s">
        <v>163</v>
      </c>
      <c r="E482" s="217" t="s">
        <v>19</v>
      </c>
      <c r="F482" s="218" t="s">
        <v>166</v>
      </c>
      <c r="G482" s="216"/>
      <c r="H482" s="219">
        <v>81.122</v>
      </c>
      <c r="I482" s="220"/>
      <c r="J482" s="216"/>
      <c r="K482" s="216"/>
      <c r="L482" s="221"/>
      <c r="M482" s="222"/>
      <c r="N482" s="223"/>
      <c r="O482" s="223"/>
      <c r="P482" s="223"/>
      <c r="Q482" s="223"/>
      <c r="R482" s="223"/>
      <c r="S482" s="223"/>
      <c r="T482" s="224"/>
      <c r="AT482" s="225" t="s">
        <v>163</v>
      </c>
      <c r="AU482" s="225" t="s">
        <v>88</v>
      </c>
      <c r="AV482" s="15" t="s">
        <v>160</v>
      </c>
      <c r="AW482" s="15" t="s">
        <v>37</v>
      </c>
      <c r="AX482" s="15" t="s">
        <v>86</v>
      </c>
      <c r="AY482" s="225" t="s">
        <v>153</v>
      </c>
    </row>
    <row r="483" spans="1:65" s="2" customFormat="1" ht="24.2" customHeight="1">
      <c r="A483" s="36"/>
      <c r="B483" s="37"/>
      <c r="C483" s="175" t="s">
        <v>779</v>
      </c>
      <c r="D483" s="175" t="s">
        <v>155</v>
      </c>
      <c r="E483" s="176" t="s">
        <v>1296</v>
      </c>
      <c r="F483" s="177" t="s">
        <v>1297</v>
      </c>
      <c r="G483" s="178" t="s">
        <v>223</v>
      </c>
      <c r="H483" s="179">
        <v>29.6</v>
      </c>
      <c r="I483" s="180"/>
      <c r="J483" s="181">
        <f>ROUND(I483*H483,2)</f>
        <v>0</v>
      </c>
      <c r="K483" s="177" t="s">
        <v>159</v>
      </c>
      <c r="L483" s="41"/>
      <c r="M483" s="182" t="s">
        <v>19</v>
      </c>
      <c r="N483" s="183" t="s">
        <v>49</v>
      </c>
      <c r="O483" s="66"/>
      <c r="P483" s="184">
        <f>O483*H483</f>
        <v>0</v>
      </c>
      <c r="Q483" s="184">
        <v>0</v>
      </c>
      <c r="R483" s="184">
        <f>Q483*H483</f>
        <v>0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160</v>
      </c>
      <c r="AT483" s="186" t="s">
        <v>155</v>
      </c>
      <c r="AU483" s="186" t="s">
        <v>88</v>
      </c>
      <c r="AY483" s="19" t="s">
        <v>153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9" t="s">
        <v>86</v>
      </c>
      <c r="BK483" s="187">
        <f>ROUND(I483*H483,2)</f>
        <v>0</v>
      </c>
      <c r="BL483" s="19" t="s">
        <v>160</v>
      </c>
      <c r="BM483" s="186" t="s">
        <v>950</v>
      </c>
    </row>
    <row r="484" spans="1:65" s="2" customFormat="1" ht="11.25">
      <c r="A484" s="36"/>
      <c r="B484" s="37"/>
      <c r="C484" s="38"/>
      <c r="D484" s="188" t="s">
        <v>161</v>
      </c>
      <c r="E484" s="38"/>
      <c r="F484" s="189" t="s">
        <v>1298</v>
      </c>
      <c r="G484" s="38"/>
      <c r="H484" s="38"/>
      <c r="I484" s="190"/>
      <c r="J484" s="38"/>
      <c r="K484" s="38"/>
      <c r="L484" s="41"/>
      <c r="M484" s="191"/>
      <c r="N484" s="192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161</v>
      </c>
      <c r="AU484" s="19" t="s">
        <v>88</v>
      </c>
    </row>
    <row r="485" spans="1:65" s="13" customFormat="1" ht="11.25">
      <c r="B485" s="193"/>
      <c r="C485" s="194"/>
      <c r="D485" s="195" t="s">
        <v>163</v>
      </c>
      <c r="E485" s="196" t="s">
        <v>19</v>
      </c>
      <c r="F485" s="197" t="s">
        <v>1936</v>
      </c>
      <c r="G485" s="194"/>
      <c r="H485" s="198">
        <v>28.8</v>
      </c>
      <c r="I485" s="199"/>
      <c r="J485" s="194"/>
      <c r="K485" s="194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163</v>
      </c>
      <c r="AU485" s="204" t="s">
        <v>88</v>
      </c>
      <c r="AV485" s="13" t="s">
        <v>88</v>
      </c>
      <c r="AW485" s="13" t="s">
        <v>37</v>
      </c>
      <c r="AX485" s="13" t="s">
        <v>78</v>
      </c>
      <c r="AY485" s="204" t="s">
        <v>153</v>
      </c>
    </row>
    <row r="486" spans="1:65" s="14" customFormat="1" ht="11.25">
      <c r="B486" s="205"/>
      <c r="C486" s="206"/>
      <c r="D486" s="195" t="s">
        <v>163</v>
      </c>
      <c r="E486" s="207" t="s">
        <v>19</v>
      </c>
      <c r="F486" s="208" t="s">
        <v>1937</v>
      </c>
      <c r="G486" s="206"/>
      <c r="H486" s="207" t="s">
        <v>19</v>
      </c>
      <c r="I486" s="209"/>
      <c r="J486" s="206"/>
      <c r="K486" s="206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163</v>
      </c>
      <c r="AU486" s="214" t="s">
        <v>88</v>
      </c>
      <c r="AV486" s="14" t="s">
        <v>86</v>
      </c>
      <c r="AW486" s="14" t="s">
        <v>37</v>
      </c>
      <c r="AX486" s="14" t="s">
        <v>78</v>
      </c>
      <c r="AY486" s="214" t="s">
        <v>153</v>
      </c>
    </row>
    <row r="487" spans="1:65" s="13" customFormat="1" ht="11.25">
      <c r="B487" s="193"/>
      <c r="C487" s="194"/>
      <c r="D487" s="195" t="s">
        <v>163</v>
      </c>
      <c r="E487" s="196" t="s">
        <v>19</v>
      </c>
      <c r="F487" s="197" t="s">
        <v>1938</v>
      </c>
      <c r="G487" s="194"/>
      <c r="H487" s="198">
        <v>0.8</v>
      </c>
      <c r="I487" s="199"/>
      <c r="J487" s="194"/>
      <c r="K487" s="194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163</v>
      </c>
      <c r="AU487" s="204" t="s">
        <v>88</v>
      </c>
      <c r="AV487" s="13" t="s">
        <v>88</v>
      </c>
      <c r="AW487" s="13" t="s">
        <v>37</v>
      </c>
      <c r="AX487" s="13" t="s">
        <v>78</v>
      </c>
      <c r="AY487" s="204" t="s">
        <v>153</v>
      </c>
    </row>
    <row r="488" spans="1:65" s="14" customFormat="1" ht="11.25">
      <c r="B488" s="205"/>
      <c r="C488" s="206"/>
      <c r="D488" s="195" t="s">
        <v>163</v>
      </c>
      <c r="E488" s="207" t="s">
        <v>19</v>
      </c>
      <c r="F488" s="208" t="s">
        <v>1939</v>
      </c>
      <c r="G488" s="206"/>
      <c r="H488" s="207" t="s">
        <v>19</v>
      </c>
      <c r="I488" s="209"/>
      <c r="J488" s="206"/>
      <c r="K488" s="206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163</v>
      </c>
      <c r="AU488" s="214" t="s">
        <v>88</v>
      </c>
      <c r="AV488" s="14" t="s">
        <v>86</v>
      </c>
      <c r="AW488" s="14" t="s">
        <v>37</v>
      </c>
      <c r="AX488" s="14" t="s">
        <v>78</v>
      </c>
      <c r="AY488" s="214" t="s">
        <v>153</v>
      </c>
    </row>
    <row r="489" spans="1:65" s="15" customFormat="1" ht="11.25">
      <c r="B489" s="215"/>
      <c r="C489" s="216"/>
      <c r="D489" s="195" t="s">
        <v>163</v>
      </c>
      <c r="E489" s="217" t="s">
        <v>19</v>
      </c>
      <c r="F489" s="218" t="s">
        <v>166</v>
      </c>
      <c r="G489" s="216"/>
      <c r="H489" s="219">
        <v>29.6</v>
      </c>
      <c r="I489" s="220"/>
      <c r="J489" s="216"/>
      <c r="K489" s="216"/>
      <c r="L489" s="221"/>
      <c r="M489" s="222"/>
      <c r="N489" s="223"/>
      <c r="O489" s="223"/>
      <c r="P489" s="223"/>
      <c r="Q489" s="223"/>
      <c r="R489" s="223"/>
      <c r="S489" s="223"/>
      <c r="T489" s="224"/>
      <c r="AT489" s="225" t="s">
        <v>163</v>
      </c>
      <c r="AU489" s="225" t="s">
        <v>88</v>
      </c>
      <c r="AV489" s="15" t="s">
        <v>160</v>
      </c>
      <c r="AW489" s="15" t="s">
        <v>37</v>
      </c>
      <c r="AX489" s="15" t="s">
        <v>86</v>
      </c>
      <c r="AY489" s="225" t="s">
        <v>153</v>
      </c>
    </row>
    <row r="490" spans="1:65" s="2" customFormat="1" ht="24.2" customHeight="1">
      <c r="A490" s="36"/>
      <c r="B490" s="37"/>
      <c r="C490" s="175" t="s">
        <v>951</v>
      </c>
      <c r="D490" s="175" t="s">
        <v>155</v>
      </c>
      <c r="E490" s="176" t="s">
        <v>1940</v>
      </c>
      <c r="F490" s="177" t="s">
        <v>1941</v>
      </c>
      <c r="G490" s="178" t="s">
        <v>223</v>
      </c>
      <c r="H490" s="179">
        <v>51.521999999999998</v>
      </c>
      <c r="I490" s="180"/>
      <c r="J490" s="181">
        <f>ROUND(I490*H490,2)</f>
        <v>0</v>
      </c>
      <c r="K490" s="177" t="s">
        <v>159</v>
      </c>
      <c r="L490" s="41"/>
      <c r="M490" s="182" t="s">
        <v>19</v>
      </c>
      <c r="N490" s="183" t="s">
        <v>49</v>
      </c>
      <c r="O490" s="66"/>
      <c r="P490" s="184">
        <f>O490*H490</f>
        <v>0</v>
      </c>
      <c r="Q490" s="184">
        <v>0</v>
      </c>
      <c r="R490" s="184">
        <f>Q490*H490</f>
        <v>0</v>
      </c>
      <c r="S490" s="184">
        <v>0</v>
      </c>
      <c r="T490" s="185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6" t="s">
        <v>160</v>
      </c>
      <c r="AT490" s="186" t="s">
        <v>155</v>
      </c>
      <c r="AU490" s="186" t="s">
        <v>88</v>
      </c>
      <c r="AY490" s="19" t="s">
        <v>153</v>
      </c>
      <c r="BE490" s="187">
        <f>IF(N490="základní",J490,0)</f>
        <v>0</v>
      </c>
      <c r="BF490" s="187">
        <f>IF(N490="snížená",J490,0)</f>
        <v>0</v>
      </c>
      <c r="BG490" s="187">
        <f>IF(N490="zákl. přenesená",J490,0)</f>
        <v>0</v>
      </c>
      <c r="BH490" s="187">
        <f>IF(N490="sníž. přenesená",J490,0)</f>
        <v>0</v>
      </c>
      <c r="BI490" s="187">
        <f>IF(N490="nulová",J490,0)</f>
        <v>0</v>
      </c>
      <c r="BJ490" s="19" t="s">
        <v>86</v>
      </c>
      <c r="BK490" s="187">
        <f>ROUND(I490*H490,2)</f>
        <v>0</v>
      </c>
      <c r="BL490" s="19" t="s">
        <v>160</v>
      </c>
      <c r="BM490" s="186" t="s">
        <v>954</v>
      </c>
    </row>
    <row r="491" spans="1:65" s="2" customFormat="1" ht="11.25">
      <c r="A491" s="36"/>
      <c r="B491" s="37"/>
      <c r="C491" s="38"/>
      <c r="D491" s="188" t="s">
        <v>161</v>
      </c>
      <c r="E491" s="38"/>
      <c r="F491" s="189" t="s">
        <v>1942</v>
      </c>
      <c r="G491" s="38"/>
      <c r="H491" s="38"/>
      <c r="I491" s="190"/>
      <c r="J491" s="38"/>
      <c r="K491" s="38"/>
      <c r="L491" s="41"/>
      <c r="M491" s="191"/>
      <c r="N491" s="192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161</v>
      </c>
      <c r="AU491" s="19" t="s">
        <v>88</v>
      </c>
    </row>
    <row r="492" spans="1:65" s="13" customFormat="1" ht="11.25">
      <c r="B492" s="193"/>
      <c r="C492" s="194"/>
      <c r="D492" s="195" t="s">
        <v>163</v>
      </c>
      <c r="E492" s="196" t="s">
        <v>19</v>
      </c>
      <c r="F492" s="197" t="s">
        <v>1935</v>
      </c>
      <c r="G492" s="194"/>
      <c r="H492" s="198">
        <v>81.122</v>
      </c>
      <c r="I492" s="199"/>
      <c r="J492" s="194"/>
      <c r="K492" s="194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163</v>
      </c>
      <c r="AU492" s="204" t="s">
        <v>88</v>
      </c>
      <c r="AV492" s="13" t="s">
        <v>88</v>
      </c>
      <c r="AW492" s="13" t="s">
        <v>37</v>
      </c>
      <c r="AX492" s="13" t="s">
        <v>78</v>
      </c>
      <c r="AY492" s="204" t="s">
        <v>153</v>
      </c>
    </row>
    <row r="493" spans="1:65" s="13" customFormat="1" ht="11.25">
      <c r="B493" s="193"/>
      <c r="C493" s="194"/>
      <c r="D493" s="195" t="s">
        <v>163</v>
      </c>
      <c r="E493" s="196" t="s">
        <v>19</v>
      </c>
      <c r="F493" s="197" t="s">
        <v>1943</v>
      </c>
      <c r="G493" s="194"/>
      <c r="H493" s="198">
        <v>-29.6</v>
      </c>
      <c r="I493" s="199"/>
      <c r="J493" s="194"/>
      <c r="K493" s="194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163</v>
      </c>
      <c r="AU493" s="204" t="s">
        <v>88</v>
      </c>
      <c r="AV493" s="13" t="s">
        <v>88</v>
      </c>
      <c r="AW493" s="13" t="s">
        <v>37</v>
      </c>
      <c r="AX493" s="13" t="s">
        <v>78</v>
      </c>
      <c r="AY493" s="204" t="s">
        <v>153</v>
      </c>
    </row>
    <row r="494" spans="1:65" s="15" customFormat="1" ht="11.25">
      <c r="B494" s="215"/>
      <c r="C494" s="216"/>
      <c r="D494" s="195" t="s">
        <v>163</v>
      </c>
      <c r="E494" s="217" t="s">
        <v>19</v>
      </c>
      <c r="F494" s="218" t="s">
        <v>166</v>
      </c>
      <c r="G494" s="216"/>
      <c r="H494" s="219">
        <v>51.521999999999998</v>
      </c>
      <c r="I494" s="220"/>
      <c r="J494" s="216"/>
      <c r="K494" s="216"/>
      <c r="L494" s="221"/>
      <c r="M494" s="222"/>
      <c r="N494" s="223"/>
      <c r="O494" s="223"/>
      <c r="P494" s="223"/>
      <c r="Q494" s="223"/>
      <c r="R494" s="223"/>
      <c r="S494" s="223"/>
      <c r="T494" s="224"/>
      <c r="AT494" s="225" t="s">
        <v>163</v>
      </c>
      <c r="AU494" s="225" t="s">
        <v>88</v>
      </c>
      <c r="AV494" s="15" t="s">
        <v>160</v>
      </c>
      <c r="AW494" s="15" t="s">
        <v>37</v>
      </c>
      <c r="AX494" s="15" t="s">
        <v>86</v>
      </c>
      <c r="AY494" s="225" t="s">
        <v>153</v>
      </c>
    </row>
    <row r="495" spans="1:65" s="2" customFormat="1" ht="24.2" customHeight="1">
      <c r="A495" s="36"/>
      <c r="B495" s="37"/>
      <c r="C495" s="175" t="s">
        <v>411</v>
      </c>
      <c r="D495" s="175" t="s">
        <v>155</v>
      </c>
      <c r="E495" s="176" t="s">
        <v>569</v>
      </c>
      <c r="F495" s="177" t="s">
        <v>570</v>
      </c>
      <c r="G495" s="178" t="s">
        <v>223</v>
      </c>
      <c r="H495" s="179">
        <v>56.545999999999999</v>
      </c>
      <c r="I495" s="180"/>
      <c r="J495" s="181">
        <f>ROUND(I495*H495,2)</f>
        <v>0</v>
      </c>
      <c r="K495" s="177" t="s">
        <v>159</v>
      </c>
      <c r="L495" s="41"/>
      <c r="M495" s="182" t="s">
        <v>19</v>
      </c>
      <c r="N495" s="183" t="s">
        <v>49</v>
      </c>
      <c r="O495" s="66"/>
      <c r="P495" s="184">
        <f>O495*H495</f>
        <v>0</v>
      </c>
      <c r="Q495" s="184">
        <v>0</v>
      </c>
      <c r="R495" s="184">
        <f>Q495*H495</f>
        <v>0</v>
      </c>
      <c r="S495" s="184">
        <v>0</v>
      </c>
      <c r="T495" s="185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6" t="s">
        <v>160</v>
      </c>
      <c r="AT495" s="186" t="s">
        <v>155</v>
      </c>
      <c r="AU495" s="186" t="s">
        <v>88</v>
      </c>
      <c r="AY495" s="19" t="s">
        <v>153</v>
      </c>
      <c r="BE495" s="187">
        <f>IF(N495="základní",J495,0)</f>
        <v>0</v>
      </c>
      <c r="BF495" s="187">
        <f>IF(N495="snížená",J495,0)</f>
        <v>0</v>
      </c>
      <c r="BG495" s="187">
        <f>IF(N495="zákl. přenesená",J495,0)</f>
        <v>0</v>
      </c>
      <c r="BH495" s="187">
        <f>IF(N495="sníž. přenesená",J495,0)</f>
        <v>0</v>
      </c>
      <c r="BI495" s="187">
        <f>IF(N495="nulová",J495,0)</f>
        <v>0</v>
      </c>
      <c r="BJ495" s="19" t="s">
        <v>86</v>
      </c>
      <c r="BK495" s="187">
        <f>ROUND(I495*H495,2)</f>
        <v>0</v>
      </c>
      <c r="BL495" s="19" t="s">
        <v>160</v>
      </c>
      <c r="BM495" s="186" t="s">
        <v>957</v>
      </c>
    </row>
    <row r="496" spans="1:65" s="2" customFormat="1" ht="11.25">
      <c r="A496" s="36"/>
      <c r="B496" s="37"/>
      <c r="C496" s="38"/>
      <c r="D496" s="188" t="s">
        <v>161</v>
      </c>
      <c r="E496" s="38"/>
      <c r="F496" s="189" t="s">
        <v>572</v>
      </c>
      <c r="G496" s="38"/>
      <c r="H496" s="38"/>
      <c r="I496" s="190"/>
      <c r="J496" s="38"/>
      <c r="K496" s="38"/>
      <c r="L496" s="41"/>
      <c r="M496" s="191"/>
      <c r="N496" s="192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161</v>
      </c>
      <c r="AU496" s="19" t="s">
        <v>88</v>
      </c>
    </row>
    <row r="497" spans="1:65" s="13" customFormat="1" ht="11.25">
      <c r="B497" s="193"/>
      <c r="C497" s="194"/>
      <c r="D497" s="195" t="s">
        <v>163</v>
      </c>
      <c r="E497" s="196" t="s">
        <v>19</v>
      </c>
      <c r="F497" s="197" t="s">
        <v>1927</v>
      </c>
      <c r="G497" s="194"/>
      <c r="H497" s="198">
        <v>56.545999999999999</v>
      </c>
      <c r="I497" s="199"/>
      <c r="J497" s="194"/>
      <c r="K497" s="194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163</v>
      </c>
      <c r="AU497" s="204" t="s">
        <v>88</v>
      </c>
      <c r="AV497" s="13" t="s">
        <v>88</v>
      </c>
      <c r="AW497" s="13" t="s">
        <v>37</v>
      </c>
      <c r="AX497" s="13" t="s">
        <v>78</v>
      </c>
      <c r="AY497" s="204" t="s">
        <v>153</v>
      </c>
    </row>
    <row r="498" spans="1:65" s="14" customFormat="1" ht="11.25">
      <c r="B498" s="205"/>
      <c r="C498" s="206"/>
      <c r="D498" s="195" t="s">
        <v>163</v>
      </c>
      <c r="E498" s="207" t="s">
        <v>19</v>
      </c>
      <c r="F498" s="208" t="s">
        <v>1944</v>
      </c>
      <c r="G498" s="206"/>
      <c r="H498" s="207" t="s">
        <v>19</v>
      </c>
      <c r="I498" s="209"/>
      <c r="J498" s="206"/>
      <c r="K498" s="206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163</v>
      </c>
      <c r="AU498" s="214" t="s">
        <v>88</v>
      </c>
      <c r="AV498" s="14" t="s">
        <v>86</v>
      </c>
      <c r="AW498" s="14" t="s">
        <v>37</v>
      </c>
      <c r="AX498" s="14" t="s">
        <v>78</v>
      </c>
      <c r="AY498" s="214" t="s">
        <v>153</v>
      </c>
    </row>
    <row r="499" spans="1:65" s="15" customFormat="1" ht="11.25">
      <c r="B499" s="215"/>
      <c r="C499" s="216"/>
      <c r="D499" s="195" t="s">
        <v>163</v>
      </c>
      <c r="E499" s="217" t="s">
        <v>19</v>
      </c>
      <c r="F499" s="218" t="s">
        <v>166</v>
      </c>
      <c r="G499" s="216"/>
      <c r="H499" s="219">
        <v>56.545999999999999</v>
      </c>
      <c r="I499" s="220"/>
      <c r="J499" s="216"/>
      <c r="K499" s="216"/>
      <c r="L499" s="221"/>
      <c r="M499" s="222"/>
      <c r="N499" s="223"/>
      <c r="O499" s="223"/>
      <c r="P499" s="223"/>
      <c r="Q499" s="223"/>
      <c r="R499" s="223"/>
      <c r="S499" s="223"/>
      <c r="T499" s="224"/>
      <c r="AT499" s="225" t="s">
        <v>163</v>
      </c>
      <c r="AU499" s="225" t="s">
        <v>88</v>
      </c>
      <c r="AV499" s="15" t="s">
        <v>160</v>
      </c>
      <c r="AW499" s="15" t="s">
        <v>37</v>
      </c>
      <c r="AX499" s="15" t="s">
        <v>86</v>
      </c>
      <c r="AY499" s="225" t="s">
        <v>153</v>
      </c>
    </row>
    <row r="500" spans="1:65" s="12" customFormat="1" ht="22.9" customHeight="1">
      <c r="B500" s="159"/>
      <c r="C500" s="160"/>
      <c r="D500" s="161" t="s">
        <v>77</v>
      </c>
      <c r="E500" s="173" t="s">
        <v>576</v>
      </c>
      <c r="F500" s="173" t="s">
        <v>577</v>
      </c>
      <c r="G500" s="160"/>
      <c r="H500" s="160"/>
      <c r="I500" s="163"/>
      <c r="J500" s="174">
        <f>BK500</f>
        <v>0</v>
      </c>
      <c r="K500" s="160"/>
      <c r="L500" s="165"/>
      <c r="M500" s="166"/>
      <c r="N500" s="167"/>
      <c r="O500" s="167"/>
      <c r="P500" s="168">
        <f>SUM(P501:P502)</f>
        <v>0</v>
      </c>
      <c r="Q500" s="167"/>
      <c r="R500" s="168">
        <f>SUM(R501:R502)</f>
        <v>0</v>
      </c>
      <c r="S500" s="167"/>
      <c r="T500" s="169">
        <f>SUM(T501:T502)</f>
        <v>0</v>
      </c>
      <c r="AR500" s="170" t="s">
        <v>86</v>
      </c>
      <c r="AT500" s="171" t="s">
        <v>77</v>
      </c>
      <c r="AU500" s="171" t="s">
        <v>86</v>
      </c>
      <c r="AY500" s="170" t="s">
        <v>153</v>
      </c>
      <c r="BK500" s="172">
        <f>SUM(BK501:BK502)</f>
        <v>0</v>
      </c>
    </row>
    <row r="501" spans="1:65" s="2" customFormat="1" ht="24.2" customHeight="1">
      <c r="A501" s="36"/>
      <c r="B501" s="37"/>
      <c r="C501" s="175" t="s">
        <v>960</v>
      </c>
      <c r="D501" s="175" t="s">
        <v>155</v>
      </c>
      <c r="E501" s="176" t="s">
        <v>1301</v>
      </c>
      <c r="F501" s="177" t="s">
        <v>1302</v>
      </c>
      <c r="G501" s="178" t="s">
        <v>223</v>
      </c>
      <c r="H501" s="179">
        <v>1009.361</v>
      </c>
      <c r="I501" s="180"/>
      <c r="J501" s="181">
        <f>ROUND(I501*H501,2)</f>
        <v>0</v>
      </c>
      <c r="K501" s="177" t="s">
        <v>159</v>
      </c>
      <c r="L501" s="41"/>
      <c r="M501" s="182" t="s">
        <v>19</v>
      </c>
      <c r="N501" s="183" t="s">
        <v>49</v>
      </c>
      <c r="O501" s="66"/>
      <c r="P501" s="184">
        <f>O501*H501</f>
        <v>0</v>
      </c>
      <c r="Q501" s="184">
        <v>0</v>
      </c>
      <c r="R501" s="184">
        <f>Q501*H501</f>
        <v>0</v>
      </c>
      <c r="S501" s="184">
        <v>0</v>
      </c>
      <c r="T501" s="185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6" t="s">
        <v>160</v>
      </c>
      <c r="AT501" s="186" t="s">
        <v>155</v>
      </c>
      <c r="AU501" s="186" t="s">
        <v>88</v>
      </c>
      <c r="AY501" s="19" t="s">
        <v>153</v>
      </c>
      <c r="BE501" s="187">
        <f>IF(N501="základní",J501,0)</f>
        <v>0</v>
      </c>
      <c r="BF501" s="187">
        <f>IF(N501="snížená",J501,0)</f>
        <v>0</v>
      </c>
      <c r="BG501" s="187">
        <f>IF(N501="zákl. přenesená",J501,0)</f>
        <v>0</v>
      </c>
      <c r="BH501" s="187">
        <f>IF(N501="sníž. přenesená",J501,0)</f>
        <v>0</v>
      </c>
      <c r="BI501" s="187">
        <f>IF(N501="nulová",J501,0)</f>
        <v>0</v>
      </c>
      <c r="BJ501" s="19" t="s">
        <v>86</v>
      </c>
      <c r="BK501" s="187">
        <f>ROUND(I501*H501,2)</f>
        <v>0</v>
      </c>
      <c r="BL501" s="19" t="s">
        <v>160</v>
      </c>
      <c r="BM501" s="186" t="s">
        <v>961</v>
      </c>
    </row>
    <row r="502" spans="1:65" s="2" customFormat="1" ht="11.25">
      <c r="A502" s="36"/>
      <c r="B502" s="37"/>
      <c r="C502" s="38"/>
      <c r="D502" s="188" t="s">
        <v>161</v>
      </c>
      <c r="E502" s="38"/>
      <c r="F502" s="189" t="s">
        <v>1303</v>
      </c>
      <c r="G502" s="38"/>
      <c r="H502" s="38"/>
      <c r="I502" s="190"/>
      <c r="J502" s="38"/>
      <c r="K502" s="38"/>
      <c r="L502" s="41"/>
      <c r="M502" s="236"/>
      <c r="N502" s="237"/>
      <c r="O502" s="238"/>
      <c r="P502" s="238"/>
      <c r="Q502" s="238"/>
      <c r="R502" s="238"/>
      <c r="S502" s="238"/>
      <c r="T502" s="239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161</v>
      </c>
      <c r="AU502" s="19" t="s">
        <v>88</v>
      </c>
    </row>
    <row r="503" spans="1:65" s="2" customFormat="1" ht="6.95" customHeight="1">
      <c r="A503" s="36"/>
      <c r="B503" s="49"/>
      <c r="C503" s="50"/>
      <c r="D503" s="50"/>
      <c r="E503" s="50"/>
      <c r="F503" s="50"/>
      <c r="G503" s="50"/>
      <c r="H503" s="50"/>
      <c r="I503" s="50"/>
      <c r="J503" s="50"/>
      <c r="K503" s="50"/>
      <c r="L503" s="41"/>
      <c r="M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</row>
  </sheetData>
  <sheetProtection algorithmName="SHA-512" hashValue="JcYhJ2FU2a2Q2FpafUEgCjiM7sh6+7kjjEIRnndMuoyGMaf6NesRa6fv37yp20E107by6dF+6081LHuV7m7O9Q==" saltValue="RFsr8nA6aI4hmlwCD2lmcaXDqzkGlziGgUBLdqW53EMjStuTEPskgkZjcojHMRHACLslDCKRrGa7HaD8DwIHYA==" spinCount="100000" sheet="1" objects="1" scenarios="1" formatColumns="0" formatRows="0" autoFilter="0"/>
  <autoFilter ref="C86:K50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100" r:id="rId2"/>
    <hyperlink ref="F105" r:id="rId3"/>
    <hyperlink ref="F112" r:id="rId4"/>
    <hyperlink ref="F122" r:id="rId5"/>
    <hyperlink ref="F127" r:id="rId6"/>
    <hyperlink ref="F133" r:id="rId7"/>
    <hyperlink ref="F137" r:id="rId8"/>
    <hyperlink ref="F142" r:id="rId9"/>
    <hyperlink ref="F151" r:id="rId10"/>
    <hyperlink ref="F156" r:id="rId11"/>
    <hyperlink ref="F160" r:id="rId12"/>
    <hyperlink ref="F165" r:id="rId13"/>
    <hyperlink ref="F170" r:id="rId14"/>
    <hyperlink ref="F177" r:id="rId15"/>
    <hyperlink ref="F182" r:id="rId16"/>
    <hyperlink ref="F191" r:id="rId17"/>
    <hyperlink ref="F199" r:id="rId18"/>
    <hyperlink ref="F204" r:id="rId19"/>
    <hyperlink ref="F212" r:id="rId20"/>
    <hyperlink ref="F217" r:id="rId21"/>
    <hyperlink ref="F226" r:id="rId22"/>
    <hyperlink ref="F239" r:id="rId23"/>
    <hyperlink ref="F244" r:id="rId24"/>
    <hyperlink ref="F269" r:id="rId25"/>
    <hyperlink ref="F278" r:id="rId26"/>
    <hyperlink ref="F286" r:id="rId27"/>
    <hyperlink ref="F294" r:id="rId28"/>
    <hyperlink ref="F302" r:id="rId29"/>
    <hyperlink ref="F310" r:id="rId30"/>
    <hyperlink ref="F318" r:id="rId31"/>
    <hyperlink ref="F326" r:id="rId32"/>
    <hyperlink ref="F335" r:id="rId33"/>
    <hyperlink ref="F339" r:id="rId34"/>
    <hyperlink ref="F352" r:id="rId35"/>
    <hyperlink ref="F359" r:id="rId36"/>
    <hyperlink ref="F368" r:id="rId37"/>
    <hyperlink ref="F373" r:id="rId38"/>
    <hyperlink ref="F381" r:id="rId39"/>
    <hyperlink ref="F389" r:id="rId40"/>
    <hyperlink ref="F397" r:id="rId41"/>
    <hyperlink ref="F405" r:id="rId42"/>
    <hyperlink ref="F413" r:id="rId43"/>
    <hyperlink ref="F417" r:id="rId44"/>
    <hyperlink ref="F419" r:id="rId45"/>
    <hyperlink ref="F428" r:id="rId46"/>
    <hyperlink ref="F432" r:id="rId47"/>
    <hyperlink ref="F437" r:id="rId48"/>
    <hyperlink ref="F441" r:id="rId49"/>
    <hyperlink ref="F446" r:id="rId50"/>
    <hyperlink ref="F451" r:id="rId51"/>
    <hyperlink ref="F457" r:id="rId52"/>
    <hyperlink ref="F462" r:id="rId53"/>
    <hyperlink ref="F466" r:id="rId54"/>
    <hyperlink ref="F472" r:id="rId55"/>
    <hyperlink ref="F476" r:id="rId56"/>
    <hyperlink ref="F480" r:id="rId57"/>
    <hyperlink ref="F484" r:id="rId58"/>
    <hyperlink ref="F491" r:id="rId59"/>
    <hyperlink ref="F496" r:id="rId60"/>
    <hyperlink ref="F502" r:id="rId6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115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88</v>
      </c>
    </row>
    <row r="4" spans="1:46" s="1" customFormat="1" ht="24.95" customHeight="1">
      <c r="B4" s="22"/>
      <c r="D4" s="105" t="s">
        <v>122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II-117 Lipnice - Spálené Poříčí , ( úsek IV , úsek V )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123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1945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13. 5. 2024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40</v>
      </c>
      <c r="F24" s="36"/>
      <c r="G24" s="36"/>
      <c r="H24" s="36"/>
      <c r="I24" s="107" t="s">
        <v>29</v>
      </c>
      <c r="J24" s="109" t="s">
        <v>41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44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46</v>
      </c>
      <c r="G32" s="36"/>
      <c r="H32" s="36"/>
      <c r="I32" s="117" t="s">
        <v>45</v>
      </c>
      <c r="J32" s="117" t="s">
        <v>47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48</v>
      </c>
      <c r="E33" s="107" t="s">
        <v>49</v>
      </c>
      <c r="F33" s="119">
        <f>ROUND((SUM(BE84:BE104)),  2)</f>
        <v>0</v>
      </c>
      <c r="G33" s="36"/>
      <c r="H33" s="36"/>
      <c r="I33" s="120">
        <v>0.21</v>
      </c>
      <c r="J33" s="119">
        <f>ROUND(((SUM(BE84:BE104))*I33),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50</v>
      </c>
      <c r="F34" s="119">
        <f>ROUND((SUM(BF84:BF104)),  2)</f>
        <v>0</v>
      </c>
      <c r="G34" s="36"/>
      <c r="H34" s="36"/>
      <c r="I34" s="120">
        <v>0.12</v>
      </c>
      <c r="J34" s="119">
        <f>ROUND(((SUM(BF84:BF104))*I34),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51</v>
      </c>
      <c r="F35" s="119">
        <f>ROUND((SUM(BG84:BG104)),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52</v>
      </c>
      <c r="F36" s="119">
        <f>ROUND((SUM(BH84:BH104)),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53</v>
      </c>
      <c r="F37" s="119">
        <f>ROUND((SUM(BI84:BI104)),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II-117 Lipnice - Spálené Poříčí , ( úsek IV , úsek V )</v>
      </c>
      <c r="F48" s="382"/>
      <c r="G48" s="382"/>
      <c r="H48" s="382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8" t="str">
        <f>E9</f>
        <v>SKA7210 - Vedlejší a ostatní náklady SO 105</v>
      </c>
      <c r="F50" s="383"/>
      <c r="G50" s="383"/>
      <c r="H50" s="38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13. 5. 2024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SÚS PK, příspěvková organizace</v>
      </c>
      <c r="G54" s="38"/>
      <c r="H54" s="38"/>
      <c r="I54" s="31" t="s">
        <v>33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126</v>
      </c>
      <c r="D57" s="133"/>
      <c r="E57" s="133"/>
      <c r="F57" s="133"/>
      <c r="G57" s="133"/>
      <c r="H57" s="133"/>
      <c r="I57" s="133"/>
      <c r="J57" s="134" t="s">
        <v>127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76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128</v>
      </c>
    </row>
    <row r="60" spans="1:47" s="9" customFormat="1" ht="24.95" customHeight="1">
      <c r="B60" s="136"/>
      <c r="C60" s="137"/>
      <c r="D60" s="138" t="s">
        <v>586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1051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1052</v>
      </c>
      <c r="E62" s="145"/>
      <c r="F62" s="145"/>
      <c r="G62" s="145"/>
      <c r="H62" s="145"/>
      <c r="I62" s="145"/>
      <c r="J62" s="146">
        <f>J96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587</v>
      </c>
      <c r="E63" s="145"/>
      <c r="F63" s="145"/>
      <c r="G63" s="145"/>
      <c r="H63" s="145"/>
      <c r="I63" s="145"/>
      <c r="J63" s="146">
        <f>J99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1053</v>
      </c>
      <c r="E64" s="145"/>
      <c r="F64" s="145"/>
      <c r="G64" s="145"/>
      <c r="H64" s="145"/>
      <c r="I64" s="145"/>
      <c r="J64" s="146">
        <f>J102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138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1" t="str">
        <f>E7</f>
        <v>II-117 Lipnice - Spálené Poříčí , ( úsek IV , úsek V )</v>
      </c>
      <c r="F74" s="382"/>
      <c r="G74" s="382"/>
      <c r="H74" s="382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123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8" t="str">
        <f>E9</f>
        <v>SKA7210 - Vedlejší a ostatní náklady SO 105</v>
      </c>
      <c r="F76" s="383"/>
      <c r="G76" s="383"/>
      <c r="H76" s="383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 xml:space="preserve"> </v>
      </c>
      <c r="G78" s="38"/>
      <c r="H78" s="38"/>
      <c r="I78" s="31" t="s">
        <v>23</v>
      </c>
      <c r="J78" s="61" t="str">
        <f>IF(J12="","",J12)</f>
        <v>13. 5. 2024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SÚS PK, příspěvková organizace</v>
      </c>
      <c r="G80" s="38"/>
      <c r="H80" s="38"/>
      <c r="I80" s="31" t="s">
        <v>33</v>
      </c>
      <c r="J80" s="34" t="str">
        <f>E21</f>
        <v>Projekční kancelář Ing.Škubalová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38</v>
      </c>
      <c r="J81" s="34" t="str">
        <f>E24</f>
        <v>Straka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139</v>
      </c>
      <c r="D83" s="151" t="s">
        <v>63</v>
      </c>
      <c r="E83" s="151" t="s">
        <v>59</v>
      </c>
      <c r="F83" s="151" t="s">
        <v>60</v>
      </c>
      <c r="G83" s="151" t="s">
        <v>140</v>
      </c>
      <c r="H83" s="151" t="s">
        <v>141</v>
      </c>
      <c r="I83" s="151" t="s">
        <v>142</v>
      </c>
      <c r="J83" s="151" t="s">
        <v>127</v>
      </c>
      <c r="K83" s="152" t="s">
        <v>143</v>
      </c>
      <c r="L83" s="153"/>
      <c r="M83" s="70" t="s">
        <v>19</v>
      </c>
      <c r="N83" s="71" t="s">
        <v>48</v>
      </c>
      <c r="O83" s="71" t="s">
        <v>144</v>
      </c>
      <c r="P83" s="71" t="s">
        <v>145</v>
      </c>
      <c r="Q83" s="71" t="s">
        <v>146</v>
      </c>
      <c r="R83" s="71" t="s">
        <v>147</v>
      </c>
      <c r="S83" s="71" t="s">
        <v>148</v>
      </c>
      <c r="T83" s="72" t="s">
        <v>149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150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77</v>
      </c>
      <c r="AU84" s="19" t="s">
        <v>128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77</v>
      </c>
      <c r="E85" s="162" t="s">
        <v>1038</v>
      </c>
      <c r="F85" s="162" t="s">
        <v>1039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P86+P96+P99+P102</f>
        <v>0</v>
      </c>
      <c r="Q85" s="167"/>
      <c r="R85" s="168">
        <f>R86+R96+R99+R102</f>
        <v>0</v>
      </c>
      <c r="S85" s="167"/>
      <c r="T85" s="169">
        <f>T86+T96+T99+T102</f>
        <v>0</v>
      </c>
      <c r="AR85" s="170" t="s">
        <v>191</v>
      </c>
      <c r="AT85" s="171" t="s">
        <v>77</v>
      </c>
      <c r="AU85" s="171" t="s">
        <v>78</v>
      </c>
      <c r="AY85" s="170" t="s">
        <v>153</v>
      </c>
      <c r="BK85" s="172">
        <f>BK86+BK96+BK99+BK102</f>
        <v>0</v>
      </c>
    </row>
    <row r="86" spans="1:65" s="12" customFormat="1" ht="22.9" customHeight="1">
      <c r="B86" s="159"/>
      <c r="C86" s="160"/>
      <c r="D86" s="161" t="s">
        <v>77</v>
      </c>
      <c r="E86" s="173" t="s">
        <v>1054</v>
      </c>
      <c r="F86" s="173" t="s">
        <v>1055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SUM(P87:P95)</f>
        <v>0</v>
      </c>
      <c r="Q86" s="167"/>
      <c r="R86" s="168">
        <f>SUM(R87:R95)</f>
        <v>0</v>
      </c>
      <c r="S86" s="167"/>
      <c r="T86" s="169">
        <f>SUM(T87:T95)</f>
        <v>0</v>
      </c>
      <c r="AR86" s="170" t="s">
        <v>191</v>
      </c>
      <c r="AT86" s="171" t="s">
        <v>77</v>
      </c>
      <c r="AU86" s="171" t="s">
        <v>86</v>
      </c>
      <c r="AY86" s="170" t="s">
        <v>153</v>
      </c>
      <c r="BK86" s="172">
        <f>SUM(BK87:BK95)</f>
        <v>0</v>
      </c>
    </row>
    <row r="87" spans="1:65" s="2" customFormat="1" ht="16.5" customHeight="1">
      <c r="A87" s="36"/>
      <c r="B87" s="37"/>
      <c r="C87" s="175" t="s">
        <v>86</v>
      </c>
      <c r="D87" s="175" t="s">
        <v>155</v>
      </c>
      <c r="E87" s="176" t="s">
        <v>1056</v>
      </c>
      <c r="F87" s="177" t="s">
        <v>1057</v>
      </c>
      <c r="G87" s="178" t="s">
        <v>1044</v>
      </c>
      <c r="H87" s="179">
        <v>1</v>
      </c>
      <c r="I87" s="180"/>
      <c r="J87" s="181">
        <f>ROUND(I87*H87,2)</f>
        <v>0</v>
      </c>
      <c r="K87" s="177" t="s">
        <v>159</v>
      </c>
      <c r="L87" s="41"/>
      <c r="M87" s="182" t="s">
        <v>19</v>
      </c>
      <c r="N87" s="183" t="s">
        <v>49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160</v>
      </c>
      <c r="AT87" s="186" t="s">
        <v>155</v>
      </c>
      <c r="AU87" s="186" t="s">
        <v>88</v>
      </c>
      <c r="AY87" s="19" t="s">
        <v>153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86</v>
      </c>
      <c r="BK87" s="187">
        <f>ROUND(I87*H87,2)</f>
        <v>0</v>
      </c>
      <c r="BL87" s="19" t="s">
        <v>160</v>
      </c>
      <c r="BM87" s="186" t="s">
        <v>88</v>
      </c>
    </row>
    <row r="88" spans="1:65" s="2" customFormat="1" ht="11.25">
      <c r="A88" s="36"/>
      <c r="B88" s="37"/>
      <c r="C88" s="38"/>
      <c r="D88" s="188" t="s">
        <v>161</v>
      </c>
      <c r="E88" s="38"/>
      <c r="F88" s="189" t="s">
        <v>1058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161</v>
      </c>
      <c r="AU88" s="19" t="s">
        <v>88</v>
      </c>
    </row>
    <row r="89" spans="1:65" s="2" customFormat="1" ht="16.5" customHeight="1">
      <c r="A89" s="36"/>
      <c r="B89" s="37"/>
      <c r="C89" s="175" t="s">
        <v>88</v>
      </c>
      <c r="D89" s="175" t="s">
        <v>155</v>
      </c>
      <c r="E89" s="176" t="s">
        <v>1059</v>
      </c>
      <c r="F89" s="177" t="s">
        <v>1060</v>
      </c>
      <c r="G89" s="178" t="s">
        <v>1044</v>
      </c>
      <c r="H89" s="179">
        <v>1</v>
      </c>
      <c r="I89" s="180"/>
      <c r="J89" s="181">
        <f>ROUND(I89*H89,2)</f>
        <v>0</v>
      </c>
      <c r="K89" s="177" t="s">
        <v>19</v>
      </c>
      <c r="L89" s="41"/>
      <c r="M89" s="182" t="s">
        <v>19</v>
      </c>
      <c r="N89" s="183" t="s">
        <v>49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160</v>
      </c>
      <c r="AT89" s="186" t="s">
        <v>155</v>
      </c>
      <c r="AU89" s="186" t="s">
        <v>88</v>
      </c>
      <c r="AY89" s="19" t="s">
        <v>153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86</v>
      </c>
      <c r="BK89" s="187">
        <f>ROUND(I89*H89,2)</f>
        <v>0</v>
      </c>
      <c r="BL89" s="19" t="s">
        <v>160</v>
      </c>
      <c r="BM89" s="186" t="s">
        <v>160</v>
      </c>
    </row>
    <row r="90" spans="1:65" s="2" customFormat="1" ht="16.5" customHeight="1">
      <c r="A90" s="36"/>
      <c r="B90" s="37"/>
      <c r="C90" s="175" t="s">
        <v>170</v>
      </c>
      <c r="D90" s="175" t="s">
        <v>155</v>
      </c>
      <c r="E90" s="176" t="s">
        <v>1061</v>
      </c>
      <c r="F90" s="177" t="s">
        <v>1062</v>
      </c>
      <c r="G90" s="178" t="s">
        <v>1044</v>
      </c>
      <c r="H90" s="179">
        <v>1</v>
      </c>
      <c r="I90" s="180"/>
      <c r="J90" s="181">
        <f>ROUND(I90*H90,2)</f>
        <v>0</v>
      </c>
      <c r="K90" s="177" t="s">
        <v>159</v>
      </c>
      <c r="L90" s="41"/>
      <c r="M90" s="182" t="s">
        <v>19</v>
      </c>
      <c r="N90" s="183" t="s">
        <v>49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160</v>
      </c>
      <c r="AT90" s="186" t="s">
        <v>155</v>
      </c>
      <c r="AU90" s="186" t="s">
        <v>88</v>
      </c>
      <c r="AY90" s="19" t="s">
        <v>153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86</v>
      </c>
      <c r="BK90" s="187">
        <f>ROUND(I90*H90,2)</f>
        <v>0</v>
      </c>
      <c r="BL90" s="19" t="s">
        <v>160</v>
      </c>
      <c r="BM90" s="186" t="s">
        <v>174</v>
      </c>
    </row>
    <row r="91" spans="1:65" s="2" customFormat="1" ht="11.25">
      <c r="A91" s="36"/>
      <c r="B91" s="37"/>
      <c r="C91" s="38"/>
      <c r="D91" s="188" t="s">
        <v>161</v>
      </c>
      <c r="E91" s="38"/>
      <c r="F91" s="189" t="s">
        <v>1063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161</v>
      </c>
      <c r="AU91" s="19" t="s">
        <v>88</v>
      </c>
    </row>
    <row r="92" spans="1:65" s="2" customFormat="1" ht="16.5" customHeight="1">
      <c r="A92" s="36"/>
      <c r="B92" s="37"/>
      <c r="C92" s="175" t="s">
        <v>160</v>
      </c>
      <c r="D92" s="175" t="s">
        <v>155</v>
      </c>
      <c r="E92" s="176" t="s">
        <v>1064</v>
      </c>
      <c r="F92" s="177" t="s">
        <v>1065</v>
      </c>
      <c r="G92" s="178" t="s">
        <v>1044</v>
      </c>
      <c r="H92" s="179">
        <v>1</v>
      </c>
      <c r="I92" s="180"/>
      <c r="J92" s="181">
        <f>ROUND(I92*H92,2)</f>
        <v>0</v>
      </c>
      <c r="K92" s="177" t="s">
        <v>159</v>
      </c>
      <c r="L92" s="41"/>
      <c r="M92" s="182" t="s">
        <v>19</v>
      </c>
      <c r="N92" s="183" t="s">
        <v>49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160</v>
      </c>
      <c r="AT92" s="186" t="s">
        <v>155</v>
      </c>
      <c r="AU92" s="186" t="s">
        <v>88</v>
      </c>
      <c r="AY92" s="19" t="s">
        <v>153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86</v>
      </c>
      <c r="BK92" s="187">
        <f>ROUND(I92*H92,2)</f>
        <v>0</v>
      </c>
      <c r="BL92" s="19" t="s">
        <v>160</v>
      </c>
      <c r="BM92" s="186" t="s">
        <v>182</v>
      </c>
    </row>
    <row r="93" spans="1:65" s="2" customFormat="1" ht="11.25">
      <c r="A93" s="36"/>
      <c r="B93" s="37"/>
      <c r="C93" s="38"/>
      <c r="D93" s="188" t="s">
        <v>161</v>
      </c>
      <c r="E93" s="38"/>
      <c r="F93" s="189" t="s">
        <v>1066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161</v>
      </c>
      <c r="AU93" s="19" t="s">
        <v>88</v>
      </c>
    </row>
    <row r="94" spans="1:65" s="2" customFormat="1" ht="16.5" customHeight="1">
      <c r="A94" s="36"/>
      <c r="B94" s="37"/>
      <c r="C94" s="175" t="s">
        <v>191</v>
      </c>
      <c r="D94" s="175" t="s">
        <v>155</v>
      </c>
      <c r="E94" s="176" t="s">
        <v>1067</v>
      </c>
      <c r="F94" s="177" t="s">
        <v>1068</v>
      </c>
      <c r="G94" s="178" t="s">
        <v>1044</v>
      </c>
      <c r="H94" s="179">
        <v>1</v>
      </c>
      <c r="I94" s="180"/>
      <c r="J94" s="181">
        <f>ROUND(I94*H94,2)</f>
        <v>0</v>
      </c>
      <c r="K94" s="177" t="s">
        <v>159</v>
      </c>
      <c r="L94" s="41"/>
      <c r="M94" s="182" t="s">
        <v>19</v>
      </c>
      <c r="N94" s="183" t="s">
        <v>49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160</v>
      </c>
      <c r="AT94" s="186" t="s">
        <v>155</v>
      </c>
      <c r="AU94" s="186" t="s">
        <v>88</v>
      </c>
      <c r="AY94" s="19" t="s">
        <v>153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86</v>
      </c>
      <c r="BK94" s="187">
        <f>ROUND(I94*H94,2)</f>
        <v>0</v>
      </c>
      <c r="BL94" s="19" t="s">
        <v>160</v>
      </c>
      <c r="BM94" s="186" t="s">
        <v>194</v>
      </c>
    </row>
    <row r="95" spans="1:65" s="2" customFormat="1" ht="11.25">
      <c r="A95" s="36"/>
      <c r="B95" s="37"/>
      <c r="C95" s="38"/>
      <c r="D95" s="188" t="s">
        <v>161</v>
      </c>
      <c r="E95" s="38"/>
      <c r="F95" s="189" t="s">
        <v>1069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161</v>
      </c>
      <c r="AU95" s="19" t="s">
        <v>88</v>
      </c>
    </row>
    <row r="96" spans="1:65" s="12" customFormat="1" ht="22.9" customHeight="1">
      <c r="B96" s="159"/>
      <c r="C96" s="160"/>
      <c r="D96" s="161" t="s">
        <v>77</v>
      </c>
      <c r="E96" s="173" t="s">
        <v>1073</v>
      </c>
      <c r="F96" s="173" t="s">
        <v>1074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SUM(P97:P98)</f>
        <v>0</v>
      </c>
      <c r="Q96" s="167"/>
      <c r="R96" s="168">
        <f>SUM(R97:R98)</f>
        <v>0</v>
      </c>
      <c r="S96" s="167"/>
      <c r="T96" s="169">
        <f>SUM(T97:T98)</f>
        <v>0</v>
      </c>
      <c r="AR96" s="170" t="s">
        <v>191</v>
      </c>
      <c r="AT96" s="171" t="s">
        <v>77</v>
      </c>
      <c r="AU96" s="171" t="s">
        <v>86</v>
      </c>
      <c r="AY96" s="170" t="s">
        <v>153</v>
      </c>
      <c r="BK96" s="172">
        <f>SUM(BK97:BK98)</f>
        <v>0</v>
      </c>
    </row>
    <row r="97" spans="1:65" s="2" customFormat="1" ht="24.2" customHeight="1">
      <c r="A97" s="36"/>
      <c r="B97" s="37"/>
      <c r="C97" s="175" t="s">
        <v>174</v>
      </c>
      <c r="D97" s="175" t="s">
        <v>155</v>
      </c>
      <c r="E97" s="176" t="s">
        <v>1075</v>
      </c>
      <c r="F97" s="177" t="s">
        <v>1076</v>
      </c>
      <c r="G97" s="178" t="s">
        <v>1044</v>
      </c>
      <c r="H97" s="179">
        <v>1</v>
      </c>
      <c r="I97" s="180"/>
      <c r="J97" s="181">
        <f>ROUND(I97*H97,2)</f>
        <v>0</v>
      </c>
      <c r="K97" s="177" t="s">
        <v>159</v>
      </c>
      <c r="L97" s="41"/>
      <c r="M97" s="182" t="s">
        <v>19</v>
      </c>
      <c r="N97" s="183" t="s">
        <v>49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160</v>
      </c>
      <c r="AT97" s="186" t="s">
        <v>155</v>
      </c>
      <c r="AU97" s="186" t="s">
        <v>88</v>
      </c>
      <c r="AY97" s="19" t="s">
        <v>153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86</v>
      </c>
      <c r="BK97" s="187">
        <f>ROUND(I97*H97,2)</f>
        <v>0</v>
      </c>
      <c r="BL97" s="19" t="s">
        <v>160</v>
      </c>
      <c r="BM97" s="186" t="s">
        <v>8</v>
      </c>
    </row>
    <row r="98" spans="1:65" s="2" customFormat="1" ht="11.25">
      <c r="A98" s="36"/>
      <c r="B98" s="37"/>
      <c r="C98" s="38"/>
      <c r="D98" s="188" t="s">
        <v>161</v>
      </c>
      <c r="E98" s="38"/>
      <c r="F98" s="189" t="s">
        <v>1077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161</v>
      </c>
      <c r="AU98" s="19" t="s">
        <v>88</v>
      </c>
    </row>
    <row r="99" spans="1:65" s="12" customFormat="1" ht="22.9" customHeight="1">
      <c r="B99" s="159"/>
      <c r="C99" s="160"/>
      <c r="D99" s="161" t="s">
        <v>77</v>
      </c>
      <c r="E99" s="173" t="s">
        <v>1040</v>
      </c>
      <c r="F99" s="173" t="s">
        <v>1041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SUM(P100:P101)</f>
        <v>0</v>
      </c>
      <c r="Q99" s="167"/>
      <c r="R99" s="168">
        <f>SUM(R100:R101)</f>
        <v>0</v>
      </c>
      <c r="S99" s="167"/>
      <c r="T99" s="169">
        <f>SUM(T100:T101)</f>
        <v>0</v>
      </c>
      <c r="AR99" s="170" t="s">
        <v>191</v>
      </c>
      <c r="AT99" s="171" t="s">
        <v>77</v>
      </c>
      <c r="AU99" s="171" t="s">
        <v>86</v>
      </c>
      <c r="AY99" s="170" t="s">
        <v>153</v>
      </c>
      <c r="BK99" s="172">
        <f>SUM(BK100:BK101)</f>
        <v>0</v>
      </c>
    </row>
    <row r="100" spans="1:65" s="2" customFormat="1" ht="16.5" customHeight="1">
      <c r="A100" s="36"/>
      <c r="B100" s="37"/>
      <c r="C100" s="175" t="s">
        <v>203</v>
      </c>
      <c r="D100" s="175" t="s">
        <v>155</v>
      </c>
      <c r="E100" s="176" t="s">
        <v>1078</v>
      </c>
      <c r="F100" s="177" t="s">
        <v>1079</v>
      </c>
      <c r="G100" s="178" t="s">
        <v>1044</v>
      </c>
      <c r="H100" s="179">
        <v>1</v>
      </c>
      <c r="I100" s="180"/>
      <c r="J100" s="181">
        <f>ROUND(I100*H100,2)</f>
        <v>0</v>
      </c>
      <c r="K100" s="177" t="s">
        <v>159</v>
      </c>
      <c r="L100" s="41"/>
      <c r="M100" s="182" t="s">
        <v>19</v>
      </c>
      <c r="N100" s="183" t="s">
        <v>49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160</v>
      </c>
      <c r="AT100" s="186" t="s">
        <v>155</v>
      </c>
      <c r="AU100" s="186" t="s">
        <v>88</v>
      </c>
      <c r="AY100" s="19" t="s">
        <v>153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86</v>
      </c>
      <c r="BK100" s="187">
        <f>ROUND(I100*H100,2)</f>
        <v>0</v>
      </c>
      <c r="BL100" s="19" t="s">
        <v>160</v>
      </c>
      <c r="BM100" s="186" t="s">
        <v>206</v>
      </c>
    </row>
    <row r="101" spans="1:65" s="2" customFormat="1" ht="11.25">
      <c r="A101" s="36"/>
      <c r="B101" s="37"/>
      <c r="C101" s="38"/>
      <c r="D101" s="188" t="s">
        <v>161</v>
      </c>
      <c r="E101" s="38"/>
      <c r="F101" s="189" t="s">
        <v>1080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161</v>
      </c>
      <c r="AU101" s="19" t="s">
        <v>88</v>
      </c>
    </row>
    <row r="102" spans="1:65" s="12" customFormat="1" ht="22.9" customHeight="1">
      <c r="B102" s="159"/>
      <c r="C102" s="160"/>
      <c r="D102" s="161" t="s">
        <v>77</v>
      </c>
      <c r="E102" s="173" t="s">
        <v>1081</v>
      </c>
      <c r="F102" s="173" t="s">
        <v>1082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SUM(P103:P104)</f>
        <v>0</v>
      </c>
      <c r="Q102" s="167"/>
      <c r="R102" s="168">
        <f>SUM(R103:R104)</f>
        <v>0</v>
      </c>
      <c r="S102" s="167"/>
      <c r="T102" s="169">
        <f>SUM(T103:T104)</f>
        <v>0</v>
      </c>
      <c r="AR102" s="170" t="s">
        <v>191</v>
      </c>
      <c r="AT102" s="171" t="s">
        <v>77</v>
      </c>
      <c r="AU102" s="171" t="s">
        <v>86</v>
      </c>
      <c r="AY102" s="170" t="s">
        <v>153</v>
      </c>
      <c r="BK102" s="172">
        <f>SUM(BK103:BK104)</f>
        <v>0</v>
      </c>
    </row>
    <row r="103" spans="1:65" s="2" customFormat="1" ht="16.5" customHeight="1">
      <c r="A103" s="36"/>
      <c r="B103" s="37"/>
      <c r="C103" s="175" t="s">
        <v>182</v>
      </c>
      <c r="D103" s="175" t="s">
        <v>155</v>
      </c>
      <c r="E103" s="176" t="s">
        <v>1083</v>
      </c>
      <c r="F103" s="177" t="s">
        <v>1084</v>
      </c>
      <c r="G103" s="178" t="s">
        <v>1044</v>
      </c>
      <c r="H103" s="179">
        <v>1</v>
      </c>
      <c r="I103" s="180"/>
      <c r="J103" s="181">
        <f>ROUND(I103*H103,2)</f>
        <v>0</v>
      </c>
      <c r="K103" s="177" t="s">
        <v>159</v>
      </c>
      <c r="L103" s="41"/>
      <c r="M103" s="182" t="s">
        <v>19</v>
      </c>
      <c r="N103" s="183" t="s">
        <v>49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160</v>
      </c>
      <c r="AT103" s="186" t="s">
        <v>155</v>
      </c>
      <c r="AU103" s="186" t="s">
        <v>88</v>
      </c>
      <c r="AY103" s="19" t="s">
        <v>153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86</v>
      </c>
      <c r="BK103" s="187">
        <f>ROUND(I103*H103,2)</f>
        <v>0</v>
      </c>
      <c r="BL103" s="19" t="s">
        <v>160</v>
      </c>
      <c r="BM103" s="186" t="s">
        <v>211</v>
      </c>
    </row>
    <row r="104" spans="1:65" s="2" customFormat="1" ht="11.25">
      <c r="A104" s="36"/>
      <c r="B104" s="37"/>
      <c r="C104" s="38"/>
      <c r="D104" s="188" t="s">
        <v>161</v>
      </c>
      <c r="E104" s="38"/>
      <c r="F104" s="189" t="s">
        <v>1085</v>
      </c>
      <c r="G104" s="38"/>
      <c r="H104" s="38"/>
      <c r="I104" s="190"/>
      <c r="J104" s="38"/>
      <c r="K104" s="38"/>
      <c r="L104" s="41"/>
      <c r="M104" s="236"/>
      <c r="N104" s="237"/>
      <c r="O104" s="238"/>
      <c r="P104" s="238"/>
      <c r="Q104" s="238"/>
      <c r="R104" s="238"/>
      <c r="S104" s="238"/>
      <c r="T104" s="239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161</v>
      </c>
      <c r="AU104" s="19" t="s">
        <v>88</v>
      </c>
    </row>
    <row r="105" spans="1:65" s="2" customFormat="1" ht="6.95" customHeight="1">
      <c r="A105" s="36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XRGK5f2lksTteuea5dZUwrEosYD5PYR8g7pGHTha+WBfL7FygqgbCwR8uocVtAb3RAayQl1rsbzCFoaoi5DcRg==" saltValue="8z6VueRzWWUpqMiI0Uev5Zh2KvRVQraksDjtGt2xV4REArW4N4lcFCsIY3UZbc9h72jeyYca6fB8YppV3cvJTg==" spinCount="100000" sheet="1" objects="1" scenarios="1" formatColumns="0" formatRows="0" autoFilter="0"/>
  <autoFilter ref="C83:K10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3" r:id="rId3"/>
    <hyperlink ref="F95" r:id="rId4"/>
    <hyperlink ref="F98" r:id="rId5"/>
    <hyperlink ref="F101" r:id="rId6"/>
    <hyperlink ref="F104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118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88</v>
      </c>
    </row>
    <row r="4" spans="1:46" s="1" customFormat="1" ht="24.95" customHeight="1">
      <c r="B4" s="22"/>
      <c r="D4" s="105" t="s">
        <v>122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II-117 Lipnice - Spálené Poříčí , ( úsek IV , úsek V )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123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1946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13. 5. 2024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40</v>
      </c>
      <c r="F24" s="36"/>
      <c r="G24" s="36"/>
      <c r="H24" s="36"/>
      <c r="I24" s="107" t="s">
        <v>29</v>
      </c>
      <c r="J24" s="109" t="s">
        <v>41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44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46</v>
      </c>
      <c r="G32" s="36"/>
      <c r="H32" s="36"/>
      <c r="I32" s="117" t="s">
        <v>45</v>
      </c>
      <c r="J32" s="117" t="s">
        <v>47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48</v>
      </c>
      <c r="E33" s="107" t="s">
        <v>49</v>
      </c>
      <c r="F33" s="119">
        <f>ROUND((SUM(BE85:BE160)),  2)</f>
        <v>0</v>
      </c>
      <c r="G33" s="36"/>
      <c r="H33" s="36"/>
      <c r="I33" s="120">
        <v>0.21</v>
      </c>
      <c r="J33" s="119">
        <f>ROUND(((SUM(BE85:BE160))*I33),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50</v>
      </c>
      <c r="F34" s="119">
        <f>ROUND((SUM(BF85:BF160)),  2)</f>
        <v>0</v>
      </c>
      <c r="G34" s="36"/>
      <c r="H34" s="36"/>
      <c r="I34" s="120">
        <v>0.12</v>
      </c>
      <c r="J34" s="119">
        <f>ROUND(((SUM(BF85:BF160))*I34),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51</v>
      </c>
      <c r="F35" s="119">
        <f>ROUND((SUM(BG85:BG160)),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52</v>
      </c>
      <c r="F36" s="119">
        <f>ROUND((SUM(BH85:BH160)),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53</v>
      </c>
      <c r="F37" s="119">
        <f>ROUND((SUM(BI85:BI160)),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II-117 Lipnice - Spálené Poříčí , ( úsek IV , úsek V )</v>
      </c>
      <c r="F48" s="382"/>
      <c r="G48" s="382"/>
      <c r="H48" s="382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8" t="str">
        <f>E9</f>
        <v xml:space="preserve">SKA7211 - SO 401  Veřejné osvětlení </v>
      </c>
      <c r="F50" s="383"/>
      <c r="G50" s="383"/>
      <c r="H50" s="38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13. 5. 2024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SÚS PK, příspěvková organizace</v>
      </c>
      <c r="G54" s="38"/>
      <c r="H54" s="38"/>
      <c r="I54" s="31" t="s">
        <v>33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126</v>
      </c>
      <c r="D57" s="133"/>
      <c r="E57" s="133"/>
      <c r="F57" s="133"/>
      <c r="G57" s="133"/>
      <c r="H57" s="133"/>
      <c r="I57" s="133"/>
      <c r="J57" s="134" t="s">
        <v>127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76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128</v>
      </c>
    </row>
    <row r="60" spans="1:47" s="9" customFormat="1" ht="24.95" customHeight="1">
      <c r="B60" s="136"/>
      <c r="C60" s="137"/>
      <c r="D60" s="138" t="s">
        <v>1947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1948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1949</v>
      </c>
      <c r="E62" s="145"/>
      <c r="F62" s="145"/>
      <c r="G62" s="145"/>
      <c r="H62" s="145"/>
      <c r="I62" s="145"/>
      <c r="J62" s="146">
        <f>J112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1950</v>
      </c>
      <c r="E63" s="145"/>
      <c r="F63" s="145"/>
      <c r="G63" s="145"/>
      <c r="H63" s="145"/>
      <c r="I63" s="145"/>
      <c r="J63" s="146">
        <f>J119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1951</v>
      </c>
      <c r="E64" s="145"/>
      <c r="F64" s="145"/>
      <c r="G64" s="145"/>
      <c r="H64" s="145"/>
      <c r="I64" s="145"/>
      <c r="J64" s="146">
        <f>J123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1952</v>
      </c>
      <c r="E65" s="145"/>
      <c r="F65" s="145"/>
      <c r="G65" s="145"/>
      <c r="H65" s="145"/>
      <c r="I65" s="145"/>
      <c r="J65" s="146">
        <f>J159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138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1" t="str">
        <f>E7</f>
        <v>II-117 Lipnice - Spálené Poříčí , ( úsek IV , úsek V )</v>
      </c>
      <c r="F75" s="382"/>
      <c r="G75" s="382"/>
      <c r="H75" s="382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123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8" t="str">
        <f>E9</f>
        <v xml:space="preserve">SKA7211 - SO 401  Veřejné osvětlení </v>
      </c>
      <c r="F77" s="383"/>
      <c r="G77" s="383"/>
      <c r="H77" s="383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 xml:space="preserve"> </v>
      </c>
      <c r="G79" s="38"/>
      <c r="H79" s="38"/>
      <c r="I79" s="31" t="s">
        <v>23</v>
      </c>
      <c r="J79" s="61" t="str">
        <f>IF(J12="","",J12)</f>
        <v>13. 5. 2024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25</v>
      </c>
      <c r="D81" s="38"/>
      <c r="E81" s="38"/>
      <c r="F81" s="29" t="str">
        <f>E15</f>
        <v>SÚS PK, příspěvková organizace</v>
      </c>
      <c r="G81" s="38"/>
      <c r="H81" s="38"/>
      <c r="I81" s="31" t="s">
        <v>33</v>
      </c>
      <c r="J81" s="34" t="str">
        <f>E21</f>
        <v>Projekční kancelář Ing.Škubalová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38</v>
      </c>
      <c r="J82" s="34" t="str">
        <f>E24</f>
        <v>Straka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139</v>
      </c>
      <c r="D84" s="151" t="s">
        <v>63</v>
      </c>
      <c r="E84" s="151" t="s">
        <v>59</v>
      </c>
      <c r="F84" s="151" t="s">
        <v>60</v>
      </c>
      <c r="G84" s="151" t="s">
        <v>140</v>
      </c>
      <c r="H84" s="151" t="s">
        <v>141</v>
      </c>
      <c r="I84" s="151" t="s">
        <v>142</v>
      </c>
      <c r="J84" s="151" t="s">
        <v>127</v>
      </c>
      <c r="K84" s="152" t="s">
        <v>143</v>
      </c>
      <c r="L84" s="153"/>
      <c r="M84" s="70" t="s">
        <v>19</v>
      </c>
      <c r="N84" s="71" t="s">
        <v>48</v>
      </c>
      <c r="O84" s="71" t="s">
        <v>144</v>
      </c>
      <c r="P84" s="71" t="s">
        <v>145</v>
      </c>
      <c r="Q84" s="71" t="s">
        <v>146</v>
      </c>
      <c r="R84" s="71" t="s">
        <v>147</v>
      </c>
      <c r="S84" s="71" t="s">
        <v>148</v>
      </c>
      <c r="T84" s="72" t="s">
        <v>149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150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77</v>
      </c>
      <c r="AU85" s="19" t="s">
        <v>128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77</v>
      </c>
      <c r="E86" s="162" t="s">
        <v>220</v>
      </c>
      <c r="F86" s="162" t="s">
        <v>1953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P87+P112+P119+P123+P159</f>
        <v>0</v>
      </c>
      <c r="Q86" s="167"/>
      <c r="R86" s="168">
        <f>R87+R112+R119+R123+R159</f>
        <v>0</v>
      </c>
      <c r="S86" s="167"/>
      <c r="T86" s="169">
        <f>T87+T112+T119+T123+T159</f>
        <v>0</v>
      </c>
      <c r="AR86" s="170" t="s">
        <v>170</v>
      </c>
      <c r="AT86" s="171" t="s">
        <v>77</v>
      </c>
      <c r="AU86" s="171" t="s">
        <v>78</v>
      </c>
      <c r="AY86" s="170" t="s">
        <v>153</v>
      </c>
      <c r="BK86" s="172">
        <f>BK87+BK112+BK119+BK123+BK159</f>
        <v>0</v>
      </c>
    </row>
    <row r="87" spans="1:65" s="12" customFormat="1" ht="22.9" customHeight="1">
      <c r="B87" s="159"/>
      <c r="C87" s="160"/>
      <c r="D87" s="161" t="s">
        <v>77</v>
      </c>
      <c r="E87" s="173" t="s">
        <v>1954</v>
      </c>
      <c r="F87" s="173" t="s">
        <v>1955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SUM(P88:P111)</f>
        <v>0</v>
      </c>
      <c r="Q87" s="167"/>
      <c r="R87" s="168">
        <f>SUM(R88:R111)</f>
        <v>0</v>
      </c>
      <c r="S87" s="167"/>
      <c r="T87" s="169">
        <f>SUM(T88:T111)</f>
        <v>0</v>
      </c>
      <c r="AR87" s="170" t="s">
        <v>170</v>
      </c>
      <c r="AT87" s="171" t="s">
        <v>77</v>
      </c>
      <c r="AU87" s="171" t="s">
        <v>86</v>
      </c>
      <c r="AY87" s="170" t="s">
        <v>153</v>
      </c>
      <c r="BK87" s="172">
        <f>SUM(BK88:BK111)</f>
        <v>0</v>
      </c>
    </row>
    <row r="88" spans="1:65" s="2" customFormat="1" ht="16.5" customHeight="1">
      <c r="A88" s="36"/>
      <c r="B88" s="37"/>
      <c r="C88" s="175" t="s">
        <v>86</v>
      </c>
      <c r="D88" s="175" t="s">
        <v>155</v>
      </c>
      <c r="E88" s="176" t="s">
        <v>1956</v>
      </c>
      <c r="F88" s="177" t="s">
        <v>1957</v>
      </c>
      <c r="G88" s="178" t="s">
        <v>342</v>
      </c>
      <c r="H88" s="179">
        <v>3</v>
      </c>
      <c r="I88" s="180"/>
      <c r="J88" s="181">
        <f t="shared" ref="J88:J95" si="0">ROUND(I88*H88,2)</f>
        <v>0</v>
      </c>
      <c r="K88" s="177" t="s">
        <v>19</v>
      </c>
      <c r="L88" s="41"/>
      <c r="M88" s="182" t="s">
        <v>19</v>
      </c>
      <c r="N88" s="183" t="s">
        <v>49</v>
      </c>
      <c r="O88" s="66"/>
      <c r="P88" s="184">
        <f t="shared" ref="P88:P95" si="1">O88*H88</f>
        <v>0</v>
      </c>
      <c r="Q88" s="184">
        <v>0</v>
      </c>
      <c r="R88" s="184">
        <f t="shared" ref="R88:R95" si="2">Q88*H88</f>
        <v>0</v>
      </c>
      <c r="S88" s="184">
        <v>0</v>
      </c>
      <c r="T88" s="185">
        <f t="shared" ref="T88:T95" si="3"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333</v>
      </c>
      <c r="AT88" s="186" t="s">
        <v>155</v>
      </c>
      <c r="AU88" s="186" t="s">
        <v>88</v>
      </c>
      <c r="AY88" s="19" t="s">
        <v>153</v>
      </c>
      <c r="BE88" s="187">
        <f t="shared" ref="BE88:BE95" si="4">IF(N88="základní",J88,0)</f>
        <v>0</v>
      </c>
      <c r="BF88" s="187">
        <f t="shared" ref="BF88:BF95" si="5">IF(N88="snížená",J88,0)</f>
        <v>0</v>
      </c>
      <c r="BG88" s="187">
        <f t="shared" ref="BG88:BG95" si="6">IF(N88="zákl. přenesená",J88,0)</f>
        <v>0</v>
      </c>
      <c r="BH88" s="187">
        <f t="shared" ref="BH88:BH95" si="7">IF(N88="sníž. přenesená",J88,0)</f>
        <v>0</v>
      </c>
      <c r="BI88" s="187">
        <f t="shared" ref="BI88:BI95" si="8">IF(N88="nulová",J88,0)</f>
        <v>0</v>
      </c>
      <c r="BJ88" s="19" t="s">
        <v>86</v>
      </c>
      <c r="BK88" s="187">
        <f t="shared" ref="BK88:BK95" si="9">ROUND(I88*H88,2)</f>
        <v>0</v>
      </c>
      <c r="BL88" s="19" t="s">
        <v>333</v>
      </c>
      <c r="BM88" s="186" t="s">
        <v>88</v>
      </c>
    </row>
    <row r="89" spans="1:65" s="2" customFormat="1" ht="16.5" customHeight="1">
      <c r="A89" s="36"/>
      <c r="B89" s="37"/>
      <c r="C89" s="175" t="s">
        <v>88</v>
      </c>
      <c r="D89" s="175" t="s">
        <v>155</v>
      </c>
      <c r="E89" s="176" t="s">
        <v>1958</v>
      </c>
      <c r="F89" s="177" t="s">
        <v>1959</v>
      </c>
      <c r="G89" s="178" t="s">
        <v>342</v>
      </c>
      <c r="H89" s="179">
        <v>3</v>
      </c>
      <c r="I89" s="180"/>
      <c r="J89" s="181">
        <f t="shared" si="0"/>
        <v>0</v>
      </c>
      <c r="K89" s="177" t="s">
        <v>19</v>
      </c>
      <c r="L89" s="41"/>
      <c r="M89" s="182" t="s">
        <v>19</v>
      </c>
      <c r="N89" s="183" t="s">
        <v>49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333</v>
      </c>
      <c r="AT89" s="186" t="s">
        <v>155</v>
      </c>
      <c r="AU89" s="186" t="s">
        <v>88</v>
      </c>
      <c r="AY89" s="19" t="s">
        <v>153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86</v>
      </c>
      <c r="BK89" s="187">
        <f t="shared" si="9"/>
        <v>0</v>
      </c>
      <c r="BL89" s="19" t="s">
        <v>333</v>
      </c>
      <c r="BM89" s="186" t="s">
        <v>160</v>
      </c>
    </row>
    <row r="90" spans="1:65" s="2" customFormat="1" ht="16.5" customHeight="1">
      <c r="A90" s="36"/>
      <c r="B90" s="37"/>
      <c r="C90" s="175" t="s">
        <v>170</v>
      </c>
      <c r="D90" s="175" t="s">
        <v>155</v>
      </c>
      <c r="E90" s="176" t="s">
        <v>1960</v>
      </c>
      <c r="F90" s="177" t="s">
        <v>1961</v>
      </c>
      <c r="G90" s="178" t="s">
        <v>342</v>
      </c>
      <c r="H90" s="179">
        <v>2</v>
      </c>
      <c r="I90" s="180"/>
      <c r="J90" s="181">
        <f t="shared" si="0"/>
        <v>0</v>
      </c>
      <c r="K90" s="177" t="s">
        <v>19</v>
      </c>
      <c r="L90" s="41"/>
      <c r="M90" s="182" t="s">
        <v>19</v>
      </c>
      <c r="N90" s="183" t="s">
        <v>49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333</v>
      </c>
      <c r="AT90" s="186" t="s">
        <v>155</v>
      </c>
      <c r="AU90" s="186" t="s">
        <v>88</v>
      </c>
      <c r="AY90" s="19" t="s">
        <v>153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86</v>
      </c>
      <c r="BK90" s="187">
        <f t="shared" si="9"/>
        <v>0</v>
      </c>
      <c r="BL90" s="19" t="s">
        <v>333</v>
      </c>
      <c r="BM90" s="186" t="s">
        <v>174</v>
      </c>
    </row>
    <row r="91" spans="1:65" s="2" customFormat="1" ht="16.5" customHeight="1">
      <c r="A91" s="36"/>
      <c r="B91" s="37"/>
      <c r="C91" s="175" t="s">
        <v>160</v>
      </c>
      <c r="D91" s="175" t="s">
        <v>155</v>
      </c>
      <c r="E91" s="176" t="s">
        <v>1962</v>
      </c>
      <c r="F91" s="177" t="s">
        <v>1963</v>
      </c>
      <c r="G91" s="178" t="s">
        <v>342</v>
      </c>
      <c r="H91" s="179">
        <v>2</v>
      </c>
      <c r="I91" s="180"/>
      <c r="J91" s="181">
        <f t="shared" si="0"/>
        <v>0</v>
      </c>
      <c r="K91" s="177" t="s">
        <v>19</v>
      </c>
      <c r="L91" s="41"/>
      <c r="M91" s="182" t="s">
        <v>19</v>
      </c>
      <c r="N91" s="183" t="s">
        <v>49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333</v>
      </c>
      <c r="AT91" s="186" t="s">
        <v>155</v>
      </c>
      <c r="AU91" s="186" t="s">
        <v>88</v>
      </c>
      <c r="AY91" s="19" t="s">
        <v>153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86</v>
      </c>
      <c r="BK91" s="187">
        <f t="shared" si="9"/>
        <v>0</v>
      </c>
      <c r="BL91" s="19" t="s">
        <v>333</v>
      </c>
      <c r="BM91" s="186" t="s">
        <v>182</v>
      </c>
    </row>
    <row r="92" spans="1:65" s="2" customFormat="1" ht="16.5" customHeight="1">
      <c r="A92" s="36"/>
      <c r="B92" s="37"/>
      <c r="C92" s="175" t="s">
        <v>191</v>
      </c>
      <c r="D92" s="175" t="s">
        <v>155</v>
      </c>
      <c r="E92" s="176" t="s">
        <v>1964</v>
      </c>
      <c r="F92" s="177" t="s">
        <v>1965</v>
      </c>
      <c r="G92" s="178" t="s">
        <v>342</v>
      </c>
      <c r="H92" s="179">
        <v>4</v>
      </c>
      <c r="I92" s="180"/>
      <c r="J92" s="181">
        <f t="shared" si="0"/>
        <v>0</v>
      </c>
      <c r="K92" s="177" t="s">
        <v>19</v>
      </c>
      <c r="L92" s="41"/>
      <c r="M92" s="182" t="s">
        <v>19</v>
      </c>
      <c r="N92" s="183" t="s">
        <v>49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333</v>
      </c>
      <c r="AT92" s="186" t="s">
        <v>155</v>
      </c>
      <c r="AU92" s="186" t="s">
        <v>88</v>
      </c>
      <c r="AY92" s="19" t="s">
        <v>153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86</v>
      </c>
      <c r="BK92" s="187">
        <f t="shared" si="9"/>
        <v>0</v>
      </c>
      <c r="BL92" s="19" t="s">
        <v>333</v>
      </c>
      <c r="BM92" s="186" t="s">
        <v>194</v>
      </c>
    </row>
    <row r="93" spans="1:65" s="2" customFormat="1" ht="16.5" customHeight="1">
      <c r="A93" s="36"/>
      <c r="B93" s="37"/>
      <c r="C93" s="175" t="s">
        <v>174</v>
      </c>
      <c r="D93" s="175" t="s">
        <v>155</v>
      </c>
      <c r="E93" s="176" t="s">
        <v>1966</v>
      </c>
      <c r="F93" s="177" t="s">
        <v>1967</v>
      </c>
      <c r="G93" s="178" t="s">
        <v>342</v>
      </c>
      <c r="H93" s="179">
        <v>4</v>
      </c>
      <c r="I93" s="180"/>
      <c r="J93" s="181">
        <f t="shared" si="0"/>
        <v>0</v>
      </c>
      <c r="K93" s="177" t="s">
        <v>19</v>
      </c>
      <c r="L93" s="41"/>
      <c r="M93" s="182" t="s">
        <v>19</v>
      </c>
      <c r="N93" s="183" t="s">
        <v>49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333</v>
      </c>
      <c r="AT93" s="186" t="s">
        <v>155</v>
      </c>
      <c r="AU93" s="186" t="s">
        <v>88</v>
      </c>
      <c r="AY93" s="19" t="s">
        <v>153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86</v>
      </c>
      <c r="BK93" s="187">
        <f t="shared" si="9"/>
        <v>0</v>
      </c>
      <c r="BL93" s="19" t="s">
        <v>333</v>
      </c>
      <c r="BM93" s="186" t="s">
        <v>8</v>
      </c>
    </row>
    <row r="94" spans="1:65" s="2" customFormat="1" ht="16.5" customHeight="1">
      <c r="A94" s="36"/>
      <c r="B94" s="37"/>
      <c r="C94" s="175" t="s">
        <v>203</v>
      </c>
      <c r="D94" s="175" t="s">
        <v>155</v>
      </c>
      <c r="E94" s="176" t="s">
        <v>1968</v>
      </c>
      <c r="F94" s="177" t="s">
        <v>1969</v>
      </c>
      <c r="G94" s="178" t="s">
        <v>342</v>
      </c>
      <c r="H94" s="179">
        <v>1</v>
      </c>
      <c r="I94" s="180"/>
      <c r="J94" s="181">
        <f t="shared" si="0"/>
        <v>0</v>
      </c>
      <c r="K94" s="177" t="s">
        <v>19</v>
      </c>
      <c r="L94" s="41"/>
      <c r="M94" s="182" t="s">
        <v>19</v>
      </c>
      <c r="N94" s="183" t="s">
        <v>49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333</v>
      </c>
      <c r="AT94" s="186" t="s">
        <v>155</v>
      </c>
      <c r="AU94" s="186" t="s">
        <v>88</v>
      </c>
      <c r="AY94" s="19" t="s">
        <v>153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86</v>
      </c>
      <c r="BK94" s="187">
        <f t="shared" si="9"/>
        <v>0</v>
      </c>
      <c r="BL94" s="19" t="s">
        <v>333</v>
      </c>
      <c r="BM94" s="186" t="s">
        <v>206</v>
      </c>
    </row>
    <row r="95" spans="1:65" s="2" customFormat="1" ht="16.5" customHeight="1">
      <c r="A95" s="36"/>
      <c r="B95" s="37"/>
      <c r="C95" s="175" t="s">
        <v>182</v>
      </c>
      <c r="D95" s="175" t="s">
        <v>155</v>
      </c>
      <c r="E95" s="176" t="s">
        <v>1970</v>
      </c>
      <c r="F95" s="177" t="s">
        <v>1971</v>
      </c>
      <c r="G95" s="178" t="s">
        <v>275</v>
      </c>
      <c r="H95" s="179">
        <v>98</v>
      </c>
      <c r="I95" s="180"/>
      <c r="J95" s="181">
        <f t="shared" si="0"/>
        <v>0</v>
      </c>
      <c r="K95" s="177" t="s">
        <v>159</v>
      </c>
      <c r="L95" s="41"/>
      <c r="M95" s="182" t="s">
        <v>19</v>
      </c>
      <c r="N95" s="183" t="s">
        <v>49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333</v>
      </c>
      <c r="AT95" s="186" t="s">
        <v>155</v>
      </c>
      <c r="AU95" s="186" t="s">
        <v>88</v>
      </c>
      <c r="AY95" s="19" t="s">
        <v>153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86</v>
      </c>
      <c r="BK95" s="187">
        <f t="shared" si="9"/>
        <v>0</v>
      </c>
      <c r="BL95" s="19" t="s">
        <v>333</v>
      </c>
      <c r="BM95" s="186" t="s">
        <v>211</v>
      </c>
    </row>
    <row r="96" spans="1:65" s="2" customFormat="1" ht="11.25">
      <c r="A96" s="36"/>
      <c r="B96" s="37"/>
      <c r="C96" s="38"/>
      <c r="D96" s="188" t="s">
        <v>161</v>
      </c>
      <c r="E96" s="38"/>
      <c r="F96" s="189" t="s">
        <v>1972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161</v>
      </c>
      <c r="AU96" s="19" t="s">
        <v>88</v>
      </c>
    </row>
    <row r="97" spans="1:65" s="2" customFormat="1" ht="16.5" customHeight="1">
      <c r="A97" s="36"/>
      <c r="B97" s="37"/>
      <c r="C97" s="175" t="s">
        <v>213</v>
      </c>
      <c r="D97" s="175" t="s">
        <v>155</v>
      </c>
      <c r="E97" s="176" t="s">
        <v>1973</v>
      </c>
      <c r="F97" s="177" t="s">
        <v>1974</v>
      </c>
      <c r="G97" s="178" t="s">
        <v>275</v>
      </c>
      <c r="H97" s="179">
        <v>102</v>
      </c>
      <c r="I97" s="180"/>
      <c r="J97" s="181">
        <f>ROUND(I97*H97,2)</f>
        <v>0</v>
      </c>
      <c r="K97" s="177" t="s">
        <v>159</v>
      </c>
      <c r="L97" s="41"/>
      <c r="M97" s="182" t="s">
        <v>19</v>
      </c>
      <c r="N97" s="183" t="s">
        <v>49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333</v>
      </c>
      <c r="AT97" s="186" t="s">
        <v>155</v>
      </c>
      <c r="AU97" s="186" t="s">
        <v>88</v>
      </c>
      <c r="AY97" s="19" t="s">
        <v>153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86</v>
      </c>
      <c r="BK97" s="187">
        <f>ROUND(I97*H97,2)</f>
        <v>0</v>
      </c>
      <c r="BL97" s="19" t="s">
        <v>333</v>
      </c>
      <c r="BM97" s="186" t="s">
        <v>216</v>
      </c>
    </row>
    <row r="98" spans="1:65" s="2" customFormat="1" ht="11.25">
      <c r="A98" s="36"/>
      <c r="B98" s="37"/>
      <c r="C98" s="38"/>
      <c r="D98" s="188" t="s">
        <v>161</v>
      </c>
      <c r="E98" s="38"/>
      <c r="F98" s="189" t="s">
        <v>1975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161</v>
      </c>
      <c r="AU98" s="19" t="s">
        <v>88</v>
      </c>
    </row>
    <row r="99" spans="1:65" s="2" customFormat="1" ht="16.5" customHeight="1">
      <c r="A99" s="36"/>
      <c r="B99" s="37"/>
      <c r="C99" s="175" t="s">
        <v>194</v>
      </c>
      <c r="D99" s="175" t="s">
        <v>155</v>
      </c>
      <c r="E99" s="176" t="s">
        <v>1976</v>
      </c>
      <c r="F99" s="177" t="s">
        <v>1977</v>
      </c>
      <c r="G99" s="178" t="s">
        <v>1044</v>
      </c>
      <c r="H99" s="179">
        <v>1</v>
      </c>
      <c r="I99" s="180"/>
      <c r="J99" s="181">
        <f>ROUND(I99*H99,2)</f>
        <v>0</v>
      </c>
      <c r="K99" s="177" t="s">
        <v>159</v>
      </c>
      <c r="L99" s="41"/>
      <c r="M99" s="182" t="s">
        <v>19</v>
      </c>
      <c r="N99" s="183" t="s">
        <v>49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333</v>
      </c>
      <c r="AT99" s="186" t="s">
        <v>155</v>
      </c>
      <c r="AU99" s="186" t="s">
        <v>88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86</v>
      </c>
      <c r="BK99" s="187">
        <f>ROUND(I99*H99,2)</f>
        <v>0</v>
      </c>
      <c r="BL99" s="19" t="s">
        <v>333</v>
      </c>
      <c r="BM99" s="186" t="s">
        <v>224</v>
      </c>
    </row>
    <row r="100" spans="1:65" s="2" customFormat="1" ht="11.25">
      <c r="A100" s="36"/>
      <c r="B100" s="37"/>
      <c r="C100" s="38"/>
      <c r="D100" s="188" t="s">
        <v>161</v>
      </c>
      <c r="E100" s="38"/>
      <c r="F100" s="189" t="s">
        <v>1978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161</v>
      </c>
      <c r="AU100" s="19" t="s">
        <v>88</v>
      </c>
    </row>
    <row r="101" spans="1:65" s="2" customFormat="1" ht="16.5" customHeight="1">
      <c r="A101" s="36"/>
      <c r="B101" s="37"/>
      <c r="C101" s="175" t="s">
        <v>226</v>
      </c>
      <c r="D101" s="175" t="s">
        <v>155</v>
      </c>
      <c r="E101" s="176" t="s">
        <v>1979</v>
      </c>
      <c r="F101" s="177" t="s">
        <v>1980</v>
      </c>
      <c r="G101" s="178" t="s">
        <v>342</v>
      </c>
      <c r="H101" s="179">
        <v>1</v>
      </c>
      <c r="I101" s="180"/>
      <c r="J101" s="181">
        <f>ROUND(I101*H101,2)</f>
        <v>0</v>
      </c>
      <c r="K101" s="177" t="s">
        <v>19</v>
      </c>
      <c r="L101" s="41"/>
      <c r="M101" s="182" t="s">
        <v>19</v>
      </c>
      <c r="N101" s="183" t="s">
        <v>49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333</v>
      </c>
      <c r="AT101" s="186" t="s">
        <v>155</v>
      </c>
      <c r="AU101" s="186" t="s">
        <v>88</v>
      </c>
      <c r="AY101" s="19" t="s">
        <v>153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86</v>
      </c>
      <c r="BK101" s="187">
        <f>ROUND(I101*H101,2)</f>
        <v>0</v>
      </c>
      <c r="BL101" s="19" t="s">
        <v>333</v>
      </c>
      <c r="BM101" s="186" t="s">
        <v>229</v>
      </c>
    </row>
    <row r="102" spans="1:65" s="2" customFormat="1" ht="16.5" customHeight="1">
      <c r="A102" s="36"/>
      <c r="B102" s="37"/>
      <c r="C102" s="175" t="s">
        <v>8</v>
      </c>
      <c r="D102" s="175" t="s">
        <v>155</v>
      </c>
      <c r="E102" s="176" t="s">
        <v>1981</v>
      </c>
      <c r="F102" s="177" t="s">
        <v>1982</v>
      </c>
      <c r="G102" s="178" t="s">
        <v>275</v>
      </c>
      <c r="H102" s="179">
        <v>50</v>
      </c>
      <c r="I102" s="180"/>
      <c r="J102" s="181">
        <f>ROUND(I102*H102,2)</f>
        <v>0</v>
      </c>
      <c r="K102" s="177" t="s">
        <v>159</v>
      </c>
      <c r="L102" s="41"/>
      <c r="M102" s="182" t="s">
        <v>19</v>
      </c>
      <c r="N102" s="183" t="s">
        <v>49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333</v>
      </c>
      <c r="AT102" s="186" t="s">
        <v>155</v>
      </c>
      <c r="AU102" s="186" t="s">
        <v>88</v>
      </c>
      <c r="AY102" s="19" t="s">
        <v>153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86</v>
      </c>
      <c r="BK102" s="187">
        <f>ROUND(I102*H102,2)</f>
        <v>0</v>
      </c>
      <c r="BL102" s="19" t="s">
        <v>333</v>
      </c>
      <c r="BM102" s="186" t="s">
        <v>236</v>
      </c>
    </row>
    <row r="103" spans="1:65" s="2" customFormat="1" ht="11.25">
      <c r="A103" s="36"/>
      <c r="B103" s="37"/>
      <c r="C103" s="38"/>
      <c r="D103" s="188" t="s">
        <v>161</v>
      </c>
      <c r="E103" s="38"/>
      <c r="F103" s="189" t="s">
        <v>1983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161</v>
      </c>
      <c r="AU103" s="19" t="s">
        <v>88</v>
      </c>
    </row>
    <row r="104" spans="1:65" s="2" customFormat="1" ht="16.5" customHeight="1">
      <c r="A104" s="36"/>
      <c r="B104" s="37"/>
      <c r="C104" s="175" t="s">
        <v>240</v>
      </c>
      <c r="D104" s="175" t="s">
        <v>155</v>
      </c>
      <c r="E104" s="176" t="s">
        <v>1984</v>
      </c>
      <c r="F104" s="177" t="s">
        <v>1985</v>
      </c>
      <c r="G104" s="178" t="s">
        <v>275</v>
      </c>
      <c r="H104" s="179">
        <v>50</v>
      </c>
      <c r="I104" s="180"/>
      <c r="J104" s="181">
        <f>ROUND(I104*H104,2)</f>
        <v>0</v>
      </c>
      <c r="K104" s="177" t="s">
        <v>159</v>
      </c>
      <c r="L104" s="41"/>
      <c r="M104" s="182" t="s">
        <v>19</v>
      </c>
      <c r="N104" s="183" t="s">
        <v>49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333</v>
      </c>
      <c r="AT104" s="186" t="s">
        <v>155</v>
      </c>
      <c r="AU104" s="186" t="s">
        <v>88</v>
      </c>
      <c r="AY104" s="19" t="s">
        <v>153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86</v>
      </c>
      <c r="BK104" s="187">
        <f>ROUND(I104*H104,2)</f>
        <v>0</v>
      </c>
      <c r="BL104" s="19" t="s">
        <v>333</v>
      </c>
      <c r="BM104" s="186" t="s">
        <v>243</v>
      </c>
    </row>
    <row r="105" spans="1:65" s="2" customFormat="1" ht="11.25">
      <c r="A105" s="36"/>
      <c r="B105" s="37"/>
      <c r="C105" s="38"/>
      <c r="D105" s="188" t="s">
        <v>161</v>
      </c>
      <c r="E105" s="38"/>
      <c r="F105" s="189" t="s">
        <v>1986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161</v>
      </c>
      <c r="AU105" s="19" t="s">
        <v>88</v>
      </c>
    </row>
    <row r="106" spans="1:65" s="2" customFormat="1" ht="16.5" customHeight="1">
      <c r="A106" s="36"/>
      <c r="B106" s="37"/>
      <c r="C106" s="175" t="s">
        <v>206</v>
      </c>
      <c r="D106" s="175" t="s">
        <v>155</v>
      </c>
      <c r="E106" s="176" t="s">
        <v>1987</v>
      </c>
      <c r="F106" s="177" t="s">
        <v>1988</v>
      </c>
      <c r="G106" s="178" t="s">
        <v>1044</v>
      </c>
      <c r="H106" s="179">
        <v>1</v>
      </c>
      <c r="I106" s="180"/>
      <c r="J106" s="181">
        <f>ROUND(I106*H106,2)</f>
        <v>0</v>
      </c>
      <c r="K106" s="177" t="s">
        <v>159</v>
      </c>
      <c r="L106" s="41"/>
      <c r="M106" s="182" t="s">
        <v>19</v>
      </c>
      <c r="N106" s="183" t="s">
        <v>49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333</v>
      </c>
      <c r="AT106" s="186" t="s">
        <v>155</v>
      </c>
      <c r="AU106" s="186" t="s">
        <v>88</v>
      </c>
      <c r="AY106" s="19" t="s">
        <v>153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86</v>
      </c>
      <c r="BK106" s="187">
        <f>ROUND(I106*H106,2)</f>
        <v>0</v>
      </c>
      <c r="BL106" s="19" t="s">
        <v>333</v>
      </c>
      <c r="BM106" s="186" t="s">
        <v>248</v>
      </c>
    </row>
    <row r="107" spans="1:65" s="2" customFormat="1" ht="11.25">
      <c r="A107" s="36"/>
      <c r="B107" s="37"/>
      <c r="C107" s="38"/>
      <c r="D107" s="188" t="s">
        <v>161</v>
      </c>
      <c r="E107" s="38"/>
      <c r="F107" s="189" t="s">
        <v>1989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161</v>
      </c>
      <c r="AU107" s="19" t="s">
        <v>88</v>
      </c>
    </row>
    <row r="108" spans="1:65" s="2" customFormat="1" ht="16.5" customHeight="1">
      <c r="A108" s="36"/>
      <c r="B108" s="37"/>
      <c r="C108" s="175" t="s">
        <v>252</v>
      </c>
      <c r="D108" s="175" t="s">
        <v>155</v>
      </c>
      <c r="E108" s="176" t="s">
        <v>1990</v>
      </c>
      <c r="F108" s="177" t="s">
        <v>1991</v>
      </c>
      <c r="G108" s="178" t="s">
        <v>342</v>
      </c>
      <c r="H108" s="179">
        <v>1</v>
      </c>
      <c r="I108" s="180"/>
      <c r="J108" s="181">
        <f>ROUND(I108*H108,2)</f>
        <v>0</v>
      </c>
      <c r="K108" s="177" t="s">
        <v>159</v>
      </c>
      <c r="L108" s="41"/>
      <c r="M108" s="182" t="s">
        <v>19</v>
      </c>
      <c r="N108" s="183" t="s">
        <v>49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333</v>
      </c>
      <c r="AT108" s="186" t="s">
        <v>155</v>
      </c>
      <c r="AU108" s="186" t="s">
        <v>88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86</v>
      </c>
      <c r="BK108" s="187">
        <f>ROUND(I108*H108,2)</f>
        <v>0</v>
      </c>
      <c r="BL108" s="19" t="s">
        <v>333</v>
      </c>
      <c r="BM108" s="186" t="s">
        <v>255</v>
      </c>
    </row>
    <row r="109" spans="1:65" s="2" customFormat="1" ht="11.25">
      <c r="A109" s="36"/>
      <c r="B109" s="37"/>
      <c r="C109" s="38"/>
      <c r="D109" s="188" t="s">
        <v>161</v>
      </c>
      <c r="E109" s="38"/>
      <c r="F109" s="189" t="s">
        <v>1992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161</v>
      </c>
      <c r="AU109" s="19" t="s">
        <v>88</v>
      </c>
    </row>
    <row r="110" spans="1:65" s="2" customFormat="1" ht="16.5" customHeight="1">
      <c r="A110" s="36"/>
      <c r="B110" s="37"/>
      <c r="C110" s="175" t="s">
        <v>211</v>
      </c>
      <c r="D110" s="175" t="s">
        <v>155</v>
      </c>
      <c r="E110" s="176" t="s">
        <v>1993</v>
      </c>
      <c r="F110" s="177" t="s">
        <v>1994</v>
      </c>
      <c r="G110" s="178" t="s">
        <v>342</v>
      </c>
      <c r="H110" s="179">
        <v>1</v>
      </c>
      <c r="I110" s="180"/>
      <c r="J110" s="181">
        <f>ROUND(I110*H110,2)</f>
        <v>0</v>
      </c>
      <c r="K110" s="177" t="s">
        <v>159</v>
      </c>
      <c r="L110" s="41"/>
      <c r="M110" s="182" t="s">
        <v>19</v>
      </c>
      <c r="N110" s="183" t="s">
        <v>49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333</v>
      </c>
      <c r="AT110" s="186" t="s">
        <v>155</v>
      </c>
      <c r="AU110" s="186" t="s">
        <v>88</v>
      </c>
      <c r="AY110" s="19" t="s">
        <v>153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86</v>
      </c>
      <c r="BK110" s="187">
        <f>ROUND(I110*H110,2)</f>
        <v>0</v>
      </c>
      <c r="BL110" s="19" t="s">
        <v>333</v>
      </c>
      <c r="BM110" s="186" t="s">
        <v>258</v>
      </c>
    </row>
    <row r="111" spans="1:65" s="2" customFormat="1" ht="11.25">
      <c r="A111" s="36"/>
      <c r="B111" s="37"/>
      <c r="C111" s="38"/>
      <c r="D111" s="188" t="s">
        <v>161</v>
      </c>
      <c r="E111" s="38"/>
      <c r="F111" s="189" t="s">
        <v>1995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161</v>
      </c>
      <c r="AU111" s="19" t="s">
        <v>88</v>
      </c>
    </row>
    <row r="112" spans="1:65" s="12" customFormat="1" ht="22.9" customHeight="1">
      <c r="B112" s="159"/>
      <c r="C112" s="160"/>
      <c r="D112" s="161" t="s">
        <v>77</v>
      </c>
      <c r="E112" s="173" t="s">
        <v>1996</v>
      </c>
      <c r="F112" s="173" t="s">
        <v>1997</v>
      </c>
      <c r="G112" s="160"/>
      <c r="H112" s="160"/>
      <c r="I112" s="163"/>
      <c r="J112" s="174">
        <f>BK112</f>
        <v>0</v>
      </c>
      <c r="K112" s="160"/>
      <c r="L112" s="165"/>
      <c r="M112" s="166"/>
      <c r="N112" s="167"/>
      <c r="O112" s="167"/>
      <c r="P112" s="168">
        <f>SUM(P113:P118)</f>
        <v>0</v>
      </c>
      <c r="Q112" s="167"/>
      <c r="R112" s="168">
        <f>SUM(R113:R118)</f>
        <v>0</v>
      </c>
      <c r="S112" s="167"/>
      <c r="T112" s="169">
        <f>SUM(T113:T118)</f>
        <v>0</v>
      </c>
      <c r="AR112" s="170" t="s">
        <v>170</v>
      </c>
      <c r="AT112" s="171" t="s">
        <v>77</v>
      </c>
      <c r="AU112" s="171" t="s">
        <v>86</v>
      </c>
      <c r="AY112" s="170" t="s">
        <v>153</v>
      </c>
      <c r="BK112" s="172">
        <f>SUM(BK113:BK118)</f>
        <v>0</v>
      </c>
    </row>
    <row r="113" spans="1:65" s="2" customFormat="1" ht="16.5" customHeight="1">
      <c r="A113" s="36"/>
      <c r="B113" s="37"/>
      <c r="C113" s="175" t="s">
        <v>260</v>
      </c>
      <c r="D113" s="175" t="s">
        <v>155</v>
      </c>
      <c r="E113" s="176" t="s">
        <v>1998</v>
      </c>
      <c r="F113" s="177" t="s">
        <v>1999</v>
      </c>
      <c r="G113" s="178" t="s">
        <v>275</v>
      </c>
      <c r="H113" s="179">
        <v>90</v>
      </c>
      <c r="I113" s="180"/>
      <c r="J113" s="181">
        <f t="shared" ref="J113:J118" si="10">ROUND(I113*H113,2)</f>
        <v>0</v>
      </c>
      <c r="K113" s="177" t="s">
        <v>19</v>
      </c>
      <c r="L113" s="41"/>
      <c r="M113" s="182" t="s">
        <v>19</v>
      </c>
      <c r="N113" s="183" t="s">
        <v>49</v>
      </c>
      <c r="O113" s="66"/>
      <c r="P113" s="184">
        <f t="shared" ref="P113:P118" si="11">O113*H113</f>
        <v>0</v>
      </c>
      <c r="Q113" s="184">
        <v>0</v>
      </c>
      <c r="R113" s="184">
        <f t="shared" ref="R113:R118" si="12">Q113*H113</f>
        <v>0</v>
      </c>
      <c r="S113" s="184">
        <v>0</v>
      </c>
      <c r="T113" s="185">
        <f t="shared" ref="T113:T118" si="13"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333</v>
      </c>
      <c r="AT113" s="186" t="s">
        <v>155</v>
      </c>
      <c r="AU113" s="186" t="s">
        <v>88</v>
      </c>
      <c r="AY113" s="19" t="s">
        <v>153</v>
      </c>
      <c r="BE113" s="187">
        <f t="shared" ref="BE113:BE118" si="14">IF(N113="základní",J113,0)</f>
        <v>0</v>
      </c>
      <c r="BF113" s="187">
        <f t="shared" ref="BF113:BF118" si="15">IF(N113="snížená",J113,0)</f>
        <v>0</v>
      </c>
      <c r="BG113" s="187">
        <f t="shared" ref="BG113:BG118" si="16">IF(N113="zákl. přenesená",J113,0)</f>
        <v>0</v>
      </c>
      <c r="BH113" s="187">
        <f t="shared" ref="BH113:BH118" si="17">IF(N113="sníž. přenesená",J113,0)</f>
        <v>0</v>
      </c>
      <c r="BI113" s="187">
        <f t="shared" ref="BI113:BI118" si="18">IF(N113="nulová",J113,0)</f>
        <v>0</v>
      </c>
      <c r="BJ113" s="19" t="s">
        <v>86</v>
      </c>
      <c r="BK113" s="187">
        <f t="shared" ref="BK113:BK118" si="19">ROUND(I113*H113,2)</f>
        <v>0</v>
      </c>
      <c r="BL113" s="19" t="s">
        <v>333</v>
      </c>
      <c r="BM113" s="186" t="s">
        <v>263</v>
      </c>
    </row>
    <row r="114" spans="1:65" s="2" customFormat="1" ht="16.5" customHeight="1">
      <c r="A114" s="36"/>
      <c r="B114" s="37"/>
      <c r="C114" s="175" t="s">
        <v>216</v>
      </c>
      <c r="D114" s="175" t="s">
        <v>155</v>
      </c>
      <c r="E114" s="176" t="s">
        <v>2000</v>
      </c>
      <c r="F114" s="177" t="s">
        <v>2001</v>
      </c>
      <c r="G114" s="178" t="s">
        <v>275</v>
      </c>
      <c r="H114" s="179">
        <v>98</v>
      </c>
      <c r="I114" s="180"/>
      <c r="J114" s="181">
        <f t="shared" si="10"/>
        <v>0</v>
      </c>
      <c r="K114" s="177" t="s">
        <v>19</v>
      </c>
      <c r="L114" s="41"/>
      <c r="M114" s="182" t="s">
        <v>19</v>
      </c>
      <c r="N114" s="183" t="s">
        <v>49</v>
      </c>
      <c r="O114" s="66"/>
      <c r="P114" s="184">
        <f t="shared" si="11"/>
        <v>0</v>
      </c>
      <c r="Q114" s="184">
        <v>0</v>
      </c>
      <c r="R114" s="184">
        <f t="shared" si="12"/>
        <v>0</v>
      </c>
      <c r="S114" s="184">
        <v>0</v>
      </c>
      <c r="T114" s="185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333</v>
      </c>
      <c r="AT114" s="186" t="s">
        <v>155</v>
      </c>
      <c r="AU114" s="186" t="s">
        <v>88</v>
      </c>
      <c r="AY114" s="19" t="s">
        <v>153</v>
      </c>
      <c r="BE114" s="187">
        <f t="shared" si="14"/>
        <v>0</v>
      </c>
      <c r="BF114" s="187">
        <f t="shared" si="15"/>
        <v>0</v>
      </c>
      <c r="BG114" s="187">
        <f t="shared" si="16"/>
        <v>0</v>
      </c>
      <c r="BH114" s="187">
        <f t="shared" si="17"/>
        <v>0</v>
      </c>
      <c r="BI114" s="187">
        <f t="shared" si="18"/>
        <v>0</v>
      </c>
      <c r="BJ114" s="19" t="s">
        <v>86</v>
      </c>
      <c r="BK114" s="187">
        <f t="shared" si="19"/>
        <v>0</v>
      </c>
      <c r="BL114" s="19" t="s">
        <v>333</v>
      </c>
      <c r="BM114" s="186" t="s">
        <v>269</v>
      </c>
    </row>
    <row r="115" spans="1:65" s="2" customFormat="1" ht="16.5" customHeight="1">
      <c r="A115" s="36"/>
      <c r="B115" s="37"/>
      <c r="C115" s="175" t="s">
        <v>272</v>
      </c>
      <c r="D115" s="175" t="s">
        <v>155</v>
      </c>
      <c r="E115" s="176" t="s">
        <v>2002</v>
      </c>
      <c r="F115" s="177" t="s">
        <v>2003</v>
      </c>
      <c r="G115" s="178" t="s">
        <v>275</v>
      </c>
      <c r="H115" s="179">
        <v>42</v>
      </c>
      <c r="I115" s="180"/>
      <c r="J115" s="181">
        <f t="shared" si="10"/>
        <v>0</v>
      </c>
      <c r="K115" s="177" t="s">
        <v>19</v>
      </c>
      <c r="L115" s="41"/>
      <c r="M115" s="182" t="s">
        <v>19</v>
      </c>
      <c r="N115" s="183" t="s">
        <v>49</v>
      </c>
      <c r="O115" s="66"/>
      <c r="P115" s="184">
        <f t="shared" si="11"/>
        <v>0</v>
      </c>
      <c r="Q115" s="184">
        <v>0</v>
      </c>
      <c r="R115" s="184">
        <f t="shared" si="12"/>
        <v>0</v>
      </c>
      <c r="S115" s="184">
        <v>0</v>
      </c>
      <c r="T115" s="185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333</v>
      </c>
      <c r="AT115" s="186" t="s">
        <v>155</v>
      </c>
      <c r="AU115" s="186" t="s">
        <v>88</v>
      </c>
      <c r="AY115" s="19" t="s">
        <v>153</v>
      </c>
      <c r="BE115" s="187">
        <f t="shared" si="14"/>
        <v>0</v>
      </c>
      <c r="BF115" s="187">
        <f t="shared" si="15"/>
        <v>0</v>
      </c>
      <c r="BG115" s="187">
        <f t="shared" si="16"/>
        <v>0</v>
      </c>
      <c r="BH115" s="187">
        <f t="shared" si="17"/>
        <v>0</v>
      </c>
      <c r="BI115" s="187">
        <f t="shared" si="18"/>
        <v>0</v>
      </c>
      <c r="BJ115" s="19" t="s">
        <v>86</v>
      </c>
      <c r="BK115" s="187">
        <f t="shared" si="19"/>
        <v>0</v>
      </c>
      <c r="BL115" s="19" t="s">
        <v>333</v>
      </c>
      <c r="BM115" s="186" t="s">
        <v>276</v>
      </c>
    </row>
    <row r="116" spans="1:65" s="2" customFormat="1" ht="16.5" customHeight="1">
      <c r="A116" s="36"/>
      <c r="B116" s="37"/>
      <c r="C116" s="175" t="s">
        <v>224</v>
      </c>
      <c r="D116" s="175" t="s">
        <v>155</v>
      </c>
      <c r="E116" s="176" t="s">
        <v>2004</v>
      </c>
      <c r="F116" s="177" t="s">
        <v>1974</v>
      </c>
      <c r="G116" s="178" t="s">
        <v>275</v>
      </c>
      <c r="H116" s="179">
        <v>102</v>
      </c>
      <c r="I116" s="180"/>
      <c r="J116" s="181">
        <f t="shared" si="10"/>
        <v>0</v>
      </c>
      <c r="K116" s="177" t="s">
        <v>19</v>
      </c>
      <c r="L116" s="41"/>
      <c r="M116" s="182" t="s">
        <v>19</v>
      </c>
      <c r="N116" s="183" t="s">
        <v>49</v>
      </c>
      <c r="O116" s="66"/>
      <c r="P116" s="184">
        <f t="shared" si="11"/>
        <v>0</v>
      </c>
      <c r="Q116" s="184">
        <v>0</v>
      </c>
      <c r="R116" s="184">
        <f t="shared" si="12"/>
        <v>0</v>
      </c>
      <c r="S116" s="184">
        <v>0</v>
      </c>
      <c r="T116" s="185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333</v>
      </c>
      <c r="AT116" s="186" t="s">
        <v>155</v>
      </c>
      <c r="AU116" s="186" t="s">
        <v>88</v>
      </c>
      <c r="AY116" s="19" t="s">
        <v>153</v>
      </c>
      <c r="BE116" s="187">
        <f t="shared" si="14"/>
        <v>0</v>
      </c>
      <c r="BF116" s="187">
        <f t="shared" si="15"/>
        <v>0</v>
      </c>
      <c r="BG116" s="187">
        <f t="shared" si="16"/>
        <v>0</v>
      </c>
      <c r="BH116" s="187">
        <f t="shared" si="17"/>
        <v>0</v>
      </c>
      <c r="BI116" s="187">
        <f t="shared" si="18"/>
        <v>0</v>
      </c>
      <c r="BJ116" s="19" t="s">
        <v>86</v>
      </c>
      <c r="BK116" s="187">
        <f t="shared" si="19"/>
        <v>0</v>
      </c>
      <c r="BL116" s="19" t="s">
        <v>333</v>
      </c>
      <c r="BM116" s="186" t="s">
        <v>281</v>
      </c>
    </row>
    <row r="117" spans="1:65" s="2" customFormat="1" ht="16.5" customHeight="1">
      <c r="A117" s="36"/>
      <c r="B117" s="37"/>
      <c r="C117" s="175" t="s">
        <v>7</v>
      </c>
      <c r="D117" s="175" t="s">
        <v>155</v>
      </c>
      <c r="E117" s="176" t="s">
        <v>2005</v>
      </c>
      <c r="F117" s="177" t="s">
        <v>2006</v>
      </c>
      <c r="G117" s="178" t="s">
        <v>275</v>
      </c>
      <c r="H117" s="179">
        <v>98</v>
      </c>
      <c r="I117" s="180"/>
      <c r="J117" s="181">
        <f t="shared" si="10"/>
        <v>0</v>
      </c>
      <c r="K117" s="177" t="s">
        <v>19</v>
      </c>
      <c r="L117" s="41"/>
      <c r="M117" s="182" t="s">
        <v>19</v>
      </c>
      <c r="N117" s="183" t="s">
        <v>49</v>
      </c>
      <c r="O117" s="66"/>
      <c r="P117" s="184">
        <f t="shared" si="11"/>
        <v>0</v>
      </c>
      <c r="Q117" s="184">
        <v>0</v>
      </c>
      <c r="R117" s="184">
        <f t="shared" si="12"/>
        <v>0</v>
      </c>
      <c r="S117" s="184">
        <v>0</v>
      </c>
      <c r="T117" s="185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333</v>
      </c>
      <c r="AT117" s="186" t="s">
        <v>155</v>
      </c>
      <c r="AU117" s="186" t="s">
        <v>88</v>
      </c>
      <c r="AY117" s="19" t="s">
        <v>153</v>
      </c>
      <c r="BE117" s="187">
        <f t="shared" si="14"/>
        <v>0</v>
      </c>
      <c r="BF117" s="187">
        <f t="shared" si="15"/>
        <v>0</v>
      </c>
      <c r="BG117" s="187">
        <f t="shared" si="16"/>
        <v>0</v>
      </c>
      <c r="BH117" s="187">
        <f t="shared" si="17"/>
        <v>0</v>
      </c>
      <c r="BI117" s="187">
        <f t="shared" si="18"/>
        <v>0</v>
      </c>
      <c r="BJ117" s="19" t="s">
        <v>86</v>
      </c>
      <c r="BK117" s="187">
        <f t="shared" si="19"/>
        <v>0</v>
      </c>
      <c r="BL117" s="19" t="s">
        <v>333</v>
      </c>
      <c r="BM117" s="186" t="s">
        <v>286</v>
      </c>
    </row>
    <row r="118" spans="1:65" s="2" customFormat="1" ht="16.5" customHeight="1">
      <c r="A118" s="36"/>
      <c r="B118" s="37"/>
      <c r="C118" s="175" t="s">
        <v>229</v>
      </c>
      <c r="D118" s="175" t="s">
        <v>155</v>
      </c>
      <c r="E118" s="176" t="s">
        <v>2007</v>
      </c>
      <c r="F118" s="177" t="s">
        <v>2008</v>
      </c>
      <c r="G118" s="178" t="s">
        <v>173</v>
      </c>
      <c r="H118" s="179">
        <v>4.8899999999999997</v>
      </c>
      <c r="I118" s="180"/>
      <c r="J118" s="181">
        <f t="shared" si="10"/>
        <v>0</v>
      </c>
      <c r="K118" s="177" t="s">
        <v>19</v>
      </c>
      <c r="L118" s="41"/>
      <c r="M118" s="182" t="s">
        <v>19</v>
      </c>
      <c r="N118" s="183" t="s">
        <v>49</v>
      </c>
      <c r="O118" s="66"/>
      <c r="P118" s="184">
        <f t="shared" si="11"/>
        <v>0</v>
      </c>
      <c r="Q118" s="184">
        <v>0</v>
      </c>
      <c r="R118" s="184">
        <f t="shared" si="12"/>
        <v>0</v>
      </c>
      <c r="S118" s="184">
        <v>0</v>
      </c>
      <c r="T118" s="185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333</v>
      </c>
      <c r="AT118" s="186" t="s">
        <v>155</v>
      </c>
      <c r="AU118" s="186" t="s">
        <v>88</v>
      </c>
      <c r="AY118" s="19" t="s">
        <v>153</v>
      </c>
      <c r="BE118" s="187">
        <f t="shared" si="14"/>
        <v>0</v>
      </c>
      <c r="BF118" s="187">
        <f t="shared" si="15"/>
        <v>0</v>
      </c>
      <c r="BG118" s="187">
        <f t="shared" si="16"/>
        <v>0</v>
      </c>
      <c r="BH118" s="187">
        <f t="shared" si="17"/>
        <v>0</v>
      </c>
      <c r="BI118" s="187">
        <f t="shared" si="18"/>
        <v>0</v>
      </c>
      <c r="BJ118" s="19" t="s">
        <v>86</v>
      </c>
      <c r="BK118" s="187">
        <f t="shared" si="19"/>
        <v>0</v>
      </c>
      <c r="BL118" s="19" t="s">
        <v>333</v>
      </c>
      <c r="BM118" s="186" t="s">
        <v>292</v>
      </c>
    </row>
    <row r="119" spans="1:65" s="12" customFormat="1" ht="22.9" customHeight="1">
      <c r="B119" s="159"/>
      <c r="C119" s="160"/>
      <c r="D119" s="161" t="s">
        <v>77</v>
      </c>
      <c r="E119" s="173" t="s">
        <v>2009</v>
      </c>
      <c r="F119" s="173" t="s">
        <v>2010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SUM(P120:P122)</f>
        <v>0</v>
      </c>
      <c r="Q119" s="167"/>
      <c r="R119" s="168">
        <f>SUM(R120:R122)</f>
        <v>0</v>
      </c>
      <c r="S119" s="167"/>
      <c r="T119" s="169">
        <f>SUM(T120:T122)</f>
        <v>0</v>
      </c>
      <c r="AR119" s="170" t="s">
        <v>170</v>
      </c>
      <c r="AT119" s="171" t="s">
        <v>77</v>
      </c>
      <c r="AU119" s="171" t="s">
        <v>86</v>
      </c>
      <c r="AY119" s="170" t="s">
        <v>153</v>
      </c>
      <c r="BK119" s="172">
        <f>SUM(BK120:BK122)</f>
        <v>0</v>
      </c>
    </row>
    <row r="120" spans="1:65" s="2" customFormat="1" ht="16.5" customHeight="1">
      <c r="A120" s="36"/>
      <c r="B120" s="37"/>
      <c r="C120" s="175" t="s">
        <v>295</v>
      </c>
      <c r="D120" s="175" t="s">
        <v>155</v>
      </c>
      <c r="E120" s="176" t="s">
        <v>2011</v>
      </c>
      <c r="F120" s="177" t="s">
        <v>2012</v>
      </c>
      <c r="G120" s="178" t="s">
        <v>275</v>
      </c>
      <c r="H120" s="179">
        <v>6</v>
      </c>
      <c r="I120" s="180"/>
      <c r="J120" s="181">
        <f>ROUND(I120*H120,2)</f>
        <v>0</v>
      </c>
      <c r="K120" s="177" t="s">
        <v>19</v>
      </c>
      <c r="L120" s="41"/>
      <c r="M120" s="182" t="s">
        <v>19</v>
      </c>
      <c r="N120" s="183" t="s">
        <v>49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333</v>
      </c>
      <c r="AT120" s="186" t="s">
        <v>155</v>
      </c>
      <c r="AU120" s="186" t="s">
        <v>88</v>
      </c>
      <c r="AY120" s="19" t="s">
        <v>153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86</v>
      </c>
      <c r="BK120" s="187">
        <f>ROUND(I120*H120,2)</f>
        <v>0</v>
      </c>
      <c r="BL120" s="19" t="s">
        <v>333</v>
      </c>
      <c r="BM120" s="186" t="s">
        <v>298</v>
      </c>
    </row>
    <row r="121" spans="1:65" s="2" customFormat="1" ht="16.5" customHeight="1">
      <c r="A121" s="36"/>
      <c r="B121" s="37"/>
      <c r="C121" s="175" t="s">
        <v>236</v>
      </c>
      <c r="D121" s="175" t="s">
        <v>155</v>
      </c>
      <c r="E121" s="176" t="s">
        <v>2013</v>
      </c>
      <c r="F121" s="177" t="s">
        <v>2014</v>
      </c>
      <c r="G121" s="178" t="s">
        <v>1044</v>
      </c>
      <c r="H121" s="179">
        <v>1</v>
      </c>
      <c r="I121" s="180"/>
      <c r="J121" s="181">
        <f>ROUND(I121*H121,2)</f>
        <v>0</v>
      </c>
      <c r="K121" s="177" t="s">
        <v>19</v>
      </c>
      <c r="L121" s="41"/>
      <c r="M121" s="182" t="s">
        <v>19</v>
      </c>
      <c r="N121" s="183" t="s">
        <v>49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333</v>
      </c>
      <c r="AT121" s="186" t="s">
        <v>155</v>
      </c>
      <c r="AU121" s="186" t="s">
        <v>88</v>
      </c>
      <c r="AY121" s="19" t="s">
        <v>153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86</v>
      </c>
      <c r="BK121" s="187">
        <f>ROUND(I121*H121,2)</f>
        <v>0</v>
      </c>
      <c r="BL121" s="19" t="s">
        <v>333</v>
      </c>
      <c r="BM121" s="186" t="s">
        <v>304</v>
      </c>
    </row>
    <row r="122" spans="1:65" s="2" customFormat="1" ht="16.5" customHeight="1">
      <c r="A122" s="36"/>
      <c r="B122" s="37"/>
      <c r="C122" s="175" t="s">
        <v>307</v>
      </c>
      <c r="D122" s="175" t="s">
        <v>155</v>
      </c>
      <c r="E122" s="176" t="s">
        <v>2015</v>
      </c>
      <c r="F122" s="177" t="s">
        <v>2016</v>
      </c>
      <c r="G122" s="178" t="s">
        <v>1044</v>
      </c>
      <c r="H122" s="179">
        <v>1</v>
      </c>
      <c r="I122" s="180"/>
      <c r="J122" s="181">
        <f>ROUND(I122*H122,2)</f>
        <v>0</v>
      </c>
      <c r="K122" s="177" t="s">
        <v>19</v>
      </c>
      <c r="L122" s="41"/>
      <c r="M122" s="182" t="s">
        <v>19</v>
      </c>
      <c r="N122" s="183" t="s">
        <v>49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333</v>
      </c>
      <c r="AT122" s="186" t="s">
        <v>155</v>
      </c>
      <c r="AU122" s="186" t="s">
        <v>88</v>
      </c>
      <c r="AY122" s="19" t="s">
        <v>153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86</v>
      </c>
      <c r="BK122" s="187">
        <f>ROUND(I122*H122,2)</f>
        <v>0</v>
      </c>
      <c r="BL122" s="19" t="s">
        <v>333</v>
      </c>
      <c r="BM122" s="186" t="s">
        <v>310</v>
      </c>
    </row>
    <row r="123" spans="1:65" s="12" customFormat="1" ht="22.9" customHeight="1">
      <c r="B123" s="159"/>
      <c r="C123" s="160"/>
      <c r="D123" s="161" t="s">
        <v>77</v>
      </c>
      <c r="E123" s="173" t="s">
        <v>2017</v>
      </c>
      <c r="F123" s="173" t="s">
        <v>2018</v>
      </c>
      <c r="G123" s="160"/>
      <c r="H123" s="160"/>
      <c r="I123" s="163"/>
      <c r="J123" s="174">
        <f>BK123</f>
        <v>0</v>
      </c>
      <c r="K123" s="160"/>
      <c r="L123" s="165"/>
      <c r="M123" s="166"/>
      <c r="N123" s="167"/>
      <c r="O123" s="167"/>
      <c r="P123" s="168">
        <f>SUM(P124:P158)</f>
        <v>0</v>
      </c>
      <c r="Q123" s="167"/>
      <c r="R123" s="168">
        <f>SUM(R124:R158)</f>
        <v>0</v>
      </c>
      <c r="S123" s="167"/>
      <c r="T123" s="169">
        <f>SUM(T124:T158)</f>
        <v>0</v>
      </c>
      <c r="AR123" s="170" t="s">
        <v>170</v>
      </c>
      <c r="AT123" s="171" t="s">
        <v>77</v>
      </c>
      <c r="AU123" s="171" t="s">
        <v>86</v>
      </c>
      <c r="AY123" s="170" t="s">
        <v>153</v>
      </c>
      <c r="BK123" s="172">
        <f>SUM(BK124:BK158)</f>
        <v>0</v>
      </c>
    </row>
    <row r="124" spans="1:65" s="2" customFormat="1" ht="16.5" customHeight="1">
      <c r="A124" s="36"/>
      <c r="B124" s="37"/>
      <c r="C124" s="175" t="s">
        <v>243</v>
      </c>
      <c r="D124" s="175" t="s">
        <v>155</v>
      </c>
      <c r="E124" s="176" t="s">
        <v>2019</v>
      </c>
      <c r="F124" s="177" t="s">
        <v>2020</v>
      </c>
      <c r="G124" s="178" t="s">
        <v>2021</v>
      </c>
      <c r="H124" s="179">
        <v>0.09</v>
      </c>
      <c r="I124" s="180"/>
      <c r="J124" s="181">
        <f>ROUND(I124*H124,2)</f>
        <v>0</v>
      </c>
      <c r="K124" s="177" t="s">
        <v>159</v>
      </c>
      <c r="L124" s="41"/>
      <c r="M124" s="182" t="s">
        <v>19</v>
      </c>
      <c r="N124" s="183" t="s">
        <v>49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333</v>
      </c>
      <c r="AT124" s="186" t="s">
        <v>155</v>
      </c>
      <c r="AU124" s="186" t="s">
        <v>88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86</v>
      </c>
      <c r="BK124" s="187">
        <f>ROUND(I124*H124,2)</f>
        <v>0</v>
      </c>
      <c r="BL124" s="19" t="s">
        <v>333</v>
      </c>
      <c r="BM124" s="186" t="s">
        <v>311</v>
      </c>
    </row>
    <row r="125" spans="1:65" s="2" customFormat="1" ht="11.25">
      <c r="A125" s="36"/>
      <c r="B125" s="37"/>
      <c r="C125" s="38"/>
      <c r="D125" s="188" t="s">
        <v>161</v>
      </c>
      <c r="E125" s="38"/>
      <c r="F125" s="189" t="s">
        <v>2022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161</v>
      </c>
      <c r="AU125" s="19" t="s">
        <v>88</v>
      </c>
    </row>
    <row r="126" spans="1:65" s="2" customFormat="1" ht="16.5" customHeight="1">
      <c r="A126" s="36"/>
      <c r="B126" s="37"/>
      <c r="C126" s="175" t="s">
        <v>314</v>
      </c>
      <c r="D126" s="175" t="s">
        <v>155</v>
      </c>
      <c r="E126" s="176" t="s">
        <v>2023</v>
      </c>
      <c r="F126" s="177" t="s">
        <v>2024</v>
      </c>
      <c r="G126" s="178" t="s">
        <v>2021</v>
      </c>
      <c r="H126" s="179">
        <v>0.2</v>
      </c>
      <c r="I126" s="180"/>
      <c r="J126" s="181">
        <f>ROUND(I126*H126,2)</f>
        <v>0</v>
      </c>
      <c r="K126" s="177" t="s">
        <v>159</v>
      </c>
      <c r="L126" s="41"/>
      <c r="M126" s="182" t="s">
        <v>19</v>
      </c>
      <c r="N126" s="183" t="s">
        <v>49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333</v>
      </c>
      <c r="AT126" s="186" t="s">
        <v>155</v>
      </c>
      <c r="AU126" s="186" t="s">
        <v>88</v>
      </c>
      <c r="AY126" s="19" t="s">
        <v>153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86</v>
      </c>
      <c r="BK126" s="187">
        <f>ROUND(I126*H126,2)</f>
        <v>0</v>
      </c>
      <c r="BL126" s="19" t="s">
        <v>333</v>
      </c>
      <c r="BM126" s="186" t="s">
        <v>231</v>
      </c>
    </row>
    <row r="127" spans="1:65" s="2" customFormat="1" ht="11.25">
      <c r="A127" s="36"/>
      <c r="B127" s="37"/>
      <c r="C127" s="38"/>
      <c r="D127" s="188" t="s">
        <v>161</v>
      </c>
      <c r="E127" s="38"/>
      <c r="F127" s="189" t="s">
        <v>2025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161</v>
      </c>
      <c r="AU127" s="19" t="s">
        <v>88</v>
      </c>
    </row>
    <row r="128" spans="1:65" s="2" customFormat="1" ht="16.5" customHeight="1">
      <c r="A128" s="36"/>
      <c r="B128" s="37"/>
      <c r="C128" s="175" t="s">
        <v>248</v>
      </c>
      <c r="D128" s="175" t="s">
        <v>155</v>
      </c>
      <c r="E128" s="176" t="s">
        <v>2026</v>
      </c>
      <c r="F128" s="177" t="s">
        <v>2027</v>
      </c>
      <c r="G128" s="178" t="s">
        <v>173</v>
      </c>
      <c r="H128" s="179">
        <v>0.69</v>
      </c>
      <c r="I128" s="180"/>
      <c r="J128" s="181">
        <f t="shared" ref="J128:J158" si="20">ROUND(I128*H128,2)</f>
        <v>0</v>
      </c>
      <c r="K128" s="177" t="s">
        <v>19</v>
      </c>
      <c r="L128" s="41"/>
      <c r="M128" s="182" t="s">
        <v>19</v>
      </c>
      <c r="N128" s="183" t="s">
        <v>49</v>
      </c>
      <c r="O128" s="66"/>
      <c r="P128" s="184">
        <f t="shared" ref="P128:P158" si="21">O128*H128</f>
        <v>0</v>
      </c>
      <c r="Q128" s="184">
        <v>0</v>
      </c>
      <c r="R128" s="184">
        <f t="shared" ref="R128:R158" si="22">Q128*H128</f>
        <v>0</v>
      </c>
      <c r="S128" s="184">
        <v>0</v>
      </c>
      <c r="T128" s="185">
        <f t="shared" ref="T128:T158" si="23"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333</v>
      </c>
      <c r="AT128" s="186" t="s">
        <v>155</v>
      </c>
      <c r="AU128" s="186" t="s">
        <v>88</v>
      </c>
      <c r="AY128" s="19" t="s">
        <v>153</v>
      </c>
      <c r="BE128" s="187">
        <f t="shared" ref="BE128:BE158" si="24">IF(N128="základní",J128,0)</f>
        <v>0</v>
      </c>
      <c r="BF128" s="187">
        <f t="shared" ref="BF128:BF158" si="25">IF(N128="snížená",J128,0)</f>
        <v>0</v>
      </c>
      <c r="BG128" s="187">
        <f t="shared" ref="BG128:BG158" si="26">IF(N128="zákl. přenesená",J128,0)</f>
        <v>0</v>
      </c>
      <c r="BH128" s="187">
        <f t="shared" ref="BH128:BH158" si="27">IF(N128="sníž. přenesená",J128,0)</f>
        <v>0</v>
      </c>
      <c r="BI128" s="187">
        <f t="shared" ref="BI128:BI158" si="28">IF(N128="nulová",J128,0)</f>
        <v>0</v>
      </c>
      <c r="BJ128" s="19" t="s">
        <v>86</v>
      </c>
      <c r="BK128" s="187">
        <f t="shared" ref="BK128:BK158" si="29">ROUND(I128*H128,2)</f>
        <v>0</v>
      </c>
      <c r="BL128" s="19" t="s">
        <v>333</v>
      </c>
      <c r="BM128" s="186" t="s">
        <v>321</v>
      </c>
    </row>
    <row r="129" spans="1:65" s="2" customFormat="1" ht="16.5" customHeight="1">
      <c r="A129" s="36"/>
      <c r="B129" s="37"/>
      <c r="C129" s="175" t="s">
        <v>323</v>
      </c>
      <c r="D129" s="175" t="s">
        <v>155</v>
      </c>
      <c r="E129" s="176" t="s">
        <v>2028</v>
      </c>
      <c r="F129" s="177" t="s">
        <v>2029</v>
      </c>
      <c r="G129" s="178" t="s">
        <v>1044</v>
      </c>
      <c r="H129" s="179">
        <v>1</v>
      </c>
      <c r="I129" s="180"/>
      <c r="J129" s="181">
        <f t="shared" si="20"/>
        <v>0</v>
      </c>
      <c r="K129" s="177" t="s">
        <v>19</v>
      </c>
      <c r="L129" s="41"/>
      <c r="M129" s="182" t="s">
        <v>19</v>
      </c>
      <c r="N129" s="183" t="s">
        <v>49</v>
      </c>
      <c r="O129" s="66"/>
      <c r="P129" s="184">
        <f t="shared" si="21"/>
        <v>0</v>
      </c>
      <c r="Q129" s="184">
        <v>0</v>
      </c>
      <c r="R129" s="184">
        <f t="shared" si="22"/>
        <v>0</v>
      </c>
      <c r="S129" s="184">
        <v>0</v>
      </c>
      <c r="T129" s="185">
        <f t="shared" si="2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333</v>
      </c>
      <c r="AT129" s="186" t="s">
        <v>155</v>
      </c>
      <c r="AU129" s="186" t="s">
        <v>88</v>
      </c>
      <c r="AY129" s="19" t="s">
        <v>153</v>
      </c>
      <c r="BE129" s="187">
        <f t="shared" si="24"/>
        <v>0</v>
      </c>
      <c r="BF129" s="187">
        <f t="shared" si="25"/>
        <v>0</v>
      </c>
      <c r="BG129" s="187">
        <f t="shared" si="26"/>
        <v>0</v>
      </c>
      <c r="BH129" s="187">
        <f t="shared" si="27"/>
        <v>0</v>
      </c>
      <c r="BI129" s="187">
        <f t="shared" si="28"/>
        <v>0</v>
      </c>
      <c r="BJ129" s="19" t="s">
        <v>86</v>
      </c>
      <c r="BK129" s="187">
        <f t="shared" si="29"/>
        <v>0</v>
      </c>
      <c r="BL129" s="19" t="s">
        <v>333</v>
      </c>
      <c r="BM129" s="186" t="s">
        <v>324</v>
      </c>
    </row>
    <row r="130" spans="1:65" s="2" customFormat="1" ht="16.5" customHeight="1">
      <c r="A130" s="36"/>
      <c r="B130" s="37"/>
      <c r="C130" s="175" t="s">
        <v>255</v>
      </c>
      <c r="D130" s="175" t="s">
        <v>155</v>
      </c>
      <c r="E130" s="176" t="s">
        <v>2030</v>
      </c>
      <c r="F130" s="177" t="s">
        <v>2031</v>
      </c>
      <c r="G130" s="178" t="s">
        <v>173</v>
      </c>
      <c r="H130" s="179">
        <v>2.1</v>
      </c>
      <c r="I130" s="180"/>
      <c r="J130" s="181">
        <f t="shared" si="20"/>
        <v>0</v>
      </c>
      <c r="K130" s="177" t="s">
        <v>19</v>
      </c>
      <c r="L130" s="41"/>
      <c r="M130" s="182" t="s">
        <v>19</v>
      </c>
      <c r="N130" s="183" t="s">
        <v>49</v>
      </c>
      <c r="O130" s="66"/>
      <c r="P130" s="184">
        <f t="shared" si="21"/>
        <v>0</v>
      </c>
      <c r="Q130" s="184">
        <v>0</v>
      </c>
      <c r="R130" s="184">
        <f t="shared" si="22"/>
        <v>0</v>
      </c>
      <c r="S130" s="184">
        <v>0</v>
      </c>
      <c r="T130" s="185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333</v>
      </c>
      <c r="AT130" s="186" t="s">
        <v>155</v>
      </c>
      <c r="AU130" s="186" t="s">
        <v>88</v>
      </c>
      <c r="AY130" s="19" t="s">
        <v>153</v>
      </c>
      <c r="BE130" s="187">
        <f t="shared" si="24"/>
        <v>0</v>
      </c>
      <c r="BF130" s="187">
        <f t="shared" si="25"/>
        <v>0</v>
      </c>
      <c r="BG130" s="187">
        <f t="shared" si="26"/>
        <v>0</v>
      </c>
      <c r="BH130" s="187">
        <f t="shared" si="27"/>
        <v>0</v>
      </c>
      <c r="BI130" s="187">
        <f t="shared" si="28"/>
        <v>0</v>
      </c>
      <c r="BJ130" s="19" t="s">
        <v>86</v>
      </c>
      <c r="BK130" s="187">
        <f t="shared" si="29"/>
        <v>0</v>
      </c>
      <c r="BL130" s="19" t="s">
        <v>333</v>
      </c>
      <c r="BM130" s="186" t="s">
        <v>328</v>
      </c>
    </row>
    <row r="131" spans="1:65" s="2" customFormat="1" ht="16.5" customHeight="1">
      <c r="A131" s="36"/>
      <c r="B131" s="37"/>
      <c r="C131" s="175" t="s">
        <v>312</v>
      </c>
      <c r="D131" s="175" t="s">
        <v>155</v>
      </c>
      <c r="E131" s="176" t="s">
        <v>2032</v>
      </c>
      <c r="F131" s="177" t="s">
        <v>2033</v>
      </c>
      <c r="G131" s="178" t="s">
        <v>173</v>
      </c>
      <c r="H131" s="179">
        <v>0.33</v>
      </c>
      <c r="I131" s="180"/>
      <c r="J131" s="181">
        <f t="shared" si="20"/>
        <v>0</v>
      </c>
      <c r="K131" s="177" t="s">
        <v>19</v>
      </c>
      <c r="L131" s="41"/>
      <c r="M131" s="182" t="s">
        <v>19</v>
      </c>
      <c r="N131" s="183" t="s">
        <v>49</v>
      </c>
      <c r="O131" s="66"/>
      <c r="P131" s="184">
        <f t="shared" si="21"/>
        <v>0</v>
      </c>
      <c r="Q131" s="184">
        <v>0</v>
      </c>
      <c r="R131" s="184">
        <f t="shared" si="22"/>
        <v>0</v>
      </c>
      <c r="S131" s="184">
        <v>0</v>
      </c>
      <c r="T131" s="185">
        <f t="shared" si="2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333</v>
      </c>
      <c r="AT131" s="186" t="s">
        <v>155</v>
      </c>
      <c r="AU131" s="186" t="s">
        <v>88</v>
      </c>
      <c r="AY131" s="19" t="s">
        <v>153</v>
      </c>
      <c r="BE131" s="187">
        <f t="shared" si="24"/>
        <v>0</v>
      </c>
      <c r="BF131" s="187">
        <f t="shared" si="25"/>
        <v>0</v>
      </c>
      <c r="BG131" s="187">
        <f t="shared" si="26"/>
        <v>0</v>
      </c>
      <c r="BH131" s="187">
        <f t="shared" si="27"/>
        <v>0</v>
      </c>
      <c r="BI131" s="187">
        <f t="shared" si="28"/>
        <v>0</v>
      </c>
      <c r="BJ131" s="19" t="s">
        <v>86</v>
      </c>
      <c r="BK131" s="187">
        <f t="shared" si="29"/>
        <v>0</v>
      </c>
      <c r="BL131" s="19" t="s">
        <v>333</v>
      </c>
      <c r="BM131" s="186" t="s">
        <v>331</v>
      </c>
    </row>
    <row r="132" spans="1:65" s="2" customFormat="1" ht="16.5" customHeight="1">
      <c r="A132" s="36"/>
      <c r="B132" s="37"/>
      <c r="C132" s="175" t="s">
        <v>258</v>
      </c>
      <c r="D132" s="175" t="s">
        <v>155</v>
      </c>
      <c r="E132" s="176" t="s">
        <v>2034</v>
      </c>
      <c r="F132" s="177" t="s">
        <v>2035</v>
      </c>
      <c r="G132" s="178" t="s">
        <v>173</v>
      </c>
      <c r="H132" s="179">
        <v>0.02</v>
      </c>
      <c r="I132" s="180"/>
      <c r="J132" s="181">
        <f t="shared" si="20"/>
        <v>0</v>
      </c>
      <c r="K132" s="177" t="s">
        <v>19</v>
      </c>
      <c r="L132" s="41"/>
      <c r="M132" s="182" t="s">
        <v>19</v>
      </c>
      <c r="N132" s="183" t="s">
        <v>49</v>
      </c>
      <c r="O132" s="66"/>
      <c r="P132" s="184">
        <f t="shared" si="21"/>
        <v>0</v>
      </c>
      <c r="Q132" s="184">
        <v>0</v>
      </c>
      <c r="R132" s="184">
        <f t="shared" si="22"/>
        <v>0</v>
      </c>
      <c r="S132" s="184">
        <v>0</v>
      </c>
      <c r="T132" s="185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333</v>
      </c>
      <c r="AT132" s="186" t="s">
        <v>155</v>
      </c>
      <c r="AU132" s="186" t="s">
        <v>88</v>
      </c>
      <c r="AY132" s="19" t="s">
        <v>153</v>
      </c>
      <c r="BE132" s="187">
        <f t="shared" si="24"/>
        <v>0</v>
      </c>
      <c r="BF132" s="187">
        <f t="shared" si="25"/>
        <v>0</v>
      </c>
      <c r="BG132" s="187">
        <f t="shared" si="26"/>
        <v>0</v>
      </c>
      <c r="BH132" s="187">
        <f t="shared" si="27"/>
        <v>0</v>
      </c>
      <c r="BI132" s="187">
        <f t="shared" si="28"/>
        <v>0</v>
      </c>
      <c r="BJ132" s="19" t="s">
        <v>86</v>
      </c>
      <c r="BK132" s="187">
        <f t="shared" si="29"/>
        <v>0</v>
      </c>
      <c r="BL132" s="19" t="s">
        <v>333</v>
      </c>
      <c r="BM132" s="186" t="s">
        <v>333</v>
      </c>
    </row>
    <row r="133" spans="1:65" s="2" customFormat="1" ht="16.5" customHeight="1">
      <c r="A133" s="36"/>
      <c r="B133" s="37"/>
      <c r="C133" s="175" t="s">
        <v>335</v>
      </c>
      <c r="D133" s="175" t="s">
        <v>155</v>
      </c>
      <c r="E133" s="176" t="s">
        <v>2036</v>
      </c>
      <c r="F133" s="177" t="s">
        <v>2037</v>
      </c>
      <c r="G133" s="178" t="s">
        <v>1044</v>
      </c>
      <c r="H133" s="179">
        <v>1</v>
      </c>
      <c r="I133" s="180"/>
      <c r="J133" s="181">
        <f t="shared" si="20"/>
        <v>0</v>
      </c>
      <c r="K133" s="177" t="s">
        <v>19</v>
      </c>
      <c r="L133" s="41"/>
      <c r="M133" s="182" t="s">
        <v>19</v>
      </c>
      <c r="N133" s="183" t="s">
        <v>49</v>
      </c>
      <c r="O133" s="66"/>
      <c r="P133" s="184">
        <f t="shared" si="21"/>
        <v>0</v>
      </c>
      <c r="Q133" s="184">
        <v>0</v>
      </c>
      <c r="R133" s="184">
        <f t="shared" si="22"/>
        <v>0</v>
      </c>
      <c r="S133" s="184">
        <v>0</v>
      </c>
      <c r="T133" s="185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333</v>
      </c>
      <c r="AT133" s="186" t="s">
        <v>155</v>
      </c>
      <c r="AU133" s="186" t="s">
        <v>88</v>
      </c>
      <c r="AY133" s="19" t="s">
        <v>153</v>
      </c>
      <c r="BE133" s="187">
        <f t="shared" si="24"/>
        <v>0</v>
      </c>
      <c r="BF133" s="187">
        <f t="shared" si="25"/>
        <v>0</v>
      </c>
      <c r="BG133" s="187">
        <f t="shared" si="26"/>
        <v>0</v>
      </c>
      <c r="BH133" s="187">
        <f t="shared" si="27"/>
        <v>0</v>
      </c>
      <c r="BI133" s="187">
        <f t="shared" si="28"/>
        <v>0</v>
      </c>
      <c r="BJ133" s="19" t="s">
        <v>86</v>
      </c>
      <c r="BK133" s="187">
        <f t="shared" si="29"/>
        <v>0</v>
      </c>
      <c r="BL133" s="19" t="s">
        <v>333</v>
      </c>
      <c r="BM133" s="186" t="s">
        <v>338</v>
      </c>
    </row>
    <row r="134" spans="1:65" s="2" customFormat="1" ht="16.5" customHeight="1">
      <c r="A134" s="36"/>
      <c r="B134" s="37"/>
      <c r="C134" s="175" t="s">
        <v>263</v>
      </c>
      <c r="D134" s="175" t="s">
        <v>155</v>
      </c>
      <c r="E134" s="176" t="s">
        <v>2038</v>
      </c>
      <c r="F134" s="177" t="s">
        <v>2039</v>
      </c>
      <c r="G134" s="178" t="s">
        <v>173</v>
      </c>
      <c r="H134" s="179">
        <v>7.29</v>
      </c>
      <c r="I134" s="180"/>
      <c r="J134" s="181">
        <f t="shared" si="20"/>
        <v>0</v>
      </c>
      <c r="K134" s="177" t="s">
        <v>19</v>
      </c>
      <c r="L134" s="41"/>
      <c r="M134" s="182" t="s">
        <v>19</v>
      </c>
      <c r="N134" s="183" t="s">
        <v>49</v>
      </c>
      <c r="O134" s="66"/>
      <c r="P134" s="184">
        <f t="shared" si="21"/>
        <v>0</v>
      </c>
      <c r="Q134" s="184">
        <v>0</v>
      </c>
      <c r="R134" s="184">
        <f t="shared" si="22"/>
        <v>0</v>
      </c>
      <c r="S134" s="184">
        <v>0</v>
      </c>
      <c r="T134" s="185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333</v>
      </c>
      <c r="AT134" s="186" t="s">
        <v>155</v>
      </c>
      <c r="AU134" s="186" t="s">
        <v>88</v>
      </c>
      <c r="AY134" s="19" t="s">
        <v>153</v>
      </c>
      <c r="BE134" s="187">
        <f t="shared" si="24"/>
        <v>0</v>
      </c>
      <c r="BF134" s="187">
        <f t="shared" si="25"/>
        <v>0</v>
      </c>
      <c r="BG134" s="187">
        <f t="shared" si="26"/>
        <v>0</v>
      </c>
      <c r="BH134" s="187">
        <f t="shared" si="27"/>
        <v>0</v>
      </c>
      <c r="BI134" s="187">
        <f t="shared" si="28"/>
        <v>0</v>
      </c>
      <c r="BJ134" s="19" t="s">
        <v>86</v>
      </c>
      <c r="BK134" s="187">
        <f t="shared" si="29"/>
        <v>0</v>
      </c>
      <c r="BL134" s="19" t="s">
        <v>333</v>
      </c>
      <c r="BM134" s="186" t="s">
        <v>343</v>
      </c>
    </row>
    <row r="135" spans="1:65" s="2" customFormat="1" ht="16.5" customHeight="1">
      <c r="A135" s="36"/>
      <c r="B135" s="37"/>
      <c r="C135" s="175" t="s">
        <v>345</v>
      </c>
      <c r="D135" s="175" t="s">
        <v>155</v>
      </c>
      <c r="E135" s="176" t="s">
        <v>2040</v>
      </c>
      <c r="F135" s="177" t="s">
        <v>2041</v>
      </c>
      <c r="G135" s="178" t="s">
        <v>275</v>
      </c>
      <c r="H135" s="179">
        <v>61</v>
      </c>
      <c r="I135" s="180"/>
      <c r="J135" s="181">
        <f t="shared" si="20"/>
        <v>0</v>
      </c>
      <c r="K135" s="177" t="s">
        <v>19</v>
      </c>
      <c r="L135" s="41"/>
      <c r="M135" s="182" t="s">
        <v>19</v>
      </c>
      <c r="N135" s="183" t="s">
        <v>49</v>
      </c>
      <c r="O135" s="66"/>
      <c r="P135" s="184">
        <f t="shared" si="21"/>
        <v>0</v>
      </c>
      <c r="Q135" s="184">
        <v>0</v>
      </c>
      <c r="R135" s="184">
        <f t="shared" si="22"/>
        <v>0</v>
      </c>
      <c r="S135" s="184">
        <v>0</v>
      </c>
      <c r="T135" s="185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333</v>
      </c>
      <c r="AT135" s="186" t="s">
        <v>155</v>
      </c>
      <c r="AU135" s="186" t="s">
        <v>88</v>
      </c>
      <c r="AY135" s="19" t="s">
        <v>153</v>
      </c>
      <c r="BE135" s="187">
        <f t="shared" si="24"/>
        <v>0</v>
      </c>
      <c r="BF135" s="187">
        <f t="shared" si="25"/>
        <v>0</v>
      </c>
      <c r="BG135" s="187">
        <f t="shared" si="26"/>
        <v>0</v>
      </c>
      <c r="BH135" s="187">
        <f t="shared" si="27"/>
        <v>0</v>
      </c>
      <c r="BI135" s="187">
        <f t="shared" si="28"/>
        <v>0</v>
      </c>
      <c r="BJ135" s="19" t="s">
        <v>86</v>
      </c>
      <c r="BK135" s="187">
        <f t="shared" si="29"/>
        <v>0</v>
      </c>
      <c r="BL135" s="19" t="s">
        <v>333</v>
      </c>
      <c r="BM135" s="186" t="s">
        <v>348</v>
      </c>
    </row>
    <row r="136" spans="1:65" s="2" customFormat="1" ht="16.5" customHeight="1">
      <c r="A136" s="36"/>
      <c r="B136" s="37"/>
      <c r="C136" s="175" t="s">
        <v>269</v>
      </c>
      <c r="D136" s="175" t="s">
        <v>155</v>
      </c>
      <c r="E136" s="176" t="s">
        <v>2042</v>
      </c>
      <c r="F136" s="177" t="s">
        <v>2043</v>
      </c>
      <c r="G136" s="178" t="s">
        <v>275</v>
      </c>
      <c r="H136" s="179">
        <v>50</v>
      </c>
      <c r="I136" s="180"/>
      <c r="J136" s="181">
        <f t="shared" si="20"/>
        <v>0</v>
      </c>
      <c r="K136" s="177" t="s">
        <v>19</v>
      </c>
      <c r="L136" s="41"/>
      <c r="M136" s="182" t="s">
        <v>19</v>
      </c>
      <c r="N136" s="183" t="s">
        <v>49</v>
      </c>
      <c r="O136" s="66"/>
      <c r="P136" s="184">
        <f t="shared" si="21"/>
        <v>0</v>
      </c>
      <c r="Q136" s="184">
        <v>0</v>
      </c>
      <c r="R136" s="184">
        <f t="shared" si="22"/>
        <v>0</v>
      </c>
      <c r="S136" s="184">
        <v>0</v>
      </c>
      <c r="T136" s="185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333</v>
      </c>
      <c r="AT136" s="186" t="s">
        <v>155</v>
      </c>
      <c r="AU136" s="186" t="s">
        <v>88</v>
      </c>
      <c r="AY136" s="19" t="s">
        <v>153</v>
      </c>
      <c r="BE136" s="187">
        <f t="shared" si="24"/>
        <v>0</v>
      </c>
      <c r="BF136" s="187">
        <f t="shared" si="25"/>
        <v>0</v>
      </c>
      <c r="BG136" s="187">
        <f t="shared" si="26"/>
        <v>0</v>
      </c>
      <c r="BH136" s="187">
        <f t="shared" si="27"/>
        <v>0</v>
      </c>
      <c r="BI136" s="187">
        <f t="shared" si="28"/>
        <v>0</v>
      </c>
      <c r="BJ136" s="19" t="s">
        <v>86</v>
      </c>
      <c r="BK136" s="187">
        <f t="shared" si="29"/>
        <v>0</v>
      </c>
      <c r="BL136" s="19" t="s">
        <v>333</v>
      </c>
      <c r="BM136" s="186" t="s">
        <v>351</v>
      </c>
    </row>
    <row r="137" spans="1:65" s="2" customFormat="1" ht="16.5" customHeight="1">
      <c r="A137" s="36"/>
      <c r="B137" s="37"/>
      <c r="C137" s="175" t="s">
        <v>352</v>
      </c>
      <c r="D137" s="175" t="s">
        <v>155</v>
      </c>
      <c r="E137" s="176" t="s">
        <v>2044</v>
      </c>
      <c r="F137" s="177" t="s">
        <v>2045</v>
      </c>
      <c r="G137" s="178" t="s">
        <v>275</v>
      </c>
      <c r="H137" s="179">
        <v>21</v>
      </c>
      <c r="I137" s="180"/>
      <c r="J137" s="181">
        <f t="shared" si="20"/>
        <v>0</v>
      </c>
      <c r="K137" s="177" t="s">
        <v>19</v>
      </c>
      <c r="L137" s="41"/>
      <c r="M137" s="182" t="s">
        <v>19</v>
      </c>
      <c r="N137" s="183" t="s">
        <v>49</v>
      </c>
      <c r="O137" s="66"/>
      <c r="P137" s="184">
        <f t="shared" si="21"/>
        <v>0</v>
      </c>
      <c r="Q137" s="184">
        <v>0</v>
      </c>
      <c r="R137" s="184">
        <f t="shared" si="22"/>
        <v>0</v>
      </c>
      <c r="S137" s="184">
        <v>0</v>
      </c>
      <c r="T137" s="185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333</v>
      </c>
      <c r="AT137" s="186" t="s">
        <v>155</v>
      </c>
      <c r="AU137" s="186" t="s">
        <v>88</v>
      </c>
      <c r="AY137" s="19" t="s">
        <v>153</v>
      </c>
      <c r="BE137" s="187">
        <f t="shared" si="24"/>
        <v>0</v>
      </c>
      <c r="BF137" s="187">
        <f t="shared" si="25"/>
        <v>0</v>
      </c>
      <c r="BG137" s="187">
        <f t="shared" si="26"/>
        <v>0</v>
      </c>
      <c r="BH137" s="187">
        <f t="shared" si="27"/>
        <v>0</v>
      </c>
      <c r="BI137" s="187">
        <f t="shared" si="28"/>
        <v>0</v>
      </c>
      <c r="BJ137" s="19" t="s">
        <v>86</v>
      </c>
      <c r="BK137" s="187">
        <f t="shared" si="29"/>
        <v>0</v>
      </c>
      <c r="BL137" s="19" t="s">
        <v>333</v>
      </c>
      <c r="BM137" s="186" t="s">
        <v>355</v>
      </c>
    </row>
    <row r="138" spans="1:65" s="2" customFormat="1" ht="16.5" customHeight="1">
      <c r="A138" s="36"/>
      <c r="B138" s="37"/>
      <c r="C138" s="175" t="s">
        <v>276</v>
      </c>
      <c r="D138" s="175" t="s">
        <v>155</v>
      </c>
      <c r="E138" s="176" t="s">
        <v>2046</v>
      </c>
      <c r="F138" s="177" t="s">
        <v>2047</v>
      </c>
      <c r="G138" s="178" t="s">
        <v>173</v>
      </c>
      <c r="H138" s="179">
        <v>0.69</v>
      </c>
      <c r="I138" s="180"/>
      <c r="J138" s="181">
        <f t="shared" si="20"/>
        <v>0</v>
      </c>
      <c r="K138" s="177" t="s">
        <v>19</v>
      </c>
      <c r="L138" s="41"/>
      <c r="M138" s="182" t="s">
        <v>19</v>
      </c>
      <c r="N138" s="183" t="s">
        <v>49</v>
      </c>
      <c r="O138" s="66"/>
      <c r="P138" s="184">
        <f t="shared" si="21"/>
        <v>0</v>
      </c>
      <c r="Q138" s="184">
        <v>0</v>
      </c>
      <c r="R138" s="184">
        <f t="shared" si="22"/>
        <v>0</v>
      </c>
      <c r="S138" s="184">
        <v>0</v>
      </c>
      <c r="T138" s="185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333</v>
      </c>
      <c r="AT138" s="186" t="s">
        <v>155</v>
      </c>
      <c r="AU138" s="186" t="s">
        <v>88</v>
      </c>
      <c r="AY138" s="19" t="s">
        <v>153</v>
      </c>
      <c r="BE138" s="187">
        <f t="shared" si="24"/>
        <v>0</v>
      </c>
      <c r="BF138" s="187">
        <f t="shared" si="25"/>
        <v>0</v>
      </c>
      <c r="BG138" s="187">
        <f t="shared" si="26"/>
        <v>0</v>
      </c>
      <c r="BH138" s="187">
        <f t="shared" si="27"/>
        <v>0</v>
      </c>
      <c r="BI138" s="187">
        <f t="shared" si="28"/>
        <v>0</v>
      </c>
      <c r="BJ138" s="19" t="s">
        <v>86</v>
      </c>
      <c r="BK138" s="187">
        <f t="shared" si="29"/>
        <v>0</v>
      </c>
      <c r="BL138" s="19" t="s">
        <v>333</v>
      </c>
      <c r="BM138" s="186" t="s">
        <v>511</v>
      </c>
    </row>
    <row r="139" spans="1:65" s="2" customFormat="1" ht="16.5" customHeight="1">
      <c r="A139" s="36"/>
      <c r="B139" s="37"/>
      <c r="C139" s="175" t="s">
        <v>728</v>
      </c>
      <c r="D139" s="175" t="s">
        <v>155</v>
      </c>
      <c r="E139" s="176" t="s">
        <v>2048</v>
      </c>
      <c r="F139" s="177" t="s">
        <v>2049</v>
      </c>
      <c r="G139" s="178" t="s">
        <v>275</v>
      </c>
      <c r="H139" s="179">
        <v>45</v>
      </c>
      <c r="I139" s="180"/>
      <c r="J139" s="181">
        <f t="shared" si="20"/>
        <v>0</v>
      </c>
      <c r="K139" s="177" t="s">
        <v>19</v>
      </c>
      <c r="L139" s="41"/>
      <c r="M139" s="182" t="s">
        <v>19</v>
      </c>
      <c r="N139" s="183" t="s">
        <v>49</v>
      </c>
      <c r="O139" s="66"/>
      <c r="P139" s="184">
        <f t="shared" si="21"/>
        <v>0</v>
      </c>
      <c r="Q139" s="184">
        <v>0</v>
      </c>
      <c r="R139" s="184">
        <f t="shared" si="22"/>
        <v>0</v>
      </c>
      <c r="S139" s="184">
        <v>0</v>
      </c>
      <c r="T139" s="185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333</v>
      </c>
      <c r="AT139" s="186" t="s">
        <v>155</v>
      </c>
      <c r="AU139" s="186" t="s">
        <v>88</v>
      </c>
      <c r="AY139" s="19" t="s">
        <v>153</v>
      </c>
      <c r="BE139" s="187">
        <f t="shared" si="24"/>
        <v>0</v>
      </c>
      <c r="BF139" s="187">
        <f t="shared" si="25"/>
        <v>0</v>
      </c>
      <c r="BG139" s="187">
        <f t="shared" si="26"/>
        <v>0</v>
      </c>
      <c r="BH139" s="187">
        <f t="shared" si="27"/>
        <v>0</v>
      </c>
      <c r="BI139" s="187">
        <f t="shared" si="28"/>
        <v>0</v>
      </c>
      <c r="BJ139" s="19" t="s">
        <v>86</v>
      </c>
      <c r="BK139" s="187">
        <f t="shared" si="29"/>
        <v>0</v>
      </c>
      <c r="BL139" s="19" t="s">
        <v>333</v>
      </c>
      <c r="BM139" s="186" t="s">
        <v>521</v>
      </c>
    </row>
    <row r="140" spans="1:65" s="2" customFormat="1" ht="16.5" customHeight="1">
      <c r="A140" s="36"/>
      <c r="B140" s="37"/>
      <c r="C140" s="175" t="s">
        <v>281</v>
      </c>
      <c r="D140" s="175" t="s">
        <v>155</v>
      </c>
      <c r="E140" s="176" t="s">
        <v>2050</v>
      </c>
      <c r="F140" s="177" t="s">
        <v>2051</v>
      </c>
      <c r="G140" s="178" t="s">
        <v>275</v>
      </c>
      <c r="H140" s="179">
        <v>69</v>
      </c>
      <c r="I140" s="180"/>
      <c r="J140" s="181">
        <f t="shared" si="20"/>
        <v>0</v>
      </c>
      <c r="K140" s="177" t="s">
        <v>19</v>
      </c>
      <c r="L140" s="41"/>
      <c r="M140" s="182" t="s">
        <v>19</v>
      </c>
      <c r="N140" s="183" t="s">
        <v>49</v>
      </c>
      <c r="O140" s="66"/>
      <c r="P140" s="184">
        <f t="shared" si="21"/>
        <v>0</v>
      </c>
      <c r="Q140" s="184">
        <v>0</v>
      </c>
      <c r="R140" s="184">
        <f t="shared" si="22"/>
        <v>0</v>
      </c>
      <c r="S140" s="184">
        <v>0</v>
      </c>
      <c r="T140" s="185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333</v>
      </c>
      <c r="AT140" s="186" t="s">
        <v>155</v>
      </c>
      <c r="AU140" s="186" t="s">
        <v>88</v>
      </c>
      <c r="AY140" s="19" t="s">
        <v>153</v>
      </c>
      <c r="BE140" s="187">
        <f t="shared" si="24"/>
        <v>0</v>
      </c>
      <c r="BF140" s="187">
        <f t="shared" si="25"/>
        <v>0</v>
      </c>
      <c r="BG140" s="187">
        <f t="shared" si="26"/>
        <v>0</v>
      </c>
      <c r="BH140" s="187">
        <f t="shared" si="27"/>
        <v>0</v>
      </c>
      <c r="BI140" s="187">
        <f t="shared" si="28"/>
        <v>0</v>
      </c>
      <c r="BJ140" s="19" t="s">
        <v>86</v>
      </c>
      <c r="BK140" s="187">
        <f t="shared" si="29"/>
        <v>0</v>
      </c>
      <c r="BL140" s="19" t="s">
        <v>333</v>
      </c>
      <c r="BM140" s="186" t="s">
        <v>386</v>
      </c>
    </row>
    <row r="141" spans="1:65" s="2" customFormat="1" ht="16.5" customHeight="1">
      <c r="A141" s="36"/>
      <c r="B141" s="37"/>
      <c r="C141" s="175" t="s">
        <v>387</v>
      </c>
      <c r="D141" s="175" t="s">
        <v>155</v>
      </c>
      <c r="E141" s="176" t="s">
        <v>2052</v>
      </c>
      <c r="F141" s="177" t="s">
        <v>2053</v>
      </c>
      <c r="G141" s="178" t="s">
        <v>275</v>
      </c>
      <c r="H141" s="179">
        <v>90</v>
      </c>
      <c r="I141" s="180"/>
      <c r="J141" s="181">
        <f t="shared" si="20"/>
        <v>0</v>
      </c>
      <c r="K141" s="177" t="s">
        <v>19</v>
      </c>
      <c r="L141" s="41"/>
      <c r="M141" s="182" t="s">
        <v>19</v>
      </c>
      <c r="N141" s="183" t="s">
        <v>49</v>
      </c>
      <c r="O141" s="66"/>
      <c r="P141" s="184">
        <f t="shared" si="21"/>
        <v>0</v>
      </c>
      <c r="Q141" s="184">
        <v>0</v>
      </c>
      <c r="R141" s="184">
        <f t="shared" si="22"/>
        <v>0</v>
      </c>
      <c r="S141" s="184">
        <v>0</v>
      </c>
      <c r="T141" s="185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333</v>
      </c>
      <c r="AT141" s="186" t="s">
        <v>155</v>
      </c>
      <c r="AU141" s="186" t="s">
        <v>88</v>
      </c>
      <c r="AY141" s="19" t="s">
        <v>153</v>
      </c>
      <c r="BE141" s="187">
        <f t="shared" si="24"/>
        <v>0</v>
      </c>
      <c r="BF141" s="187">
        <f t="shared" si="25"/>
        <v>0</v>
      </c>
      <c r="BG141" s="187">
        <f t="shared" si="26"/>
        <v>0</v>
      </c>
      <c r="BH141" s="187">
        <f t="shared" si="27"/>
        <v>0</v>
      </c>
      <c r="BI141" s="187">
        <f t="shared" si="28"/>
        <v>0</v>
      </c>
      <c r="BJ141" s="19" t="s">
        <v>86</v>
      </c>
      <c r="BK141" s="187">
        <f t="shared" si="29"/>
        <v>0</v>
      </c>
      <c r="BL141" s="19" t="s">
        <v>333</v>
      </c>
      <c r="BM141" s="186" t="s">
        <v>390</v>
      </c>
    </row>
    <row r="142" spans="1:65" s="2" customFormat="1" ht="16.5" customHeight="1">
      <c r="A142" s="36"/>
      <c r="B142" s="37"/>
      <c r="C142" s="175" t="s">
        <v>286</v>
      </c>
      <c r="D142" s="175" t="s">
        <v>155</v>
      </c>
      <c r="E142" s="176" t="s">
        <v>2054</v>
      </c>
      <c r="F142" s="177" t="s">
        <v>2055</v>
      </c>
      <c r="G142" s="178" t="s">
        <v>1044</v>
      </c>
      <c r="H142" s="179">
        <v>2</v>
      </c>
      <c r="I142" s="180"/>
      <c r="J142" s="181">
        <f t="shared" si="20"/>
        <v>0</v>
      </c>
      <c r="K142" s="177" t="s">
        <v>19</v>
      </c>
      <c r="L142" s="41"/>
      <c r="M142" s="182" t="s">
        <v>19</v>
      </c>
      <c r="N142" s="183" t="s">
        <v>49</v>
      </c>
      <c r="O142" s="66"/>
      <c r="P142" s="184">
        <f t="shared" si="21"/>
        <v>0</v>
      </c>
      <c r="Q142" s="184">
        <v>0</v>
      </c>
      <c r="R142" s="184">
        <f t="shared" si="22"/>
        <v>0</v>
      </c>
      <c r="S142" s="184">
        <v>0</v>
      </c>
      <c r="T142" s="185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333</v>
      </c>
      <c r="AT142" s="186" t="s">
        <v>155</v>
      </c>
      <c r="AU142" s="186" t="s">
        <v>88</v>
      </c>
      <c r="AY142" s="19" t="s">
        <v>153</v>
      </c>
      <c r="BE142" s="187">
        <f t="shared" si="24"/>
        <v>0</v>
      </c>
      <c r="BF142" s="187">
        <f t="shared" si="25"/>
        <v>0</v>
      </c>
      <c r="BG142" s="187">
        <f t="shared" si="26"/>
        <v>0</v>
      </c>
      <c r="BH142" s="187">
        <f t="shared" si="27"/>
        <v>0</v>
      </c>
      <c r="BI142" s="187">
        <f t="shared" si="28"/>
        <v>0</v>
      </c>
      <c r="BJ142" s="19" t="s">
        <v>86</v>
      </c>
      <c r="BK142" s="187">
        <f t="shared" si="29"/>
        <v>0</v>
      </c>
      <c r="BL142" s="19" t="s">
        <v>333</v>
      </c>
      <c r="BM142" s="186" t="s">
        <v>393</v>
      </c>
    </row>
    <row r="143" spans="1:65" s="2" customFormat="1" ht="16.5" customHeight="1">
      <c r="A143" s="36"/>
      <c r="B143" s="37"/>
      <c r="C143" s="175" t="s">
        <v>196</v>
      </c>
      <c r="D143" s="175" t="s">
        <v>155</v>
      </c>
      <c r="E143" s="176" t="s">
        <v>2056</v>
      </c>
      <c r="F143" s="177" t="s">
        <v>2001</v>
      </c>
      <c r="G143" s="178" t="s">
        <v>275</v>
      </c>
      <c r="H143" s="179">
        <v>98</v>
      </c>
      <c r="I143" s="180"/>
      <c r="J143" s="181">
        <f t="shared" si="20"/>
        <v>0</v>
      </c>
      <c r="K143" s="177" t="s">
        <v>19</v>
      </c>
      <c r="L143" s="41"/>
      <c r="M143" s="182" t="s">
        <v>19</v>
      </c>
      <c r="N143" s="183" t="s">
        <v>49</v>
      </c>
      <c r="O143" s="66"/>
      <c r="P143" s="184">
        <f t="shared" si="21"/>
        <v>0</v>
      </c>
      <c r="Q143" s="184">
        <v>0</v>
      </c>
      <c r="R143" s="184">
        <f t="shared" si="22"/>
        <v>0</v>
      </c>
      <c r="S143" s="184">
        <v>0</v>
      </c>
      <c r="T143" s="185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333</v>
      </c>
      <c r="AT143" s="186" t="s">
        <v>155</v>
      </c>
      <c r="AU143" s="186" t="s">
        <v>88</v>
      </c>
      <c r="AY143" s="19" t="s">
        <v>153</v>
      </c>
      <c r="BE143" s="187">
        <f t="shared" si="24"/>
        <v>0</v>
      </c>
      <c r="BF143" s="187">
        <f t="shared" si="25"/>
        <v>0</v>
      </c>
      <c r="BG143" s="187">
        <f t="shared" si="26"/>
        <v>0</v>
      </c>
      <c r="BH143" s="187">
        <f t="shared" si="27"/>
        <v>0</v>
      </c>
      <c r="BI143" s="187">
        <f t="shared" si="28"/>
        <v>0</v>
      </c>
      <c r="BJ143" s="19" t="s">
        <v>86</v>
      </c>
      <c r="BK143" s="187">
        <f t="shared" si="29"/>
        <v>0</v>
      </c>
      <c r="BL143" s="19" t="s">
        <v>333</v>
      </c>
      <c r="BM143" s="186" t="s">
        <v>397</v>
      </c>
    </row>
    <row r="144" spans="1:65" s="2" customFormat="1" ht="16.5" customHeight="1">
      <c r="A144" s="36"/>
      <c r="B144" s="37"/>
      <c r="C144" s="175" t="s">
        <v>292</v>
      </c>
      <c r="D144" s="175" t="s">
        <v>155</v>
      </c>
      <c r="E144" s="176" t="s">
        <v>2057</v>
      </c>
      <c r="F144" s="177" t="s">
        <v>2003</v>
      </c>
      <c r="G144" s="178" t="s">
        <v>275</v>
      </c>
      <c r="H144" s="179">
        <v>42</v>
      </c>
      <c r="I144" s="180"/>
      <c r="J144" s="181">
        <f t="shared" si="20"/>
        <v>0</v>
      </c>
      <c r="K144" s="177" t="s">
        <v>19</v>
      </c>
      <c r="L144" s="41"/>
      <c r="M144" s="182" t="s">
        <v>19</v>
      </c>
      <c r="N144" s="183" t="s">
        <v>49</v>
      </c>
      <c r="O144" s="66"/>
      <c r="P144" s="184">
        <f t="shared" si="21"/>
        <v>0</v>
      </c>
      <c r="Q144" s="184">
        <v>0</v>
      </c>
      <c r="R144" s="184">
        <f t="shared" si="22"/>
        <v>0</v>
      </c>
      <c r="S144" s="184">
        <v>0</v>
      </c>
      <c r="T144" s="185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333</v>
      </c>
      <c r="AT144" s="186" t="s">
        <v>155</v>
      </c>
      <c r="AU144" s="186" t="s">
        <v>88</v>
      </c>
      <c r="AY144" s="19" t="s">
        <v>153</v>
      </c>
      <c r="BE144" s="187">
        <f t="shared" si="24"/>
        <v>0</v>
      </c>
      <c r="BF144" s="187">
        <f t="shared" si="25"/>
        <v>0</v>
      </c>
      <c r="BG144" s="187">
        <f t="shared" si="26"/>
        <v>0</v>
      </c>
      <c r="BH144" s="187">
        <f t="shared" si="27"/>
        <v>0</v>
      </c>
      <c r="BI144" s="187">
        <f t="shared" si="28"/>
        <v>0</v>
      </c>
      <c r="BJ144" s="19" t="s">
        <v>86</v>
      </c>
      <c r="BK144" s="187">
        <f t="shared" si="29"/>
        <v>0</v>
      </c>
      <c r="BL144" s="19" t="s">
        <v>333</v>
      </c>
      <c r="BM144" s="186" t="s">
        <v>568</v>
      </c>
    </row>
    <row r="145" spans="1:65" s="2" customFormat="1" ht="16.5" customHeight="1">
      <c r="A145" s="36"/>
      <c r="B145" s="37"/>
      <c r="C145" s="175" t="s">
        <v>753</v>
      </c>
      <c r="D145" s="175" t="s">
        <v>155</v>
      </c>
      <c r="E145" s="176" t="s">
        <v>2058</v>
      </c>
      <c r="F145" s="177" t="s">
        <v>2059</v>
      </c>
      <c r="G145" s="178" t="s">
        <v>275</v>
      </c>
      <c r="H145" s="179">
        <v>69</v>
      </c>
      <c r="I145" s="180"/>
      <c r="J145" s="181">
        <f t="shared" si="20"/>
        <v>0</v>
      </c>
      <c r="K145" s="177" t="s">
        <v>19</v>
      </c>
      <c r="L145" s="41"/>
      <c r="M145" s="182" t="s">
        <v>19</v>
      </c>
      <c r="N145" s="183" t="s">
        <v>49</v>
      </c>
      <c r="O145" s="66"/>
      <c r="P145" s="184">
        <f t="shared" si="21"/>
        <v>0</v>
      </c>
      <c r="Q145" s="184">
        <v>0</v>
      </c>
      <c r="R145" s="184">
        <f t="shared" si="22"/>
        <v>0</v>
      </c>
      <c r="S145" s="184">
        <v>0</v>
      </c>
      <c r="T145" s="185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333</v>
      </c>
      <c r="AT145" s="186" t="s">
        <v>155</v>
      </c>
      <c r="AU145" s="186" t="s">
        <v>88</v>
      </c>
      <c r="AY145" s="19" t="s">
        <v>153</v>
      </c>
      <c r="BE145" s="187">
        <f t="shared" si="24"/>
        <v>0</v>
      </c>
      <c r="BF145" s="187">
        <f t="shared" si="25"/>
        <v>0</v>
      </c>
      <c r="BG145" s="187">
        <f t="shared" si="26"/>
        <v>0</v>
      </c>
      <c r="BH145" s="187">
        <f t="shared" si="27"/>
        <v>0</v>
      </c>
      <c r="BI145" s="187">
        <f t="shared" si="28"/>
        <v>0</v>
      </c>
      <c r="BJ145" s="19" t="s">
        <v>86</v>
      </c>
      <c r="BK145" s="187">
        <f t="shared" si="29"/>
        <v>0</v>
      </c>
      <c r="BL145" s="19" t="s">
        <v>333</v>
      </c>
      <c r="BM145" s="186" t="s">
        <v>405</v>
      </c>
    </row>
    <row r="146" spans="1:65" s="2" customFormat="1" ht="16.5" customHeight="1">
      <c r="A146" s="36"/>
      <c r="B146" s="37"/>
      <c r="C146" s="175" t="s">
        <v>298</v>
      </c>
      <c r="D146" s="175" t="s">
        <v>155</v>
      </c>
      <c r="E146" s="176" t="s">
        <v>2060</v>
      </c>
      <c r="F146" s="177" t="s">
        <v>2061</v>
      </c>
      <c r="G146" s="178" t="s">
        <v>275</v>
      </c>
      <c r="H146" s="179">
        <v>70</v>
      </c>
      <c r="I146" s="180"/>
      <c r="J146" s="181">
        <f t="shared" si="20"/>
        <v>0</v>
      </c>
      <c r="K146" s="177" t="s">
        <v>19</v>
      </c>
      <c r="L146" s="41"/>
      <c r="M146" s="182" t="s">
        <v>19</v>
      </c>
      <c r="N146" s="183" t="s">
        <v>49</v>
      </c>
      <c r="O146" s="66"/>
      <c r="P146" s="184">
        <f t="shared" si="21"/>
        <v>0</v>
      </c>
      <c r="Q146" s="184">
        <v>0</v>
      </c>
      <c r="R146" s="184">
        <f t="shared" si="22"/>
        <v>0</v>
      </c>
      <c r="S146" s="184">
        <v>0</v>
      </c>
      <c r="T146" s="185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333</v>
      </c>
      <c r="AT146" s="186" t="s">
        <v>155</v>
      </c>
      <c r="AU146" s="186" t="s">
        <v>88</v>
      </c>
      <c r="AY146" s="19" t="s">
        <v>153</v>
      </c>
      <c r="BE146" s="187">
        <f t="shared" si="24"/>
        <v>0</v>
      </c>
      <c r="BF146" s="187">
        <f t="shared" si="25"/>
        <v>0</v>
      </c>
      <c r="BG146" s="187">
        <f t="shared" si="26"/>
        <v>0</v>
      </c>
      <c r="BH146" s="187">
        <f t="shared" si="27"/>
        <v>0</v>
      </c>
      <c r="BI146" s="187">
        <f t="shared" si="28"/>
        <v>0</v>
      </c>
      <c r="BJ146" s="19" t="s">
        <v>86</v>
      </c>
      <c r="BK146" s="187">
        <f t="shared" si="29"/>
        <v>0</v>
      </c>
      <c r="BL146" s="19" t="s">
        <v>333</v>
      </c>
      <c r="BM146" s="186" t="s">
        <v>362</v>
      </c>
    </row>
    <row r="147" spans="1:65" s="2" customFormat="1" ht="16.5" customHeight="1">
      <c r="A147" s="36"/>
      <c r="B147" s="37"/>
      <c r="C147" s="175" t="s">
        <v>766</v>
      </c>
      <c r="D147" s="175" t="s">
        <v>155</v>
      </c>
      <c r="E147" s="176" t="s">
        <v>2062</v>
      </c>
      <c r="F147" s="177" t="s">
        <v>2063</v>
      </c>
      <c r="G147" s="178" t="s">
        <v>275</v>
      </c>
      <c r="H147" s="179">
        <v>21</v>
      </c>
      <c r="I147" s="180"/>
      <c r="J147" s="181">
        <f t="shared" si="20"/>
        <v>0</v>
      </c>
      <c r="K147" s="177" t="s">
        <v>19</v>
      </c>
      <c r="L147" s="41"/>
      <c r="M147" s="182" t="s">
        <v>19</v>
      </c>
      <c r="N147" s="183" t="s">
        <v>49</v>
      </c>
      <c r="O147" s="66"/>
      <c r="P147" s="184">
        <f t="shared" si="21"/>
        <v>0</v>
      </c>
      <c r="Q147" s="184">
        <v>0</v>
      </c>
      <c r="R147" s="184">
        <f t="shared" si="22"/>
        <v>0</v>
      </c>
      <c r="S147" s="184">
        <v>0</v>
      </c>
      <c r="T147" s="185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333</v>
      </c>
      <c r="AT147" s="186" t="s">
        <v>155</v>
      </c>
      <c r="AU147" s="186" t="s">
        <v>88</v>
      </c>
      <c r="AY147" s="19" t="s">
        <v>153</v>
      </c>
      <c r="BE147" s="187">
        <f t="shared" si="24"/>
        <v>0</v>
      </c>
      <c r="BF147" s="187">
        <f t="shared" si="25"/>
        <v>0</v>
      </c>
      <c r="BG147" s="187">
        <f t="shared" si="26"/>
        <v>0</v>
      </c>
      <c r="BH147" s="187">
        <f t="shared" si="27"/>
        <v>0</v>
      </c>
      <c r="BI147" s="187">
        <f t="shared" si="28"/>
        <v>0</v>
      </c>
      <c r="BJ147" s="19" t="s">
        <v>86</v>
      </c>
      <c r="BK147" s="187">
        <f t="shared" si="29"/>
        <v>0</v>
      </c>
      <c r="BL147" s="19" t="s">
        <v>333</v>
      </c>
      <c r="BM147" s="186" t="s">
        <v>371</v>
      </c>
    </row>
    <row r="148" spans="1:65" s="2" customFormat="1" ht="16.5" customHeight="1">
      <c r="A148" s="36"/>
      <c r="B148" s="37"/>
      <c r="C148" s="175" t="s">
        <v>304</v>
      </c>
      <c r="D148" s="175" t="s">
        <v>155</v>
      </c>
      <c r="E148" s="176" t="s">
        <v>2064</v>
      </c>
      <c r="F148" s="177" t="s">
        <v>2065</v>
      </c>
      <c r="G148" s="178" t="s">
        <v>275</v>
      </c>
      <c r="H148" s="179">
        <v>0.69</v>
      </c>
      <c r="I148" s="180"/>
      <c r="J148" s="181">
        <f t="shared" si="20"/>
        <v>0</v>
      </c>
      <c r="K148" s="177" t="s">
        <v>19</v>
      </c>
      <c r="L148" s="41"/>
      <c r="M148" s="182" t="s">
        <v>19</v>
      </c>
      <c r="N148" s="183" t="s">
        <v>49</v>
      </c>
      <c r="O148" s="66"/>
      <c r="P148" s="184">
        <f t="shared" si="21"/>
        <v>0</v>
      </c>
      <c r="Q148" s="184">
        <v>0</v>
      </c>
      <c r="R148" s="184">
        <f t="shared" si="22"/>
        <v>0</v>
      </c>
      <c r="S148" s="184">
        <v>0</v>
      </c>
      <c r="T148" s="185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333</v>
      </c>
      <c r="AT148" s="186" t="s">
        <v>155</v>
      </c>
      <c r="AU148" s="186" t="s">
        <v>88</v>
      </c>
      <c r="AY148" s="19" t="s">
        <v>153</v>
      </c>
      <c r="BE148" s="187">
        <f t="shared" si="24"/>
        <v>0</v>
      </c>
      <c r="BF148" s="187">
        <f t="shared" si="25"/>
        <v>0</v>
      </c>
      <c r="BG148" s="187">
        <f t="shared" si="26"/>
        <v>0</v>
      </c>
      <c r="BH148" s="187">
        <f t="shared" si="27"/>
        <v>0</v>
      </c>
      <c r="BI148" s="187">
        <f t="shared" si="28"/>
        <v>0</v>
      </c>
      <c r="BJ148" s="19" t="s">
        <v>86</v>
      </c>
      <c r="BK148" s="187">
        <f t="shared" si="29"/>
        <v>0</v>
      </c>
      <c r="BL148" s="19" t="s">
        <v>333</v>
      </c>
      <c r="BM148" s="186" t="s">
        <v>380</v>
      </c>
    </row>
    <row r="149" spans="1:65" s="2" customFormat="1" ht="16.5" customHeight="1">
      <c r="A149" s="36"/>
      <c r="B149" s="37"/>
      <c r="C149" s="175" t="s">
        <v>401</v>
      </c>
      <c r="D149" s="175" t="s">
        <v>155</v>
      </c>
      <c r="E149" s="176" t="s">
        <v>2066</v>
      </c>
      <c r="F149" s="177" t="s">
        <v>2067</v>
      </c>
      <c r="G149" s="178" t="s">
        <v>173</v>
      </c>
      <c r="H149" s="179">
        <v>7.29</v>
      </c>
      <c r="I149" s="180"/>
      <c r="J149" s="181">
        <f t="shared" si="20"/>
        <v>0</v>
      </c>
      <c r="K149" s="177" t="s">
        <v>19</v>
      </c>
      <c r="L149" s="41"/>
      <c r="M149" s="182" t="s">
        <v>19</v>
      </c>
      <c r="N149" s="183" t="s">
        <v>49</v>
      </c>
      <c r="O149" s="66"/>
      <c r="P149" s="184">
        <f t="shared" si="21"/>
        <v>0</v>
      </c>
      <c r="Q149" s="184">
        <v>0</v>
      </c>
      <c r="R149" s="184">
        <f t="shared" si="22"/>
        <v>0</v>
      </c>
      <c r="S149" s="184">
        <v>0</v>
      </c>
      <c r="T149" s="185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333</v>
      </c>
      <c r="AT149" s="186" t="s">
        <v>155</v>
      </c>
      <c r="AU149" s="186" t="s">
        <v>88</v>
      </c>
      <c r="AY149" s="19" t="s">
        <v>153</v>
      </c>
      <c r="BE149" s="187">
        <f t="shared" si="24"/>
        <v>0</v>
      </c>
      <c r="BF149" s="187">
        <f t="shared" si="25"/>
        <v>0</v>
      </c>
      <c r="BG149" s="187">
        <f t="shared" si="26"/>
        <v>0</v>
      </c>
      <c r="BH149" s="187">
        <f t="shared" si="27"/>
        <v>0</v>
      </c>
      <c r="BI149" s="187">
        <f t="shared" si="28"/>
        <v>0</v>
      </c>
      <c r="BJ149" s="19" t="s">
        <v>86</v>
      </c>
      <c r="BK149" s="187">
        <f t="shared" si="29"/>
        <v>0</v>
      </c>
      <c r="BL149" s="19" t="s">
        <v>333</v>
      </c>
      <c r="BM149" s="186" t="s">
        <v>404</v>
      </c>
    </row>
    <row r="150" spans="1:65" s="2" customFormat="1" ht="16.5" customHeight="1">
      <c r="A150" s="36"/>
      <c r="B150" s="37"/>
      <c r="C150" s="175" t="s">
        <v>310</v>
      </c>
      <c r="D150" s="175" t="s">
        <v>155</v>
      </c>
      <c r="E150" s="176" t="s">
        <v>2068</v>
      </c>
      <c r="F150" s="177" t="s">
        <v>2069</v>
      </c>
      <c r="G150" s="178" t="s">
        <v>173</v>
      </c>
      <c r="H150" s="179">
        <v>109.35</v>
      </c>
      <c r="I150" s="180"/>
      <c r="J150" s="181">
        <f t="shared" si="20"/>
        <v>0</v>
      </c>
      <c r="K150" s="177" t="s">
        <v>19</v>
      </c>
      <c r="L150" s="41"/>
      <c r="M150" s="182" t="s">
        <v>19</v>
      </c>
      <c r="N150" s="183" t="s">
        <v>49</v>
      </c>
      <c r="O150" s="66"/>
      <c r="P150" s="184">
        <f t="shared" si="21"/>
        <v>0</v>
      </c>
      <c r="Q150" s="184">
        <v>0</v>
      </c>
      <c r="R150" s="184">
        <f t="shared" si="22"/>
        <v>0</v>
      </c>
      <c r="S150" s="184">
        <v>0</v>
      </c>
      <c r="T150" s="185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333</v>
      </c>
      <c r="AT150" s="186" t="s">
        <v>155</v>
      </c>
      <c r="AU150" s="186" t="s">
        <v>88</v>
      </c>
      <c r="AY150" s="19" t="s">
        <v>153</v>
      </c>
      <c r="BE150" s="187">
        <f t="shared" si="24"/>
        <v>0</v>
      </c>
      <c r="BF150" s="187">
        <f t="shared" si="25"/>
        <v>0</v>
      </c>
      <c r="BG150" s="187">
        <f t="shared" si="26"/>
        <v>0</v>
      </c>
      <c r="BH150" s="187">
        <f t="shared" si="27"/>
        <v>0</v>
      </c>
      <c r="BI150" s="187">
        <f t="shared" si="28"/>
        <v>0</v>
      </c>
      <c r="BJ150" s="19" t="s">
        <v>86</v>
      </c>
      <c r="BK150" s="187">
        <f t="shared" si="29"/>
        <v>0</v>
      </c>
      <c r="BL150" s="19" t="s">
        <v>333</v>
      </c>
      <c r="BM150" s="186" t="s">
        <v>779</v>
      </c>
    </row>
    <row r="151" spans="1:65" s="2" customFormat="1" ht="16.5" customHeight="1">
      <c r="A151" s="36"/>
      <c r="B151" s="37"/>
      <c r="C151" s="175" t="s">
        <v>250</v>
      </c>
      <c r="D151" s="175" t="s">
        <v>155</v>
      </c>
      <c r="E151" s="176" t="s">
        <v>2070</v>
      </c>
      <c r="F151" s="177" t="s">
        <v>2071</v>
      </c>
      <c r="G151" s="178" t="s">
        <v>158</v>
      </c>
      <c r="H151" s="179">
        <v>2.2000000000000002</v>
      </c>
      <c r="I151" s="180"/>
      <c r="J151" s="181">
        <f t="shared" si="20"/>
        <v>0</v>
      </c>
      <c r="K151" s="177" t="s">
        <v>19</v>
      </c>
      <c r="L151" s="41"/>
      <c r="M151" s="182" t="s">
        <v>19</v>
      </c>
      <c r="N151" s="183" t="s">
        <v>49</v>
      </c>
      <c r="O151" s="66"/>
      <c r="P151" s="184">
        <f t="shared" si="21"/>
        <v>0</v>
      </c>
      <c r="Q151" s="184">
        <v>0</v>
      </c>
      <c r="R151" s="184">
        <f t="shared" si="22"/>
        <v>0</v>
      </c>
      <c r="S151" s="184">
        <v>0</v>
      </c>
      <c r="T151" s="185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333</v>
      </c>
      <c r="AT151" s="186" t="s">
        <v>155</v>
      </c>
      <c r="AU151" s="186" t="s">
        <v>88</v>
      </c>
      <c r="AY151" s="19" t="s">
        <v>153</v>
      </c>
      <c r="BE151" s="187">
        <f t="shared" si="24"/>
        <v>0</v>
      </c>
      <c r="BF151" s="187">
        <f t="shared" si="25"/>
        <v>0</v>
      </c>
      <c r="BG151" s="187">
        <f t="shared" si="26"/>
        <v>0</v>
      </c>
      <c r="BH151" s="187">
        <f t="shared" si="27"/>
        <v>0</v>
      </c>
      <c r="BI151" s="187">
        <f t="shared" si="28"/>
        <v>0</v>
      </c>
      <c r="BJ151" s="19" t="s">
        <v>86</v>
      </c>
      <c r="BK151" s="187">
        <f t="shared" si="29"/>
        <v>0</v>
      </c>
      <c r="BL151" s="19" t="s">
        <v>333</v>
      </c>
      <c r="BM151" s="186" t="s">
        <v>411</v>
      </c>
    </row>
    <row r="152" spans="1:65" s="2" customFormat="1" ht="16.5" customHeight="1">
      <c r="A152" s="36"/>
      <c r="B152" s="37"/>
      <c r="C152" s="175" t="s">
        <v>311</v>
      </c>
      <c r="D152" s="175" t="s">
        <v>155</v>
      </c>
      <c r="E152" s="176" t="s">
        <v>2072</v>
      </c>
      <c r="F152" s="177" t="s">
        <v>2073</v>
      </c>
      <c r="G152" s="178" t="s">
        <v>158</v>
      </c>
      <c r="H152" s="179">
        <v>34.65</v>
      </c>
      <c r="I152" s="180"/>
      <c r="J152" s="181">
        <f t="shared" si="20"/>
        <v>0</v>
      </c>
      <c r="K152" s="177" t="s">
        <v>19</v>
      </c>
      <c r="L152" s="41"/>
      <c r="M152" s="182" t="s">
        <v>19</v>
      </c>
      <c r="N152" s="183" t="s">
        <v>49</v>
      </c>
      <c r="O152" s="66"/>
      <c r="P152" s="184">
        <f t="shared" si="21"/>
        <v>0</v>
      </c>
      <c r="Q152" s="184">
        <v>0</v>
      </c>
      <c r="R152" s="184">
        <f t="shared" si="22"/>
        <v>0</v>
      </c>
      <c r="S152" s="184">
        <v>0</v>
      </c>
      <c r="T152" s="185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333</v>
      </c>
      <c r="AT152" s="186" t="s">
        <v>155</v>
      </c>
      <c r="AU152" s="186" t="s">
        <v>88</v>
      </c>
      <c r="AY152" s="19" t="s">
        <v>153</v>
      </c>
      <c r="BE152" s="187">
        <f t="shared" si="24"/>
        <v>0</v>
      </c>
      <c r="BF152" s="187">
        <f t="shared" si="25"/>
        <v>0</v>
      </c>
      <c r="BG152" s="187">
        <f t="shared" si="26"/>
        <v>0</v>
      </c>
      <c r="BH152" s="187">
        <f t="shared" si="27"/>
        <v>0</v>
      </c>
      <c r="BI152" s="187">
        <f t="shared" si="28"/>
        <v>0</v>
      </c>
      <c r="BJ152" s="19" t="s">
        <v>86</v>
      </c>
      <c r="BK152" s="187">
        <f t="shared" si="29"/>
        <v>0</v>
      </c>
      <c r="BL152" s="19" t="s">
        <v>333</v>
      </c>
      <c r="BM152" s="186" t="s">
        <v>415</v>
      </c>
    </row>
    <row r="153" spans="1:65" s="2" customFormat="1" ht="16.5" customHeight="1">
      <c r="A153" s="36"/>
      <c r="B153" s="37"/>
      <c r="C153" s="175" t="s">
        <v>418</v>
      </c>
      <c r="D153" s="175" t="s">
        <v>155</v>
      </c>
      <c r="E153" s="176" t="s">
        <v>2074</v>
      </c>
      <c r="F153" s="177" t="s">
        <v>2075</v>
      </c>
      <c r="G153" s="178" t="s">
        <v>2021</v>
      </c>
      <c r="H153" s="179">
        <v>0.09</v>
      </c>
      <c r="I153" s="180"/>
      <c r="J153" s="181">
        <f t="shared" si="20"/>
        <v>0</v>
      </c>
      <c r="K153" s="177" t="s">
        <v>19</v>
      </c>
      <c r="L153" s="41"/>
      <c r="M153" s="182" t="s">
        <v>19</v>
      </c>
      <c r="N153" s="183" t="s">
        <v>49</v>
      </c>
      <c r="O153" s="66"/>
      <c r="P153" s="184">
        <f t="shared" si="21"/>
        <v>0</v>
      </c>
      <c r="Q153" s="184">
        <v>0</v>
      </c>
      <c r="R153" s="184">
        <f t="shared" si="22"/>
        <v>0</v>
      </c>
      <c r="S153" s="184">
        <v>0</v>
      </c>
      <c r="T153" s="185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333</v>
      </c>
      <c r="AT153" s="186" t="s">
        <v>155</v>
      </c>
      <c r="AU153" s="186" t="s">
        <v>88</v>
      </c>
      <c r="AY153" s="19" t="s">
        <v>153</v>
      </c>
      <c r="BE153" s="187">
        <f t="shared" si="24"/>
        <v>0</v>
      </c>
      <c r="BF153" s="187">
        <f t="shared" si="25"/>
        <v>0</v>
      </c>
      <c r="BG153" s="187">
        <f t="shared" si="26"/>
        <v>0</v>
      </c>
      <c r="BH153" s="187">
        <f t="shared" si="27"/>
        <v>0</v>
      </c>
      <c r="BI153" s="187">
        <f t="shared" si="28"/>
        <v>0</v>
      </c>
      <c r="BJ153" s="19" t="s">
        <v>86</v>
      </c>
      <c r="BK153" s="187">
        <f t="shared" si="29"/>
        <v>0</v>
      </c>
      <c r="BL153" s="19" t="s">
        <v>333</v>
      </c>
      <c r="BM153" s="186" t="s">
        <v>421</v>
      </c>
    </row>
    <row r="154" spans="1:65" s="2" customFormat="1" ht="16.5" customHeight="1">
      <c r="A154" s="36"/>
      <c r="B154" s="37"/>
      <c r="C154" s="175" t="s">
        <v>231</v>
      </c>
      <c r="D154" s="175" t="s">
        <v>155</v>
      </c>
      <c r="E154" s="176" t="s">
        <v>2076</v>
      </c>
      <c r="F154" s="177" t="s">
        <v>2077</v>
      </c>
      <c r="G154" s="178" t="s">
        <v>223</v>
      </c>
      <c r="H154" s="179">
        <v>13.12</v>
      </c>
      <c r="I154" s="180"/>
      <c r="J154" s="181">
        <f t="shared" si="20"/>
        <v>0</v>
      </c>
      <c r="K154" s="177" t="s">
        <v>19</v>
      </c>
      <c r="L154" s="41"/>
      <c r="M154" s="182" t="s">
        <v>19</v>
      </c>
      <c r="N154" s="183" t="s">
        <v>49</v>
      </c>
      <c r="O154" s="66"/>
      <c r="P154" s="184">
        <f t="shared" si="21"/>
        <v>0</v>
      </c>
      <c r="Q154" s="184">
        <v>0</v>
      </c>
      <c r="R154" s="184">
        <f t="shared" si="22"/>
        <v>0</v>
      </c>
      <c r="S154" s="184">
        <v>0</v>
      </c>
      <c r="T154" s="185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333</v>
      </c>
      <c r="AT154" s="186" t="s">
        <v>155</v>
      </c>
      <c r="AU154" s="186" t="s">
        <v>88</v>
      </c>
      <c r="AY154" s="19" t="s">
        <v>153</v>
      </c>
      <c r="BE154" s="187">
        <f t="shared" si="24"/>
        <v>0</v>
      </c>
      <c r="BF154" s="187">
        <f t="shared" si="25"/>
        <v>0</v>
      </c>
      <c r="BG154" s="187">
        <f t="shared" si="26"/>
        <v>0</v>
      </c>
      <c r="BH154" s="187">
        <f t="shared" si="27"/>
        <v>0</v>
      </c>
      <c r="BI154" s="187">
        <f t="shared" si="28"/>
        <v>0</v>
      </c>
      <c r="BJ154" s="19" t="s">
        <v>86</v>
      </c>
      <c r="BK154" s="187">
        <f t="shared" si="29"/>
        <v>0</v>
      </c>
      <c r="BL154" s="19" t="s">
        <v>333</v>
      </c>
      <c r="BM154" s="186" t="s">
        <v>424</v>
      </c>
    </row>
    <row r="155" spans="1:65" s="2" customFormat="1" ht="16.5" customHeight="1">
      <c r="A155" s="36"/>
      <c r="B155" s="37"/>
      <c r="C155" s="175" t="s">
        <v>425</v>
      </c>
      <c r="D155" s="175" t="s">
        <v>155</v>
      </c>
      <c r="E155" s="176" t="s">
        <v>2078</v>
      </c>
      <c r="F155" s="177" t="s">
        <v>2079</v>
      </c>
      <c r="G155" s="178" t="s">
        <v>1044</v>
      </c>
      <c r="H155" s="179">
        <v>4</v>
      </c>
      <c r="I155" s="180"/>
      <c r="J155" s="181">
        <f t="shared" si="20"/>
        <v>0</v>
      </c>
      <c r="K155" s="177" t="s">
        <v>19</v>
      </c>
      <c r="L155" s="41"/>
      <c r="M155" s="182" t="s">
        <v>19</v>
      </c>
      <c r="N155" s="183" t="s">
        <v>49</v>
      </c>
      <c r="O155" s="66"/>
      <c r="P155" s="184">
        <f t="shared" si="21"/>
        <v>0</v>
      </c>
      <c r="Q155" s="184">
        <v>0</v>
      </c>
      <c r="R155" s="184">
        <f t="shared" si="22"/>
        <v>0</v>
      </c>
      <c r="S155" s="184">
        <v>0</v>
      </c>
      <c r="T155" s="185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333</v>
      </c>
      <c r="AT155" s="186" t="s">
        <v>155</v>
      </c>
      <c r="AU155" s="186" t="s">
        <v>88</v>
      </c>
      <c r="AY155" s="19" t="s">
        <v>153</v>
      </c>
      <c r="BE155" s="187">
        <f t="shared" si="24"/>
        <v>0</v>
      </c>
      <c r="BF155" s="187">
        <f t="shared" si="25"/>
        <v>0</v>
      </c>
      <c r="BG155" s="187">
        <f t="shared" si="26"/>
        <v>0</v>
      </c>
      <c r="BH155" s="187">
        <f t="shared" si="27"/>
        <v>0</v>
      </c>
      <c r="BI155" s="187">
        <f t="shared" si="28"/>
        <v>0</v>
      </c>
      <c r="BJ155" s="19" t="s">
        <v>86</v>
      </c>
      <c r="BK155" s="187">
        <f t="shared" si="29"/>
        <v>0</v>
      </c>
      <c r="BL155" s="19" t="s">
        <v>333</v>
      </c>
      <c r="BM155" s="186" t="s">
        <v>428</v>
      </c>
    </row>
    <row r="156" spans="1:65" s="2" customFormat="1" ht="16.5" customHeight="1">
      <c r="A156" s="36"/>
      <c r="B156" s="37"/>
      <c r="C156" s="175" t="s">
        <v>321</v>
      </c>
      <c r="D156" s="175" t="s">
        <v>155</v>
      </c>
      <c r="E156" s="176" t="s">
        <v>2080</v>
      </c>
      <c r="F156" s="177" t="s">
        <v>2081</v>
      </c>
      <c r="G156" s="178" t="s">
        <v>1044</v>
      </c>
      <c r="H156" s="179">
        <v>1</v>
      </c>
      <c r="I156" s="180"/>
      <c r="J156" s="181">
        <f t="shared" si="20"/>
        <v>0</v>
      </c>
      <c r="K156" s="177" t="s">
        <v>19</v>
      </c>
      <c r="L156" s="41"/>
      <c r="M156" s="182" t="s">
        <v>19</v>
      </c>
      <c r="N156" s="183" t="s">
        <v>49</v>
      </c>
      <c r="O156" s="66"/>
      <c r="P156" s="184">
        <f t="shared" si="21"/>
        <v>0</v>
      </c>
      <c r="Q156" s="184">
        <v>0</v>
      </c>
      <c r="R156" s="184">
        <f t="shared" si="22"/>
        <v>0</v>
      </c>
      <c r="S156" s="184">
        <v>0</v>
      </c>
      <c r="T156" s="185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333</v>
      </c>
      <c r="AT156" s="186" t="s">
        <v>155</v>
      </c>
      <c r="AU156" s="186" t="s">
        <v>88</v>
      </c>
      <c r="AY156" s="19" t="s">
        <v>153</v>
      </c>
      <c r="BE156" s="187">
        <f t="shared" si="24"/>
        <v>0</v>
      </c>
      <c r="BF156" s="187">
        <f t="shared" si="25"/>
        <v>0</v>
      </c>
      <c r="BG156" s="187">
        <f t="shared" si="26"/>
        <v>0</v>
      </c>
      <c r="BH156" s="187">
        <f t="shared" si="27"/>
        <v>0</v>
      </c>
      <c r="BI156" s="187">
        <f t="shared" si="28"/>
        <v>0</v>
      </c>
      <c r="BJ156" s="19" t="s">
        <v>86</v>
      </c>
      <c r="BK156" s="187">
        <f t="shared" si="29"/>
        <v>0</v>
      </c>
      <c r="BL156" s="19" t="s">
        <v>333</v>
      </c>
      <c r="BM156" s="186" t="s">
        <v>431</v>
      </c>
    </row>
    <row r="157" spans="1:65" s="2" customFormat="1" ht="16.5" customHeight="1">
      <c r="A157" s="36"/>
      <c r="B157" s="37"/>
      <c r="C157" s="175" t="s">
        <v>432</v>
      </c>
      <c r="D157" s="175" t="s">
        <v>155</v>
      </c>
      <c r="E157" s="176" t="s">
        <v>2082</v>
      </c>
      <c r="F157" s="177" t="s">
        <v>1991</v>
      </c>
      <c r="G157" s="178" t="s">
        <v>1044</v>
      </c>
      <c r="H157" s="179">
        <v>1</v>
      </c>
      <c r="I157" s="180"/>
      <c r="J157" s="181">
        <f t="shared" si="20"/>
        <v>0</v>
      </c>
      <c r="K157" s="177" t="s">
        <v>19</v>
      </c>
      <c r="L157" s="41"/>
      <c r="M157" s="182" t="s">
        <v>19</v>
      </c>
      <c r="N157" s="183" t="s">
        <v>49</v>
      </c>
      <c r="O157" s="66"/>
      <c r="P157" s="184">
        <f t="shared" si="21"/>
        <v>0</v>
      </c>
      <c r="Q157" s="184">
        <v>0</v>
      </c>
      <c r="R157" s="184">
        <f t="shared" si="22"/>
        <v>0</v>
      </c>
      <c r="S157" s="184">
        <v>0</v>
      </c>
      <c r="T157" s="185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333</v>
      </c>
      <c r="AT157" s="186" t="s">
        <v>155</v>
      </c>
      <c r="AU157" s="186" t="s">
        <v>88</v>
      </c>
      <c r="AY157" s="19" t="s">
        <v>153</v>
      </c>
      <c r="BE157" s="187">
        <f t="shared" si="24"/>
        <v>0</v>
      </c>
      <c r="BF157" s="187">
        <f t="shared" si="25"/>
        <v>0</v>
      </c>
      <c r="BG157" s="187">
        <f t="shared" si="26"/>
        <v>0</v>
      </c>
      <c r="BH157" s="187">
        <f t="shared" si="27"/>
        <v>0</v>
      </c>
      <c r="BI157" s="187">
        <f t="shared" si="28"/>
        <v>0</v>
      </c>
      <c r="BJ157" s="19" t="s">
        <v>86</v>
      </c>
      <c r="BK157" s="187">
        <f t="shared" si="29"/>
        <v>0</v>
      </c>
      <c r="BL157" s="19" t="s">
        <v>333</v>
      </c>
      <c r="BM157" s="186" t="s">
        <v>435</v>
      </c>
    </row>
    <row r="158" spans="1:65" s="2" customFormat="1" ht="16.5" customHeight="1">
      <c r="A158" s="36"/>
      <c r="B158" s="37"/>
      <c r="C158" s="175" t="s">
        <v>324</v>
      </c>
      <c r="D158" s="175" t="s">
        <v>155</v>
      </c>
      <c r="E158" s="176" t="s">
        <v>2083</v>
      </c>
      <c r="F158" s="177" t="s">
        <v>2084</v>
      </c>
      <c r="G158" s="178" t="s">
        <v>1044</v>
      </c>
      <c r="H158" s="179">
        <v>1</v>
      </c>
      <c r="I158" s="180"/>
      <c r="J158" s="181">
        <f t="shared" si="20"/>
        <v>0</v>
      </c>
      <c r="K158" s="177" t="s">
        <v>19</v>
      </c>
      <c r="L158" s="41"/>
      <c r="M158" s="182" t="s">
        <v>19</v>
      </c>
      <c r="N158" s="183" t="s">
        <v>49</v>
      </c>
      <c r="O158" s="66"/>
      <c r="P158" s="184">
        <f t="shared" si="21"/>
        <v>0</v>
      </c>
      <c r="Q158" s="184">
        <v>0</v>
      </c>
      <c r="R158" s="184">
        <f t="shared" si="22"/>
        <v>0</v>
      </c>
      <c r="S158" s="184">
        <v>0</v>
      </c>
      <c r="T158" s="185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333</v>
      </c>
      <c r="AT158" s="186" t="s">
        <v>155</v>
      </c>
      <c r="AU158" s="186" t="s">
        <v>88</v>
      </c>
      <c r="AY158" s="19" t="s">
        <v>153</v>
      </c>
      <c r="BE158" s="187">
        <f t="shared" si="24"/>
        <v>0</v>
      </c>
      <c r="BF158" s="187">
        <f t="shared" si="25"/>
        <v>0</v>
      </c>
      <c r="BG158" s="187">
        <f t="shared" si="26"/>
        <v>0</v>
      </c>
      <c r="BH158" s="187">
        <f t="shared" si="27"/>
        <v>0</v>
      </c>
      <c r="BI158" s="187">
        <f t="shared" si="28"/>
        <v>0</v>
      </c>
      <c r="BJ158" s="19" t="s">
        <v>86</v>
      </c>
      <c r="BK158" s="187">
        <f t="shared" si="29"/>
        <v>0</v>
      </c>
      <c r="BL158" s="19" t="s">
        <v>333</v>
      </c>
      <c r="BM158" s="186" t="s">
        <v>438</v>
      </c>
    </row>
    <row r="159" spans="1:65" s="12" customFormat="1" ht="22.9" customHeight="1">
      <c r="B159" s="159"/>
      <c r="C159" s="160"/>
      <c r="D159" s="161" t="s">
        <v>77</v>
      </c>
      <c r="E159" s="173" t="s">
        <v>2085</v>
      </c>
      <c r="F159" s="173" t="s">
        <v>2086</v>
      </c>
      <c r="G159" s="160"/>
      <c r="H159" s="160"/>
      <c r="I159" s="163"/>
      <c r="J159" s="174">
        <f>BK159</f>
        <v>0</v>
      </c>
      <c r="K159" s="160"/>
      <c r="L159" s="165"/>
      <c r="M159" s="166"/>
      <c r="N159" s="167"/>
      <c r="O159" s="167"/>
      <c r="P159" s="168">
        <f>P160</f>
        <v>0</v>
      </c>
      <c r="Q159" s="167"/>
      <c r="R159" s="168">
        <f>R160</f>
        <v>0</v>
      </c>
      <c r="S159" s="167"/>
      <c r="T159" s="169">
        <f>T160</f>
        <v>0</v>
      </c>
      <c r="AR159" s="170" t="s">
        <v>170</v>
      </c>
      <c r="AT159" s="171" t="s">
        <v>77</v>
      </c>
      <c r="AU159" s="171" t="s">
        <v>86</v>
      </c>
      <c r="AY159" s="170" t="s">
        <v>153</v>
      </c>
      <c r="BK159" s="172">
        <f>BK160</f>
        <v>0</v>
      </c>
    </row>
    <row r="160" spans="1:65" s="2" customFormat="1" ht="16.5" customHeight="1">
      <c r="A160" s="36"/>
      <c r="B160" s="37"/>
      <c r="C160" s="175" t="s">
        <v>439</v>
      </c>
      <c r="D160" s="175" t="s">
        <v>155</v>
      </c>
      <c r="E160" s="176" t="s">
        <v>2087</v>
      </c>
      <c r="F160" s="177" t="s">
        <v>2088</v>
      </c>
      <c r="G160" s="178" t="s">
        <v>342</v>
      </c>
      <c r="H160" s="179">
        <v>1</v>
      </c>
      <c r="I160" s="180"/>
      <c r="J160" s="181">
        <f>ROUND(I160*H160,2)</f>
        <v>0</v>
      </c>
      <c r="K160" s="177" t="s">
        <v>19</v>
      </c>
      <c r="L160" s="41"/>
      <c r="M160" s="240" t="s">
        <v>19</v>
      </c>
      <c r="N160" s="241" t="s">
        <v>49</v>
      </c>
      <c r="O160" s="238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333</v>
      </c>
      <c r="AT160" s="186" t="s">
        <v>155</v>
      </c>
      <c r="AU160" s="186" t="s">
        <v>88</v>
      </c>
      <c r="AY160" s="19" t="s">
        <v>153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86</v>
      </c>
      <c r="BK160" s="187">
        <f>ROUND(I160*H160,2)</f>
        <v>0</v>
      </c>
      <c r="BL160" s="19" t="s">
        <v>333</v>
      </c>
      <c r="BM160" s="186" t="s">
        <v>440</v>
      </c>
    </row>
    <row r="161" spans="1:31" s="2" customFormat="1" ht="6.95" customHeight="1">
      <c r="A161" s="36"/>
      <c r="B161" s="49"/>
      <c r="C161" s="50"/>
      <c r="D161" s="50"/>
      <c r="E161" s="50"/>
      <c r="F161" s="50"/>
      <c r="G161" s="50"/>
      <c r="H161" s="50"/>
      <c r="I161" s="50"/>
      <c r="J161" s="50"/>
      <c r="K161" s="50"/>
      <c r="L161" s="41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algorithmName="SHA-512" hashValue="BcJ4ccIK5mh0nP6vmfwv9yCkftGketZXMpFeRJM4Lb3Mxi+aemkvdJU8RNQVYBAClH3TJ6RXGgjcEugjmDZlGQ==" saltValue="bG+mCAfJWjakj1a4FZgWgnd9kvq7Mdy1a+5PlfAROD0zphhDpDgDrzWv1uW7vlKXnMueRLpdx8kQxEM/Oa7Dow==" spinCount="100000" sheet="1" objects="1" scenarios="1" formatColumns="0" formatRows="0" autoFilter="0"/>
  <autoFilter ref="C84:K160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6" r:id="rId1"/>
    <hyperlink ref="F98" r:id="rId2"/>
    <hyperlink ref="F100" r:id="rId3"/>
    <hyperlink ref="F103" r:id="rId4"/>
    <hyperlink ref="F105" r:id="rId5"/>
    <hyperlink ref="F107" r:id="rId6"/>
    <hyperlink ref="F109" r:id="rId7"/>
    <hyperlink ref="F111" r:id="rId8"/>
    <hyperlink ref="F125" r:id="rId9"/>
    <hyperlink ref="F127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121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88</v>
      </c>
    </row>
    <row r="4" spans="1:46" s="1" customFormat="1" ht="24.95" customHeight="1">
      <c r="B4" s="22"/>
      <c r="D4" s="105" t="s">
        <v>122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4" t="str">
        <f>'Rekapitulace stavby'!K6</f>
        <v>II-117 Lipnice - Spálené Poříčí , ( úsek IV , úsek V )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7" t="s">
        <v>123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2089</v>
      </c>
      <c r="F9" s="377"/>
      <c r="G9" s="377"/>
      <c r="H9" s="37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13. 5. 2024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40</v>
      </c>
      <c r="F24" s="36"/>
      <c r="G24" s="36"/>
      <c r="H24" s="36"/>
      <c r="I24" s="107" t="s">
        <v>29</v>
      </c>
      <c r="J24" s="109" t="s">
        <v>41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0" t="s">
        <v>19</v>
      </c>
      <c r="F27" s="380"/>
      <c r="G27" s="380"/>
      <c r="H27" s="38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44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46</v>
      </c>
      <c r="G32" s="36"/>
      <c r="H32" s="36"/>
      <c r="I32" s="117" t="s">
        <v>45</v>
      </c>
      <c r="J32" s="117" t="s">
        <v>47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48</v>
      </c>
      <c r="E33" s="107" t="s">
        <v>49</v>
      </c>
      <c r="F33" s="119">
        <f>ROUND((SUM(BE84:BE202)),  2)</f>
        <v>0</v>
      </c>
      <c r="G33" s="36"/>
      <c r="H33" s="36"/>
      <c r="I33" s="120">
        <v>0.21</v>
      </c>
      <c r="J33" s="119">
        <f>ROUND(((SUM(BE84:BE202))*I33),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50</v>
      </c>
      <c r="F34" s="119">
        <f>ROUND((SUM(BF84:BF202)),  2)</f>
        <v>0</v>
      </c>
      <c r="G34" s="36"/>
      <c r="H34" s="36"/>
      <c r="I34" s="120">
        <v>0.12</v>
      </c>
      <c r="J34" s="119">
        <f>ROUND(((SUM(BF84:BF202))*I34),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51</v>
      </c>
      <c r="F35" s="119">
        <f>ROUND((SUM(BG84:BG202)),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52</v>
      </c>
      <c r="F36" s="119">
        <f>ROUND((SUM(BH84:BH202)),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53</v>
      </c>
      <c r="F37" s="119">
        <f>ROUND((SUM(BI84:BI202)),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II-117 Lipnice - Spálené Poříčí , ( úsek IV , úsek V )</v>
      </c>
      <c r="F48" s="382"/>
      <c r="G48" s="382"/>
      <c r="H48" s="382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8" t="str">
        <f>E9</f>
        <v>SKA7212 - SO 801 Sadové úpravy</v>
      </c>
      <c r="F50" s="383"/>
      <c r="G50" s="383"/>
      <c r="H50" s="38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13. 5. 2024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SÚS PK, příspěvková organizace</v>
      </c>
      <c r="G54" s="38"/>
      <c r="H54" s="38"/>
      <c r="I54" s="31" t="s">
        <v>33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126</v>
      </c>
      <c r="D57" s="133"/>
      <c r="E57" s="133"/>
      <c r="F57" s="133"/>
      <c r="G57" s="133"/>
      <c r="H57" s="133"/>
      <c r="I57" s="133"/>
      <c r="J57" s="134" t="s">
        <v>127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76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128</v>
      </c>
    </row>
    <row r="60" spans="1:47" s="9" customFormat="1" ht="24.95" customHeight="1">
      <c r="B60" s="136"/>
      <c r="C60" s="137"/>
      <c r="D60" s="138" t="s">
        <v>129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130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137</v>
      </c>
      <c r="E62" s="145"/>
      <c r="F62" s="145"/>
      <c r="G62" s="145"/>
      <c r="H62" s="145"/>
      <c r="I62" s="145"/>
      <c r="J62" s="146">
        <f>J193</f>
        <v>0</v>
      </c>
      <c r="K62" s="143"/>
      <c r="L62" s="147"/>
    </row>
    <row r="63" spans="1:47" s="9" customFormat="1" ht="24.95" customHeight="1">
      <c r="B63" s="136"/>
      <c r="C63" s="137"/>
      <c r="D63" s="138" t="s">
        <v>1947</v>
      </c>
      <c r="E63" s="139"/>
      <c r="F63" s="139"/>
      <c r="G63" s="139"/>
      <c r="H63" s="139"/>
      <c r="I63" s="139"/>
      <c r="J63" s="140">
        <f>J196</f>
        <v>0</v>
      </c>
      <c r="K63" s="137"/>
      <c r="L63" s="141"/>
    </row>
    <row r="64" spans="1:47" s="10" customFormat="1" ht="19.899999999999999" customHeight="1">
      <c r="B64" s="142"/>
      <c r="C64" s="143"/>
      <c r="D64" s="144" t="s">
        <v>1951</v>
      </c>
      <c r="E64" s="145"/>
      <c r="F64" s="145"/>
      <c r="G64" s="145"/>
      <c r="H64" s="145"/>
      <c r="I64" s="145"/>
      <c r="J64" s="146">
        <f>J197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138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1" t="str">
        <f>E7</f>
        <v>II-117 Lipnice - Spálené Poříčí , ( úsek IV , úsek V )</v>
      </c>
      <c r="F74" s="382"/>
      <c r="G74" s="382"/>
      <c r="H74" s="382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123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8" t="str">
        <f>E9</f>
        <v>SKA7212 - SO 801 Sadové úpravy</v>
      </c>
      <c r="F76" s="383"/>
      <c r="G76" s="383"/>
      <c r="H76" s="383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 xml:space="preserve"> </v>
      </c>
      <c r="G78" s="38"/>
      <c r="H78" s="38"/>
      <c r="I78" s="31" t="s">
        <v>23</v>
      </c>
      <c r="J78" s="61" t="str">
        <f>IF(J12="","",J12)</f>
        <v>13. 5. 2024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SÚS PK, příspěvková organizace</v>
      </c>
      <c r="G80" s="38"/>
      <c r="H80" s="38"/>
      <c r="I80" s="31" t="s">
        <v>33</v>
      </c>
      <c r="J80" s="34" t="str">
        <f>E21</f>
        <v>Projekční kancelář Ing.Škubalová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38</v>
      </c>
      <c r="J81" s="34" t="str">
        <f>E24</f>
        <v>Straka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139</v>
      </c>
      <c r="D83" s="151" t="s">
        <v>63</v>
      </c>
      <c r="E83" s="151" t="s">
        <v>59</v>
      </c>
      <c r="F83" s="151" t="s">
        <v>60</v>
      </c>
      <c r="G83" s="151" t="s">
        <v>140</v>
      </c>
      <c r="H83" s="151" t="s">
        <v>141</v>
      </c>
      <c r="I83" s="151" t="s">
        <v>142</v>
      </c>
      <c r="J83" s="151" t="s">
        <v>127</v>
      </c>
      <c r="K83" s="152" t="s">
        <v>143</v>
      </c>
      <c r="L83" s="153"/>
      <c r="M83" s="70" t="s">
        <v>19</v>
      </c>
      <c r="N83" s="71" t="s">
        <v>48</v>
      </c>
      <c r="O83" s="71" t="s">
        <v>144</v>
      </c>
      <c r="P83" s="71" t="s">
        <v>145</v>
      </c>
      <c r="Q83" s="71" t="s">
        <v>146</v>
      </c>
      <c r="R83" s="71" t="s">
        <v>147</v>
      </c>
      <c r="S83" s="71" t="s">
        <v>148</v>
      </c>
      <c r="T83" s="72" t="s">
        <v>149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150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P85+P196</f>
        <v>0</v>
      </c>
      <c r="Q84" s="74"/>
      <c r="R84" s="156">
        <f>R85+R196</f>
        <v>0</v>
      </c>
      <c r="S84" s="74"/>
      <c r="T84" s="157">
        <f>T85+T196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77</v>
      </c>
      <c r="AU84" s="19" t="s">
        <v>128</v>
      </c>
      <c r="BK84" s="158">
        <f>BK85+BK196</f>
        <v>0</v>
      </c>
    </row>
    <row r="85" spans="1:65" s="12" customFormat="1" ht="25.9" customHeight="1">
      <c r="B85" s="159"/>
      <c r="C85" s="160"/>
      <c r="D85" s="161" t="s">
        <v>77</v>
      </c>
      <c r="E85" s="162" t="s">
        <v>151</v>
      </c>
      <c r="F85" s="162" t="s">
        <v>152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P86+P193</f>
        <v>0</v>
      </c>
      <c r="Q85" s="167"/>
      <c r="R85" s="168">
        <f>R86+R193</f>
        <v>0</v>
      </c>
      <c r="S85" s="167"/>
      <c r="T85" s="169">
        <f>T86+T193</f>
        <v>0</v>
      </c>
      <c r="AR85" s="170" t="s">
        <v>86</v>
      </c>
      <c r="AT85" s="171" t="s">
        <v>77</v>
      </c>
      <c r="AU85" s="171" t="s">
        <v>78</v>
      </c>
      <c r="AY85" s="170" t="s">
        <v>153</v>
      </c>
      <c r="BK85" s="172">
        <f>BK86+BK193</f>
        <v>0</v>
      </c>
    </row>
    <row r="86" spans="1:65" s="12" customFormat="1" ht="22.9" customHeight="1">
      <c r="B86" s="159"/>
      <c r="C86" s="160"/>
      <c r="D86" s="161" t="s">
        <v>77</v>
      </c>
      <c r="E86" s="173" t="s">
        <v>86</v>
      </c>
      <c r="F86" s="173" t="s">
        <v>154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SUM(P87:P192)</f>
        <v>0</v>
      </c>
      <c r="Q86" s="167"/>
      <c r="R86" s="168">
        <f>SUM(R87:R192)</f>
        <v>0</v>
      </c>
      <c r="S86" s="167"/>
      <c r="T86" s="169">
        <f>SUM(T87:T192)</f>
        <v>0</v>
      </c>
      <c r="AR86" s="170" t="s">
        <v>86</v>
      </c>
      <c r="AT86" s="171" t="s">
        <v>77</v>
      </c>
      <c r="AU86" s="171" t="s">
        <v>86</v>
      </c>
      <c r="AY86" s="170" t="s">
        <v>153</v>
      </c>
      <c r="BK86" s="172">
        <f>SUM(BK87:BK192)</f>
        <v>0</v>
      </c>
    </row>
    <row r="87" spans="1:65" s="2" customFormat="1" ht="21.75" customHeight="1">
      <c r="A87" s="36"/>
      <c r="B87" s="37"/>
      <c r="C87" s="175" t="s">
        <v>86</v>
      </c>
      <c r="D87" s="175" t="s">
        <v>155</v>
      </c>
      <c r="E87" s="176" t="s">
        <v>2090</v>
      </c>
      <c r="F87" s="177" t="s">
        <v>2091</v>
      </c>
      <c r="G87" s="178" t="s">
        <v>173</v>
      </c>
      <c r="H87" s="179">
        <v>26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49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160</v>
      </c>
      <c r="AT87" s="186" t="s">
        <v>155</v>
      </c>
      <c r="AU87" s="186" t="s">
        <v>88</v>
      </c>
      <c r="AY87" s="19" t="s">
        <v>153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86</v>
      </c>
      <c r="BK87" s="187">
        <f>ROUND(I87*H87,2)</f>
        <v>0</v>
      </c>
      <c r="BL87" s="19" t="s">
        <v>160</v>
      </c>
      <c r="BM87" s="186" t="s">
        <v>88</v>
      </c>
    </row>
    <row r="88" spans="1:65" s="2" customFormat="1" ht="16.5" customHeight="1">
      <c r="A88" s="36"/>
      <c r="B88" s="37"/>
      <c r="C88" s="175" t="s">
        <v>88</v>
      </c>
      <c r="D88" s="175" t="s">
        <v>155</v>
      </c>
      <c r="E88" s="176" t="s">
        <v>2092</v>
      </c>
      <c r="F88" s="177" t="s">
        <v>2093</v>
      </c>
      <c r="G88" s="178" t="s">
        <v>158</v>
      </c>
      <c r="H88" s="179">
        <v>2</v>
      </c>
      <c r="I88" s="180"/>
      <c r="J88" s="181">
        <f>ROUND(I88*H88,2)</f>
        <v>0</v>
      </c>
      <c r="K88" s="177" t="s">
        <v>19</v>
      </c>
      <c r="L88" s="41"/>
      <c r="M88" s="182" t="s">
        <v>19</v>
      </c>
      <c r="N88" s="183" t="s">
        <v>49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160</v>
      </c>
      <c r="AT88" s="186" t="s">
        <v>155</v>
      </c>
      <c r="AU88" s="186" t="s">
        <v>88</v>
      </c>
      <c r="AY88" s="19" t="s">
        <v>153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86</v>
      </c>
      <c r="BK88" s="187">
        <f>ROUND(I88*H88,2)</f>
        <v>0</v>
      </c>
      <c r="BL88" s="19" t="s">
        <v>160</v>
      </c>
      <c r="BM88" s="186" t="s">
        <v>160</v>
      </c>
    </row>
    <row r="89" spans="1:65" s="2" customFormat="1" ht="24.2" customHeight="1">
      <c r="A89" s="36"/>
      <c r="B89" s="37"/>
      <c r="C89" s="175" t="s">
        <v>170</v>
      </c>
      <c r="D89" s="175" t="s">
        <v>155</v>
      </c>
      <c r="E89" s="176" t="s">
        <v>2094</v>
      </c>
      <c r="F89" s="177" t="s">
        <v>2095</v>
      </c>
      <c r="G89" s="178" t="s">
        <v>342</v>
      </c>
      <c r="H89" s="179">
        <v>3</v>
      </c>
      <c r="I89" s="180"/>
      <c r="J89" s="181">
        <f>ROUND(I89*H89,2)</f>
        <v>0</v>
      </c>
      <c r="K89" s="177" t="s">
        <v>159</v>
      </c>
      <c r="L89" s="41"/>
      <c r="M89" s="182" t="s">
        <v>19</v>
      </c>
      <c r="N89" s="183" t="s">
        <v>49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160</v>
      </c>
      <c r="AT89" s="186" t="s">
        <v>155</v>
      </c>
      <c r="AU89" s="186" t="s">
        <v>88</v>
      </c>
      <c r="AY89" s="19" t="s">
        <v>153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86</v>
      </c>
      <c r="BK89" s="187">
        <f>ROUND(I89*H89,2)</f>
        <v>0</v>
      </c>
      <c r="BL89" s="19" t="s">
        <v>160</v>
      </c>
      <c r="BM89" s="186" t="s">
        <v>174</v>
      </c>
    </row>
    <row r="90" spans="1:65" s="2" customFormat="1" ht="11.25">
      <c r="A90" s="36"/>
      <c r="B90" s="37"/>
      <c r="C90" s="38"/>
      <c r="D90" s="188" t="s">
        <v>161</v>
      </c>
      <c r="E90" s="38"/>
      <c r="F90" s="189" t="s">
        <v>2096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161</v>
      </c>
      <c r="AU90" s="19" t="s">
        <v>88</v>
      </c>
    </row>
    <row r="91" spans="1:65" s="2" customFormat="1" ht="24.2" customHeight="1">
      <c r="A91" s="36"/>
      <c r="B91" s="37"/>
      <c r="C91" s="175" t="s">
        <v>160</v>
      </c>
      <c r="D91" s="175" t="s">
        <v>155</v>
      </c>
      <c r="E91" s="176" t="s">
        <v>2097</v>
      </c>
      <c r="F91" s="177" t="s">
        <v>2098</v>
      </c>
      <c r="G91" s="178" t="s">
        <v>342</v>
      </c>
      <c r="H91" s="179">
        <v>2</v>
      </c>
      <c r="I91" s="180"/>
      <c r="J91" s="181">
        <f>ROUND(I91*H91,2)</f>
        <v>0</v>
      </c>
      <c r="K91" s="177" t="s">
        <v>159</v>
      </c>
      <c r="L91" s="41"/>
      <c r="M91" s="182" t="s">
        <v>19</v>
      </c>
      <c r="N91" s="183" t="s">
        <v>49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160</v>
      </c>
      <c r="AT91" s="186" t="s">
        <v>155</v>
      </c>
      <c r="AU91" s="186" t="s">
        <v>88</v>
      </c>
      <c r="AY91" s="19" t="s">
        <v>153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86</v>
      </c>
      <c r="BK91" s="187">
        <f>ROUND(I91*H91,2)</f>
        <v>0</v>
      </c>
      <c r="BL91" s="19" t="s">
        <v>160</v>
      </c>
      <c r="BM91" s="186" t="s">
        <v>182</v>
      </c>
    </row>
    <row r="92" spans="1:65" s="2" customFormat="1" ht="11.25">
      <c r="A92" s="36"/>
      <c r="B92" s="37"/>
      <c r="C92" s="38"/>
      <c r="D92" s="188" t="s">
        <v>161</v>
      </c>
      <c r="E92" s="38"/>
      <c r="F92" s="189" t="s">
        <v>2099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161</v>
      </c>
      <c r="AU92" s="19" t="s">
        <v>88</v>
      </c>
    </row>
    <row r="93" spans="1:65" s="2" customFormat="1" ht="24.2" customHeight="1">
      <c r="A93" s="36"/>
      <c r="B93" s="37"/>
      <c r="C93" s="175" t="s">
        <v>191</v>
      </c>
      <c r="D93" s="175" t="s">
        <v>155</v>
      </c>
      <c r="E93" s="176" t="s">
        <v>2100</v>
      </c>
      <c r="F93" s="177" t="s">
        <v>2101</v>
      </c>
      <c r="G93" s="178" t="s">
        <v>342</v>
      </c>
      <c r="H93" s="179">
        <v>1</v>
      </c>
      <c r="I93" s="180"/>
      <c r="J93" s="181">
        <f>ROUND(I93*H93,2)</f>
        <v>0</v>
      </c>
      <c r="K93" s="177" t="s">
        <v>159</v>
      </c>
      <c r="L93" s="41"/>
      <c r="M93" s="182" t="s">
        <v>19</v>
      </c>
      <c r="N93" s="183" t="s">
        <v>49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160</v>
      </c>
      <c r="AT93" s="186" t="s">
        <v>155</v>
      </c>
      <c r="AU93" s="186" t="s">
        <v>88</v>
      </c>
      <c r="AY93" s="19" t="s">
        <v>153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86</v>
      </c>
      <c r="BK93" s="187">
        <f>ROUND(I93*H93,2)</f>
        <v>0</v>
      </c>
      <c r="BL93" s="19" t="s">
        <v>160</v>
      </c>
      <c r="BM93" s="186" t="s">
        <v>194</v>
      </c>
    </row>
    <row r="94" spans="1:65" s="2" customFormat="1" ht="11.25">
      <c r="A94" s="36"/>
      <c r="B94" s="37"/>
      <c r="C94" s="38"/>
      <c r="D94" s="188" t="s">
        <v>161</v>
      </c>
      <c r="E94" s="38"/>
      <c r="F94" s="189" t="s">
        <v>2102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161</v>
      </c>
      <c r="AU94" s="19" t="s">
        <v>88</v>
      </c>
    </row>
    <row r="95" spans="1:65" s="2" customFormat="1" ht="24.2" customHeight="1">
      <c r="A95" s="36"/>
      <c r="B95" s="37"/>
      <c r="C95" s="175" t="s">
        <v>174</v>
      </c>
      <c r="D95" s="175" t="s">
        <v>155</v>
      </c>
      <c r="E95" s="176" t="s">
        <v>2103</v>
      </c>
      <c r="F95" s="177" t="s">
        <v>2104</v>
      </c>
      <c r="G95" s="178" t="s">
        <v>342</v>
      </c>
      <c r="H95" s="179">
        <v>1</v>
      </c>
      <c r="I95" s="180"/>
      <c r="J95" s="181">
        <f>ROUND(I95*H95,2)</f>
        <v>0</v>
      </c>
      <c r="K95" s="177" t="s">
        <v>159</v>
      </c>
      <c r="L95" s="41"/>
      <c r="M95" s="182" t="s">
        <v>19</v>
      </c>
      <c r="N95" s="183" t="s">
        <v>49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160</v>
      </c>
      <c r="AT95" s="186" t="s">
        <v>155</v>
      </c>
      <c r="AU95" s="186" t="s">
        <v>88</v>
      </c>
      <c r="AY95" s="19" t="s">
        <v>153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86</v>
      </c>
      <c r="BK95" s="187">
        <f>ROUND(I95*H95,2)</f>
        <v>0</v>
      </c>
      <c r="BL95" s="19" t="s">
        <v>160</v>
      </c>
      <c r="BM95" s="186" t="s">
        <v>8</v>
      </c>
    </row>
    <row r="96" spans="1:65" s="2" customFormat="1" ht="11.25">
      <c r="A96" s="36"/>
      <c r="B96" s="37"/>
      <c r="C96" s="38"/>
      <c r="D96" s="188" t="s">
        <v>161</v>
      </c>
      <c r="E96" s="38"/>
      <c r="F96" s="189" t="s">
        <v>2105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161</v>
      </c>
      <c r="AU96" s="19" t="s">
        <v>88</v>
      </c>
    </row>
    <row r="97" spans="1:65" s="2" customFormat="1" ht="21.75" customHeight="1">
      <c r="A97" s="36"/>
      <c r="B97" s="37"/>
      <c r="C97" s="175" t="s">
        <v>203</v>
      </c>
      <c r="D97" s="175" t="s">
        <v>155</v>
      </c>
      <c r="E97" s="176" t="s">
        <v>2106</v>
      </c>
      <c r="F97" s="177" t="s">
        <v>2107</v>
      </c>
      <c r="G97" s="178" t="s">
        <v>342</v>
      </c>
      <c r="H97" s="179">
        <v>3</v>
      </c>
      <c r="I97" s="180"/>
      <c r="J97" s="181">
        <f>ROUND(I97*H97,2)</f>
        <v>0</v>
      </c>
      <c r="K97" s="177" t="s">
        <v>159</v>
      </c>
      <c r="L97" s="41"/>
      <c r="M97" s="182" t="s">
        <v>19</v>
      </c>
      <c r="N97" s="183" t="s">
        <v>49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160</v>
      </c>
      <c r="AT97" s="186" t="s">
        <v>155</v>
      </c>
      <c r="AU97" s="186" t="s">
        <v>88</v>
      </c>
      <c r="AY97" s="19" t="s">
        <v>153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86</v>
      </c>
      <c r="BK97" s="187">
        <f>ROUND(I97*H97,2)</f>
        <v>0</v>
      </c>
      <c r="BL97" s="19" t="s">
        <v>160</v>
      </c>
      <c r="BM97" s="186" t="s">
        <v>206</v>
      </c>
    </row>
    <row r="98" spans="1:65" s="2" customFormat="1" ht="11.25">
      <c r="A98" s="36"/>
      <c r="B98" s="37"/>
      <c r="C98" s="38"/>
      <c r="D98" s="188" t="s">
        <v>161</v>
      </c>
      <c r="E98" s="38"/>
      <c r="F98" s="189" t="s">
        <v>2108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161</v>
      </c>
      <c r="AU98" s="19" t="s">
        <v>88</v>
      </c>
    </row>
    <row r="99" spans="1:65" s="2" customFormat="1" ht="21.75" customHeight="1">
      <c r="A99" s="36"/>
      <c r="B99" s="37"/>
      <c r="C99" s="175" t="s">
        <v>182</v>
      </c>
      <c r="D99" s="175" t="s">
        <v>155</v>
      </c>
      <c r="E99" s="176" t="s">
        <v>2109</v>
      </c>
      <c r="F99" s="177" t="s">
        <v>2110</v>
      </c>
      <c r="G99" s="178" t="s">
        <v>342</v>
      </c>
      <c r="H99" s="179">
        <v>2</v>
      </c>
      <c r="I99" s="180"/>
      <c r="J99" s="181">
        <f>ROUND(I99*H99,2)</f>
        <v>0</v>
      </c>
      <c r="K99" s="177" t="s">
        <v>159</v>
      </c>
      <c r="L99" s="41"/>
      <c r="M99" s="182" t="s">
        <v>19</v>
      </c>
      <c r="N99" s="183" t="s">
        <v>49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160</v>
      </c>
      <c r="AT99" s="186" t="s">
        <v>155</v>
      </c>
      <c r="AU99" s="186" t="s">
        <v>88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86</v>
      </c>
      <c r="BK99" s="187">
        <f>ROUND(I99*H99,2)</f>
        <v>0</v>
      </c>
      <c r="BL99" s="19" t="s">
        <v>160</v>
      </c>
      <c r="BM99" s="186" t="s">
        <v>211</v>
      </c>
    </row>
    <row r="100" spans="1:65" s="2" customFormat="1" ht="11.25">
      <c r="A100" s="36"/>
      <c r="B100" s="37"/>
      <c r="C100" s="38"/>
      <c r="D100" s="188" t="s">
        <v>161</v>
      </c>
      <c r="E100" s="38"/>
      <c r="F100" s="189" t="s">
        <v>2111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161</v>
      </c>
      <c r="AU100" s="19" t="s">
        <v>88</v>
      </c>
    </row>
    <row r="101" spans="1:65" s="2" customFormat="1" ht="21.75" customHeight="1">
      <c r="A101" s="36"/>
      <c r="B101" s="37"/>
      <c r="C101" s="175" t="s">
        <v>213</v>
      </c>
      <c r="D101" s="175" t="s">
        <v>155</v>
      </c>
      <c r="E101" s="176" t="s">
        <v>2112</v>
      </c>
      <c r="F101" s="177" t="s">
        <v>2113</v>
      </c>
      <c r="G101" s="178" t="s">
        <v>342</v>
      </c>
      <c r="H101" s="179">
        <v>1</v>
      </c>
      <c r="I101" s="180"/>
      <c r="J101" s="181">
        <f>ROUND(I101*H101,2)</f>
        <v>0</v>
      </c>
      <c r="K101" s="177" t="s">
        <v>159</v>
      </c>
      <c r="L101" s="41"/>
      <c r="M101" s="182" t="s">
        <v>19</v>
      </c>
      <c r="N101" s="183" t="s">
        <v>49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160</v>
      </c>
      <c r="AT101" s="186" t="s">
        <v>155</v>
      </c>
      <c r="AU101" s="186" t="s">
        <v>88</v>
      </c>
      <c r="AY101" s="19" t="s">
        <v>153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86</v>
      </c>
      <c r="BK101" s="187">
        <f>ROUND(I101*H101,2)</f>
        <v>0</v>
      </c>
      <c r="BL101" s="19" t="s">
        <v>160</v>
      </c>
      <c r="BM101" s="186" t="s">
        <v>216</v>
      </c>
    </row>
    <row r="102" spans="1:65" s="2" customFormat="1" ht="11.25">
      <c r="A102" s="36"/>
      <c r="B102" s="37"/>
      <c r="C102" s="38"/>
      <c r="D102" s="188" t="s">
        <v>161</v>
      </c>
      <c r="E102" s="38"/>
      <c r="F102" s="189" t="s">
        <v>2114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161</v>
      </c>
      <c r="AU102" s="19" t="s">
        <v>88</v>
      </c>
    </row>
    <row r="103" spans="1:65" s="2" customFormat="1" ht="21.75" customHeight="1">
      <c r="A103" s="36"/>
      <c r="B103" s="37"/>
      <c r="C103" s="175" t="s">
        <v>194</v>
      </c>
      <c r="D103" s="175" t="s">
        <v>155</v>
      </c>
      <c r="E103" s="176" t="s">
        <v>2115</v>
      </c>
      <c r="F103" s="177" t="s">
        <v>2116</v>
      </c>
      <c r="G103" s="178" t="s">
        <v>342</v>
      </c>
      <c r="H103" s="179">
        <v>1</v>
      </c>
      <c r="I103" s="180"/>
      <c r="J103" s="181">
        <f>ROUND(I103*H103,2)</f>
        <v>0</v>
      </c>
      <c r="K103" s="177" t="s">
        <v>159</v>
      </c>
      <c r="L103" s="41"/>
      <c r="M103" s="182" t="s">
        <v>19</v>
      </c>
      <c r="N103" s="183" t="s">
        <v>49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160</v>
      </c>
      <c r="AT103" s="186" t="s">
        <v>155</v>
      </c>
      <c r="AU103" s="186" t="s">
        <v>88</v>
      </c>
      <c r="AY103" s="19" t="s">
        <v>153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86</v>
      </c>
      <c r="BK103" s="187">
        <f>ROUND(I103*H103,2)</f>
        <v>0</v>
      </c>
      <c r="BL103" s="19" t="s">
        <v>160</v>
      </c>
      <c r="BM103" s="186" t="s">
        <v>224</v>
      </c>
    </row>
    <row r="104" spans="1:65" s="2" customFormat="1" ht="11.25">
      <c r="A104" s="36"/>
      <c r="B104" s="37"/>
      <c r="C104" s="38"/>
      <c r="D104" s="188" t="s">
        <v>161</v>
      </c>
      <c r="E104" s="38"/>
      <c r="F104" s="189" t="s">
        <v>2117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161</v>
      </c>
      <c r="AU104" s="19" t="s">
        <v>88</v>
      </c>
    </row>
    <row r="105" spans="1:65" s="2" customFormat="1" ht="24.2" customHeight="1">
      <c r="A105" s="36"/>
      <c r="B105" s="37"/>
      <c r="C105" s="175" t="s">
        <v>250</v>
      </c>
      <c r="D105" s="175" t="s">
        <v>155</v>
      </c>
      <c r="E105" s="176" t="s">
        <v>710</v>
      </c>
      <c r="F105" s="177" t="s">
        <v>711</v>
      </c>
      <c r="G105" s="178" t="s">
        <v>158</v>
      </c>
      <c r="H105" s="179">
        <v>2905</v>
      </c>
      <c r="I105" s="180"/>
      <c r="J105" s="181">
        <f>ROUND(I105*H105,2)</f>
        <v>0</v>
      </c>
      <c r="K105" s="177" t="s">
        <v>359</v>
      </c>
      <c r="L105" s="41"/>
      <c r="M105" s="182" t="s">
        <v>19</v>
      </c>
      <c r="N105" s="183" t="s">
        <v>49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160</v>
      </c>
      <c r="AT105" s="186" t="s">
        <v>155</v>
      </c>
      <c r="AU105" s="186" t="s">
        <v>88</v>
      </c>
      <c r="AY105" s="19" t="s">
        <v>153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86</v>
      </c>
      <c r="BK105" s="187">
        <f>ROUND(I105*H105,2)</f>
        <v>0</v>
      </c>
      <c r="BL105" s="19" t="s">
        <v>160</v>
      </c>
      <c r="BM105" s="186" t="s">
        <v>2118</v>
      </c>
    </row>
    <row r="106" spans="1:65" s="2" customFormat="1" ht="11.25">
      <c r="A106" s="36"/>
      <c r="B106" s="37"/>
      <c r="C106" s="38"/>
      <c r="D106" s="188" t="s">
        <v>161</v>
      </c>
      <c r="E106" s="38"/>
      <c r="F106" s="189" t="s">
        <v>2119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161</v>
      </c>
      <c r="AU106" s="19" t="s">
        <v>88</v>
      </c>
    </row>
    <row r="107" spans="1:65" s="2" customFormat="1" ht="21.75" customHeight="1">
      <c r="A107" s="36"/>
      <c r="B107" s="37"/>
      <c r="C107" s="175" t="s">
        <v>311</v>
      </c>
      <c r="D107" s="175" t="s">
        <v>155</v>
      </c>
      <c r="E107" s="176" t="s">
        <v>717</v>
      </c>
      <c r="F107" s="177" t="s">
        <v>718</v>
      </c>
      <c r="G107" s="178" t="s">
        <v>158</v>
      </c>
      <c r="H107" s="179">
        <v>2905</v>
      </c>
      <c r="I107" s="180"/>
      <c r="J107" s="181">
        <f>ROUND(I107*H107,2)</f>
        <v>0</v>
      </c>
      <c r="K107" s="177" t="s">
        <v>359</v>
      </c>
      <c r="L107" s="41"/>
      <c r="M107" s="182" t="s">
        <v>19</v>
      </c>
      <c r="N107" s="183" t="s">
        <v>49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160</v>
      </c>
      <c r="AT107" s="186" t="s">
        <v>155</v>
      </c>
      <c r="AU107" s="186" t="s">
        <v>88</v>
      </c>
      <c r="AY107" s="19" t="s">
        <v>153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86</v>
      </c>
      <c r="BK107" s="187">
        <f>ROUND(I107*H107,2)</f>
        <v>0</v>
      </c>
      <c r="BL107" s="19" t="s">
        <v>160</v>
      </c>
      <c r="BM107" s="186" t="s">
        <v>2120</v>
      </c>
    </row>
    <row r="108" spans="1:65" s="2" customFormat="1" ht="11.25">
      <c r="A108" s="36"/>
      <c r="B108" s="37"/>
      <c r="C108" s="38"/>
      <c r="D108" s="188" t="s">
        <v>161</v>
      </c>
      <c r="E108" s="38"/>
      <c r="F108" s="189" t="s">
        <v>2121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161</v>
      </c>
      <c r="AU108" s="19" t="s">
        <v>88</v>
      </c>
    </row>
    <row r="109" spans="1:65" s="2" customFormat="1" ht="24.2" customHeight="1">
      <c r="A109" s="36"/>
      <c r="B109" s="37"/>
      <c r="C109" s="175" t="s">
        <v>226</v>
      </c>
      <c r="D109" s="175" t="s">
        <v>155</v>
      </c>
      <c r="E109" s="176" t="s">
        <v>2122</v>
      </c>
      <c r="F109" s="177" t="s">
        <v>2123</v>
      </c>
      <c r="G109" s="178" t="s">
        <v>342</v>
      </c>
      <c r="H109" s="179">
        <v>6</v>
      </c>
      <c r="I109" s="180"/>
      <c r="J109" s="181">
        <f>ROUND(I109*H109,2)</f>
        <v>0</v>
      </c>
      <c r="K109" s="177" t="s">
        <v>159</v>
      </c>
      <c r="L109" s="41"/>
      <c r="M109" s="182" t="s">
        <v>19</v>
      </c>
      <c r="N109" s="183" t="s">
        <v>49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160</v>
      </c>
      <c r="AT109" s="186" t="s">
        <v>155</v>
      </c>
      <c r="AU109" s="186" t="s">
        <v>88</v>
      </c>
      <c r="AY109" s="19" t="s">
        <v>153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86</v>
      </c>
      <c r="BK109" s="187">
        <f>ROUND(I109*H109,2)</f>
        <v>0</v>
      </c>
      <c r="BL109" s="19" t="s">
        <v>160</v>
      </c>
      <c r="BM109" s="186" t="s">
        <v>229</v>
      </c>
    </row>
    <row r="110" spans="1:65" s="2" customFormat="1" ht="11.25">
      <c r="A110" s="36"/>
      <c r="B110" s="37"/>
      <c r="C110" s="38"/>
      <c r="D110" s="188" t="s">
        <v>161</v>
      </c>
      <c r="E110" s="38"/>
      <c r="F110" s="189" t="s">
        <v>2124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161</v>
      </c>
      <c r="AU110" s="19" t="s">
        <v>88</v>
      </c>
    </row>
    <row r="111" spans="1:65" s="2" customFormat="1" ht="16.5" customHeight="1">
      <c r="A111" s="36"/>
      <c r="B111" s="37"/>
      <c r="C111" s="175" t="s">
        <v>8</v>
      </c>
      <c r="D111" s="175" t="s">
        <v>155</v>
      </c>
      <c r="E111" s="176" t="s">
        <v>2125</v>
      </c>
      <c r="F111" s="177" t="s">
        <v>2126</v>
      </c>
      <c r="G111" s="178" t="s">
        <v>158</v>
      </c>
      <c r="H111" s="179">
        <v>576</v>
      </c>
      <c r="I111" s="180"/>
      <c r="J111" s="181">
        <f>ROUND(I111*H111,2)</f>
        <v>0</v>
      </c>
      <c r="K111" s="177" t="s">
        <v>159</v>
      </c>
      <c r="L111" s="41"/>
      <c r="M111" s="182" t="s">
        <v>19</v>
      </c>
      <c r="N111" s="183" t="s">
        <v>49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160</v>
      </c>
      <c r="AT111" s="186" t="s">
        <v>155</v>
      </c>
      <c r="AU111" s="186" t="s">
        <v>88</v>
      </c>
      <c r="AY111" s="19" t="s">
        <v>153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86</v>
      </c>
      <c r="BK111" s="187">
        <f>ROUND(I111*H111,2)</f>
        <v>0</v>
      </c>
      <c r="BL111" s="19" t="s">
        <v>160</v>
      </c>
      <c r="BM111" s="186" t="s">
        <v>236</v>
      </c>
    </row>
    <row r="112" spans="1:65" s="2" customFormat="1" ht="11.25">
      <c r="A112" s="36"/>
      <c r="B112" s="37"/>
      <c r="C112" s="38"/>
      <c r="D112" s="188" t="s">
        <v>161</v>
      </c>
      <c r="E112" s="38"/>
      <c r="F112" s="189" t="s">
        <v>2127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161</v>
      </c>
      <c r="AU112" s="19" t="s">
        <v>88</v>
      </c>
    </row>
    <row r="113" spans="1:65" s="2" customFormat="1" ht="24.2" customHeight="1">
      <c r="A113" s="36"/>
      <c r="B113" s="37"/>
      <c r="C113" s="175" t="s">
        <v>240</v>
      </c>
      <c r="D113" s="175" t="s">
        <v>155</v>
      </c>
      <c r="E113" s="176" t="s">
        <v>2128</v>
      </c>
      <c r="F113" s="177" t="s">
        <v>2129</v>
      </c>
      <c r="G113" s="178" t="s">
        <v>342</v>
      </c>
      <c r="H113" s="179">
        <v>4</v>
      </c>
      <c r="I113" s="180"/>
      <c r="J113" s="181">
        <f>ROUND(I113*H113,2)</f>
        <v>0</v>
      </c>
      <c r="K113" s="177" t="s">
        <v>159</v>
      </c>
      <c r="L113" s="41"/>
      <c r="M113" s="182" t="s">
        <v>19</v>
      </c>
      <c r="N113" s="183" t="s">
        <v>49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160</v>
      </c>
      <c r="AT113" s="186" t="s">
        <v>155</v>
      </c>
      <c r="AU113" s="186" t="s">
        <v>88</v>
      </c>
      <c r="AY113" s="19" t="s">
        <v>153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86</v>
      </c>
      <c r="BK113" s="187">
        <f>ROUND(I113*H113,2)</f>
        <v>0</v>
      </c>
      <c r="BL113" s="19" t="s">
        <v>160</v>
      </c>
      <c r="BM113" s="186" t="s">
        <v>243</v>
      </c>
    </row>
    <row r="114" spans="1:65" s="2" customFormat="1" ht="11.25">
      <c r="A114" s="36"/>
      <c r="B114" s="37"/>
      <c r="C114" s="38"/>
      <c r="D114" s="188" t="s">
        <v>161</v>
      </c>
      <c r="E114" s="38"/>
      <c r="F114" s="189" t="s">
        <v>2130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161</v>
      </c>
      <c r="AU114" s="19" t="s">
        <v>88</v>
      </c>
    </row>
    <row r="115" spans="1:65" s="2" customFormat="1" ht="16.5" customHeight="1">
      <c r="A115" s="36"/>
      <c r="B115" s="37"/>
      <c r="C115" s="226" t="s">
        <v>206</v>
      </c>
      <c r="D115" s="226" t="s">
        <v>220</v>
      </c>
      <c r="E115" s="227" t="s">
        <v>2131</v>
      </c>
      <c r="F115" s="228" t="s">
        <v>2132</v>
      </c>
      <c r="G115" s="229" t="s">
        <v>342</v>
      </c>
      <c r="H115" s="230">
        <v>4</v>
      </c>
      <c r="I115" s="231"/>
      <c r="J115" s="232">
        <f>ROUND(I115*H115,2)</f>
        <v>0</v>
      </c>
      <c r="K115" s="228" t="s">
        <v>159</v>
      </c>
      <c r="L115" s="233"/>
      <c r="M115" s="234" t="s">
        <v>19</v>
      </c>
      <c r="N115" s="235" t="s">
        <v>49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182</v>
      </c>
      <c r="AT115" s="186" t="s">
        <v>220</v>
      </c>
      <c r="AU115" s="186" t="s">
        <v>88</v>
      </c>
      <c r="AY115" s="19" t="s">
        <v>153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86</v>
      </c>
      <c r="BK115" s="187">
        <f>ROUND(I115*H115,2)</f>
        <v>0</v>
      </c>
      <c r="BL115" s="19" t="s">
        <v>160</v>
      </c>
      <c r="BM115" s="186" t="s">
        <v>248</v>
      </c>
    </row>
    <row r="116" spans="1:65" s="2" customFormat="1" ht="16.5" customHeight="1">
      <c r="A116" s="36"/>
      <c r="B116" s="37"/>
      <c r="C116" s="175" t="s">
        <v>252</v>
      </c>
      <c r="D116" s="175" t="s">
        <v>155</v>
      </c>
      <c r="E116" s="176" t="s">
        <v>2133</v>
      </c>
      <c r="F116" s="177" t="s">
        <v>2134</v>
      </c>
      <c r="G116" s="178" t="s">
        <v>342</v>
      </c>
      <c r="H116" s="179">
        <v>4</v>
      </c>
      <c r="I116" s="180"/>
      <c r="J116" s="181">
        <f>ROUND(I116*H116,2)</f>
        <v>0</v>
      </c>
      <c r="K116" s="177" t="s">
        <v>159</v>
      </c>
      <c r="L116" s="41"/>
      <c r="M116" s="182" t="s">
        <v>19</v>
      </c>
      <c r="N116" s="183" t="s">
        <v>49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160</v>
      </c>
      <c r="AT116" s="186" t="s">
        <v>155</v>
      </c>
      <c r="AU116" s="186" t="s">
        <v>88</v>
      </c>
      <c r="AY116" s="19" t="s">
        <v>153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86</v>
      </c>
      <c r="BK116" s="187">
        <f>ROUND(I116*H116,2)</f>
        <v>0</v>
      </c>
      <c r="BL116" s="19" t="s">
        <v>160</v>
      </c>
      <c r="BM116" s="186" t="s">
        <v>255</v>
      </c>
    </row>
    <row r="117" spans="1:65" s="2" customFormat="1" ht="11.25">
      <c r="A117" s="36"/>
      <c r="B117" s="37"/>
      <c r="C117" s="38"/>
      <c r="D117" s="188" t="s">
        <v>161</v>
      </c>
      <c r="E117" s="38"/>
      <c r="F117" s="189" t="s">
        <v>2135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161</v>
      </c>
      <c r="AU117" s="19" t="s">
        <v>88</v>
      </c>
    </row>
    <row r="118" spans="1:65" s="2" customFormat="1" ht="16.5" customHeight="1">
      <c r="A118" s="36"/>
      <c r="B118" s="37"/>
      <c r="C118" s="226" t="s">
        <v>211</v>
      </c>
      <c r="D118" s="226" t="s">
        <v>220</v>
      </c>
      <c r="E118" s="227" t="s">
        <v>2136</v>
      </c>
      <c r="F118" s="228" t="s">
        <v>2137</v>
      </c>
      <c r="G118" s="229" t="s">
        <v>342</v>
      </c>
      <c r="H118" s="230">
        <v>12</v>
      </c>
      <c r="I118" s="231"/>
      <c r="J118" s="232">
        <f>ROUND(I118*H118,2)</f>
        <v>0</v>
      </c>
      <c r="K118" s="228" t="s">
        <v>159</v>
      </c>
      <c r="L118" s="233"/>
      <c r="M118" s="234" t="s">
        <v>19</v>
      </c>
      <c r="N118" s="235" t="s">
        <v>49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182</v>
      </c>
      <c r="AT118" s="186" t="s">
        <v>220</v>
      </c>
      <c r="AU118" s="186" t="s">
        <v>88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86</v>
      </c>
      <c r="BK118" s="187">
        <f>ROUND(I118*H118,2)</f>
        <v>0</v>
      </c>
      <c r="BL118" s="19" t="s">
        <v>160</v>
      </c>
      <c r="BM118" s="186" t="s">
        <v>258</v>
      </c>
    </row>
    <row r="119" spans="1:65" s="13" customFormat="1" ht="11.25">
      <c r="B119" s="193"/>
      <c r="C119" s="194"/>
      <c r="D119" s="195" t="s">
        <v>163</v>
      </c>
      <c r="E119" s="196" t="s">
        <v>19</v>
      </c>
      <c r="F119" s="197" t="s">
        <v>2138</v>
      </c>
      <c r="G119" s="194"/>
      <c r="H119" s="198">
        <v>12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163</v>
      </c>
      <c r="AU119" s="204" t="s">
        <v>88</v>
      </c>
      <c r="AV119" s="13" t="s">
        <v>88</v>
      </c>
      <c r="AW119" s="13" t="s">
        <v>37</v>
      </c>
      <c r="AX119" s="13" t="s">
        <v>78</v>
      </c>
      <c r="AY119" s="204" t="s">
        <v>153</v>
      </c>
    </row>
    <row r="120" spans="1:65" s="15" customFormat="1" ht="11.25">
      <c r="B120" s="215"/>
      <c r="C120" s="216"/>
      <c r="D120" s="195" t="s">
        <v>163</v>
      </c>
      <c r="E120" s="217" t="s">
        <v>19</v>
      </c>
      <c r="F120" s="218" t="s">
        <v>166</v>
      </c>
      <c r="G120" s="216"/>
      <c r="H120" s="219">
        <v>12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163</v>
      </c>
      <c r="AU120" s="225" t="s">
        <v>88</v>
      </c>
      <c r="AV120" s="15" t="s">
        <v>160</v>
      </c>
      <c r="AW120" s="15" t="s">
        <v>37</v>
      </c>
      <c r="AX120" s="15" t="s">
        <v>86</v>
      </c>
      <c r="AY120" s="225" t="s">
        <v>153</v>
      </c>
    </row>
    <row r="121" spans="1:65" s="2" customFormat="1" ht="16.5" customHeight="1">
      <c r="A121" s="36"/>
      <c r="B121" s="37"/>
      <c r="C121" s="226" t="s">
        <v>260</v>
      </c>
      <c r="D121" s="226" t="s">
        <v>220</v>
      </c>
      <c r="E121" s="227" t="s">
        <v>2139</v>
      </c>
      <c r="F121" s="228" t="s">
        <v>2140</v>
      </c>
      <c r="G121" s="229" t="s">
        <v>1044</v>
      </c>
      <c r="H121" s="230">
        <v>12</v>
      </c>
      <c r="I121" s="231"/>
      <c r="J121" s="232">
        <f>ROUND(I121*H121,2)</f>
        <v>0</v>
      </c>
      <c r="K121" s="228" t="s">
        <v>19</v>
      </c>
      <c r="L121" s="233"/>
      <c r="M121" s="234" t="s">
        <v>19</v>
      </c>
      <c r="N121" s="235" t="s">
        <v>49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182</v>
      </c>
      <c r="AT121" s="186" t="s">
        <v>220</v>
      </c>
      <c r="AU121" s="186" t="s">
        <v>88</v>
      </c>
      <c r="AY121" s="19" t="s">
        <v>153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86</v>
      </c>
      <c r="BK121" s="187">
        <f>ROUND(I121*H121,2)</f>
        <v>0</v>
      </c>
      <c r="BL121" s="19" t="s">
        <v>160</v>
      </c>
      <c r="BM121" s="186" t="s">
        <v>263</v>
      </c>
    </row>
    <row r="122" spans="1:65" s="2" customFormat="1" ht="21.75" customHeight="1">
      <c r="A122" s="36"/>
      <c r="B122" s="37"/>
      <c r="C122" s="175" t="s">
        <v>216</v>
      </c>
      <c r="D122" s="175" t="s">
        <v>155</v>
      </c>
      <c r="E122" s="176" t="s">
        <v>2141</v>
      </c>
      <c r="F122" s="177" t="s">
        <v>2142</v>
      </c>
      <c r="G122" s="178" t="s">
        <v>342</v>
      </c>
      <c r="H122" s="179">
        <v>4</v>
      </c>
      <c r="I122" s="180"/>
      <c r="J122" s="181">
        <f>ROUND(I122*H122,2)</f>
        <v>0</v>
      </c>
      <c r="K122" s="177" t="s">
        <v>159</v>
      </c>
      <c r="L122" s="41"/>
      <c r="M122" s="182" t="s">
        <v>19</v>
      </c>
      <c r="N122" s="183" t="s">
        <v>49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160</v>
      </c>
      <c r="AT122" s="186" t="s">
        <v>155</v>
      </c>
      <c r="AU122" s="186" t="s">
        <v>88</v>
      </c>
      <c r="AY122" s="19" t="s">
        <v>153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86</v>
      </c>
      <c r="BK122" s="187">
        <f>ROUND(I122*H122,2)</f>
        <v>0</v>
      </c>
      <c r="BL122" s="19" t="s">
        <v>160</v>
      </c>
      <c r="BM122" s="186" t="s">
        <v>269</v>
      </c>
    </row>
    <row r="123" spans="1:65" s="2" customFormat="1" ht="11.25">
      <c r="A123" s="36"/>
      <c r="B123" s="37"/>
      <c r="C123" s="38"/>
      <c r="D123" s="188" t="s">
        <v>161</v>
      </c>
      <c r="E123" s="38"/>
      <c r="F123" s="189" t="s">
        <v>2143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161</v>
      </c>
      <c r="AU123" s="19" t="s">
        <v>88</v>
      </c>
    </row>
    <row r="124" spans="1:65" s="2" customFormat="1" ht="16.5" customHeight="1">
      <c r="A124" s="36"/>
      <c r="B124" s="37"/>
      <c r="C124" s="175" t="s">
        <v>272</v>
      </c>
      <c r="D124" s="175" t="s">
        <v>155</v>
      </c>
      <c r="E124" s="176" t="s">
        <v>2144</v>
      </c>
      <c r="F124" s="177" t="s">
        <v>2145</v>
      </c>
      <c r="G124" s="178" t="s">
        <v>342</v>
      </c>
      <c r="H124" s="179">
        <v>12</v>
      </c>
      <c r="I124" s="180"/>
      <c r="J124" s="181">
        <f>ROUND(I124*H124,2)</f>
        <v>0</v>
      </c>
      <c r="K124" s="177" t="s">
        <v>19</v>
      </c>
      <c r="L124" s="41"/>
      <c r="M124" s="182" t="s">
        <v>19</v>
      </c>
      <c r="N124" s="183" t="s">
        <v>49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160</v>
      </c>
      <c r="AT124" s="186" t="s">
        <v>155</v>
      </c>
      <c r="AU124" s="186" t="s">
        <v>88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86</v>
      </c>
      <c r="BK124" s="187">
        <f>ROUND(I124*H124,2)</f>
        <v>0</v>
      </c>
      <c r="BL124" s="19" t="s">
        <v>160</v>
      </c>
      <c r="BM124" s="186" t="s">
        <v>276</v>
      </c>
    </row>
    <row r="125" spans="1:65" s="13" customFormat="1" ht="11.25">
      <c r="B125" s="193"/>
      <c r="C125" s="194"/>
      <c r="D125" s="195" t="s">
        <v>163</v>
      </c>
      <c r="E125" s="196" t="s">
        <v>19</v>
      </c>
      <c r="F125" s="197" t="s">
        <v>2146</v>
      </c>
      <c r="G125" s="194"/>
      <c r="H125" s="198">
        <v>12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163</v>
      </c>
      <c r="AU125" s="204" t="s">
        <v>88</v>
      </c>
      <c r="AV125" s="13" t="s">
        <v>88</v>
      </c>
      <c r="AW125" s="13" t="s">
        <v>37</v>
      </c>
      <c r="AX125" s="13" t="s">
        <v>78</v>
      </c>
      <c r="AY125" s="204" t="s">
        <v>153</v>
      </c>
    </row>
    <row r="126" spans="1:65" s="14" customFormat="1" ht="11.25">
      <c r="B126" s="205"/>
      <c r="C126" s="206"/>
      <c r="D126" s="195" t="s">
        <v>163</v>
      </c>
      <c r="E126" s="207" t="s">
        <v>19</v>
      </c>
      <c r="F126" s="208" t="s">
        <v>2147</v>
      </c>
      <c r="G126" s="206"/>
      <c r="H126" s="207" t="s">
        <v>19</v>
      </c>
      <c r="I126" s="209"/>
      <c r="J126" s="206"/>
      <c r="K126" s="206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163</v>
      </c>
      <c r="AU126" s="214" t="s">
        <v>88</v>
      </c>
      <c r="AV126" s="14" t="s">
        <v>86</v>
      </c>
      <c r="AW126" s="14" t="s">
        <v>37</v>
      </c>
      <c r="AX126" s="14" t="s">
        <v>78</v>
      </c>
      <c r="AY126" s="214" t="s">
        <v>153</v>
      </c>
    </row>
    <row r="127" spans="1:65" s="15" customFormat="1" ht="11.25">
      <c r="B127" s="215"/>
      <c r="C127" s="216"/>
      <c r="D127" s="195" t="s">
        <v>163</v>
      </c>
      <c r="E127" s="217" t="s">
        <v>19</v>
      </c>
      <c r="F127" s="218" t="s">
        <v>166</v>
      </c>
      <c r="G127" s="216"/>
      <c r="H127" s="219">
        <v>12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163</v>
      </c>
      <c r="AU127" s="225" t="s">
        <v>88</v>
      </c>
      <c r="AV127" s="15" t="s">
        <v>160</v>
      </c>
      <c r="AW127" s="15" t="s">
        <v>37</v>
      </c>
      <c r="AX127" s="15" t="s">
        <v>86</v>
      </c>
      <c r="AY127" s="225" t="s">
        <v>153</v>
      </c>
    </row>
    <row r="128" spans="1:65" s="2" customFormat="1" ht="16.5" customHeight="1">
      <c r="A128" s="36"/>
      <c r="B128" s="37"/>
      <c r="C128" s="175" t="s">
        <v>224</v>
      </c>
      <c r="D128" s="175" t="s">
        <v>155</v>
      </c>
      <c r="E128" s="176" t="s">
        <v>2148</v>
      </c>
      <c r="F128" s="177" t="s">
        <v>2149</v>
      </c>
      <c r="G128" s="178" t="s">
        <v>342</v>
      </c>
      <c r="H128" s="179">
        <v>4</v>
      </c>
      <c r="I128" s="180"/>
      <c r="J128" s="181">
        <f>ROUND(I128*H128,2)</f>
        <v>0</v>
      </c>
      <c r="K128" s="177" t="s">
        <v>159</v>
      </c>
      <c r="L128" s="41"/>
      <c r="M128" s="182" t="s">
        <v>19</v>
      </c>
      <c r="N128" s="183" t="s">
        <v>49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160</v>
      </c>
      <c r="AT128" s="186" t="s">
        <v>155</v>
      </c>
      <c r="AU128" s="186" t="s">
        <v>88</v>
      </c>
      <c r="AY128" s="19" t="s">
        <v>153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86</v>
      </c>
      <c r="BK128" s="187">
        <f>ROUND(I128*H128,2)</f>
        <v>0</v>
      </c>
      <c r="BL128" s="19" t="s">
        <v>160</v>
      </c>
      <c r="BM128" s="186" t="s">
        <v>281</v>
      </c>
    </row>
    <row r="129" spans="1:65" s="2" customFormat="1" ht="11.25">
      <c r="A129" s="36"/>
      <c r="B129" s="37"/>
      <c r="C129" s="38"/>
      <c r="D129" s="188" t="s">
        <v>161</v>
      </c>
      <c r="E129" s="38"/>
      <c r="F129" s="189" t="s">
        <v>2150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161</v>
      </c>
      <c r="AU129" s="19" t="s">
        <v>88</v>
      </c>
    </row>
    <row r="130" spans="1:65" s="2" customFormat="1" ht="16.5" customHeight="1">
      <c r="A130" s="36"/>
      <c r="B130" s="37"/>
      <c r="C130" s="175" t="s">
        <v>7</v>
      </c>
      <c r="D130" s="175" t="s">
        <v>155</v>
      </c>
      <c r="E130" s="176" t="s">
        <v>2148</v>
      </c>
      <c r="F130" s="177" t="s">
        <v>2149</v>
      </c>
      <c r="G130" s="178" t="s">
        <v>342</v>
      </c>
      <c r="H130" s="179">
        <v>12</v>
      </c>
      <c r="I130" s="180"/>
      <c r="J130" s="181">
        <f>ROUND(I130*H130,2)</f>
        <v>0</v>
      </c>
      <c r="K130" s="177" t="s">
        <v>159</v>
      </c>
      <c r="L130" s="41"/>
      <c r="M130" s="182" t="s">
        <v>19</v>
      </c>
      <c r="N130" s="183" t="s">
        <v>49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160</v>
      </c>
      <c r="AT130" s="186" t="s">
        <v>155</v>
      </c>
      <c r="AU130" s="186" t="s">
        <v>88</v>
      </c>
      <c r="AY130" s="19" t="s">
        <v>153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86</v>
      </c>
      <c r="BK130" s="187">
        <f>ROUND(I130*H130,2)</f>
        <v>0</v>
      </c>
      <c r="BL130" s="19" t="s">
        <v>160</v>
      </c>
      <c r="BM130" s="186" t="s">
        <v>286</v>
      </c>
    </row>
    <row r="131" spans="1:65" s="2" customFormat="1" ht="11.25">
      <c r="A131" s="36"/>
      <c r="B131" s="37"/>
      <c r="C131" s="38"/>
      <c r="D131" s="188" t="s">
        <v>161</v>
      </c>
      <c r="E131" s="38"/>
      <c r="F131" s="189" t="s">
        <v>2150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161</v>
      </c>
      <c r="AU131" s="19" t="s">
        <v>88</v>
      </c>
    </row>
    <row r="132" spans="1:65" s="13" customFormat="1" ht="11.25">
      <c r="B132" s="193"/>
      <c r="C132" s="194"/>
      <c r="D132" s="195" t="s">
        <v>163</v>
      </c>
      <c r="E132" s="196" t="s">
        <v>19</v>
      </c>
      <c r="F132" s="197" t="s">
        <v>2146</v>
      </c>
      <c r="G132" s="194"/>
      <c r="H132" s="198">
        <v>12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163</v>
      </c>
      <c r="AU132" s="204" t="s">
        <v>88</v>
      </c>
      <c r="AV132" s="13" t="s">
        <v>88</v>
      </c>
      <c r="AW132" s="13" t="s">
        <v>37</v>
      </c>
      <c r="AX132" s="13" t="s">
        <v>78</v>
      </c>
      <c r="AY132" s="204" t="s">
        <v>153</v>
      </c>
    </row>
    <row r="133" spans="1:65" s="14" customFormat="1" ht="11.25">
      <c r="B133" s="205"/>
      <c r="C133" s="206"/>
      <c r="D133" s="195" t="s">
        <v>163</v>
      </c>
      <c r="E133" s="207" t="s">
        <v>19</v>
      </c>
      <c r="F133" s="208" t="s">
        <v>2151</v>
      </c>
      <c r="G133" s="206"/>
      <c r="H133" s="207" t="s">
        <v>19</v>
      </c>
      <c r="I133" s="209"/>
      <c r="J133" s="206"/>
      <c r="K133" s="206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163</v>
      </c>
      <c r="AU133" s="214" t="s">
        <v>88</v>
      </c>
      <c r="AV133" s="14" t="s">
        <v>86</v>
      </c>
      <c r="AW133" s="14" t="s">
        <v>37</v>
      </c>
      <c r="AX133" s="14" t="s">
        <v>78</v>
      </c>
      <c r="AY133" s="214" t="s">
        <v>153</v>
      </c>
    </row>
    <row r="134" spans="1:65" s="15" customFormat="1" ht="11.25">
      <c r="B134" s="215"/>
      <c r="C134" s="216"/>
      <c r="D134" s="195" t="s">
        <v>163</v>
      </c>
      <c r="E134" s="217" t="s">
        <v>19</v>
      </c>
      <c r="F134" s="218" t="s">
        <v>166</v>
      </c>
      <c r="G134" s="216"/>
      <c r="H134" s="219">
        <v>12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163</v>
      </c>
      <c r="AU134" s="225" t="s">
        <v>88</v>
      </c>
      <c r="AV134" s="15" t="s">
        <v>160</v>
      </c>
      <c r="AW134" s="15" t="s">
        <v>37</v>
      </c>
      <c r="AX134" s="15" t="s">
        <v>86</v>
      </c>
      <c r="AY134" s="225" t="s">
        <v>153</v>
      </c>
    </row>
    <row r="135" spans="1:65" s="2" customFormat="1" ht="16.5" customHeight="1">
      <c r="A135" s="36"/>
      <c r="B135" s="37"/>
      <c r="C135" s="175" t="s">
        <v>229</v>
      </c>
      <c r="D135" s="175" t="s">
        <v>155</v>
      </c>
      <c r="E135" s="176" t="s">
        <v>2152</v>
      </c>
      <c r="F135" s="177" t="s">
        <v>2153</v>
      </c>
      <c r="G135" s="178" t="s">
        <v>1044</v>
      </c>
      <c r="H135" s="179">
        <v>1</v>
      </c>
      <c r="I135" s="180"/>
      <c r="J135" s="181">
        <f t="shared" ref="J135:J141" si="0">ROUND(I135*H135,2)</f>
        <v>0</v>
      </c>
      <c r="K135" s="177" t="s">
        <v>19</v>
      </c>
      <c r="L135" s="41"/>
      <c r="M135" s="182" t="s">
        <v>19</v>
      </c>
      <c r="N135" s="183" t="s">
        <v>49</v>
      </c>
      <c r="O135" s="66"/>
      <c r="P135" s="184">
        <f t="shared" ref="P135:P141" si="1">O135*H135</f>
        <v>0</v>
      </c>
      <c r="Q135" s="184">
        <v>0</v>
      </c>
      <c r="R135" s="184">
        <f t="shared" ref="R135:R141" si="2">Q135*H135</f>
        <v>0</v>
      </c>
      <c r="S135" s="184">
        <v>0</v>
      </c>
      <c r="T135" s="185">
        <f t="shared" ref="T135:T141" si="3"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160</v>
      </c>
      <c r="AT135" s="186" t="s">
        <v>155</v>
      </c>
      <c r="AU135" s="186" t="s">
        <v>88</v>
      </c>
      <c r="AY135" s="19" t="s">
        <v>153</v>
      </c>
      <c r="BE135" s="187">
        <f t="shared" ref="BE135:BE141" si="4">IF(N135="základní",J135,0)</f>
        <v>0</v>
      </c>
      <c r="BF135" s="187">
        <f t="shared" ref="BF135:BF141" si="5">IF(N135="snížená",J135,0)</f>
        <v>0</v>
      </c>
      <c r="BG135" s="187">
        <f t="shared" ref="BG135:BG141" si="6">IF(N135="zákl. přenesená",J135,0)</f>
        <v>0</v>
      </c>
      <c r="BH135" s="187">
        <f t="shared" ref="BH135:BH141" si="7">IF(N135="sníž. přenesená",J135,0)</f>
        <v>0</v>
      </c>
      <c r="BI135" s="187">
        <f t="shared" ref="BI135:BI141" si="8">IF(N135="nulová",J135,0)</f>
        <v>0</v>
      </c>
      <c r="BJ135" s="19" t="s">
        <v>86</v>
      </c>
      <c r="BK135" s="187">
        <f t="shared" ref="BK135:BK141" si="9">ROUND(I135*H135,2)</f>
        <v>0</v>
      </c>
      <c r="BL135" s="19" t="s">
        <v>160</v>
      </c>
      <c r="BM135" s="186" t="s">
        <v>292</v>
      </c>
    </row>
    <row r="136" spans="1:65" s="2" customFormat="1" ht="16.5" customHeight="1">
      <c r="A136" s="36"/>
      <c r="B136" s="37"/>
      <c r="C136" s="175" t="s">
        <v>295</v>
      </c>
      <c r="D136" s="175" t="s">
        <v>155</v>
      </c>
      <c r="E136" s="176" t="s">
        <v>2154</v>
      </c>
      <c r="F136" s="177" t="s">
        <v>2155</v>
      </c>
      <c r="G136" s="178" t="s">
        <v>342</v>
      </c>
      <c r="H136" s="179">
        <v>4</v>
      </c>
      <c r="I136" s="180"/>
      <c r="J136" s="181">
        <f t="shared" si="0"/>
        <v>0</v>
      </c>
      <c r="K136" s="177" t="s">
        <v>19</v>
      </c>
      <c r="L136" s="41"/>
      <c r="M136" s="182" t="s">
        <v>19</v>
      </c>
      <c r="N136" s="183" t="s">
        <v>49</v>
      </c>
      <c r="O136" s="66"/>
      <c r="P136" s="184">
        <f t="shared" si="1"/>
        <v>0</v>
      </c>
      <c r="Q136" s="184">
        <v>0</v>
      </c>
      <c r="R136" s="184">
        <f t="shared" si="2"/>
        <v>0</v>
      </c>
      <c r="S136" s="184">
        <v>0</v>
      </c>
      <c r="T136" s="185">
        <f t="shared" si="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160</v>
      </c>
      <c r="AT136" s="186" t="s">
        <v>155</v>
      </c>
      <c r="AU136" s="186" t="s">
        <v>88</v>
      </c>
      <c r="AY136" s="19" t="s">
        <v>153</v>
      </c>
      <c r="BE136" s="187">
        <f t="shared" si="4"/>
        <v>0</v>
      </c>
      <c r="BF136" s="187">
        <f t="shared" si="5"/>
        <v>0</v>
      </c>
      <c r="BG136" s="187">
        <f t="shared" si="6"/>
        <v>0</v>
      </c>
      <c r="BH136" s="187">
        <f t="shared" si="7"/>
        <v>0</v>
      </c>
      <c r="BI136" s="187">
        <f t="shared" si="8"/>
        <v>0</v>
      </c>
      <c r="BJ136" s="19" t="s">
        <v>86</v>
      </c>
      <c r="BK136" s="187">
        <f t="shared" si="9"/>
        <v>0</v>
      </c>
      <c r="BL136" s="19" t="s">
        <v>160</v>
      </c>
      <c r="BM136" s="186" t="s">
        <v>298</v>
      </c>
    </row>
    <row r="137" spans="1:65" s="2" customFormat="1" ht="16.5" customHeight="1">
      <c r="A137" s="36"/>
      <c r="B137" s="37"/>
      <c r="C137" s="226" t="s">
        <v>236</v>
      </c>
      <c r="D137" s="226" t="s">
        <v>220</v>
      </c>
      <c r="E137" s="227" t="s">
        <v>2156</v>
      </c>
      <c r="F137" s="228" t="s">
        <v>2157</v>
      </c>
      <c r="G137" s="229" t="s">
        <v>1044</v>
      </c>
      <c r="H137" s="230">
        <v>4</v>
      </c>
      <c r="I137" s="231"/>
      <c r="J137" s="232">
        <f t="shared" si="0"/>
        <v>0</v>
      </c>
      <c r="K137" s="228" t="s">
        <v>19</v>
      </c>
      <c r="L137" s="233"/>
      <c r="M137" s="234" t="s">
        <v>19</v>
      </c>
      <c r="N137" s="235" t="s">
        <v>49</v>
      </c>
      <c r="O137" s="66"/>
      <c r="P137" s="184">
        <f t="shared" si="1"/>
        <v>0</v>
      </c>
      <c r="Q137" s="184">
        <v>0</v>
      </c>
      <c r="R137" s="184">
        <f t="shared" si="2"/>
        <v>0</v>
      </c>
      <c r="S137" s="184">
        <v>0</v>
      </c>
      <c r="T137" s="185">
        <f t="shared" si="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182</v>
      </c>
      <c r="AT137" s="186" t="s">
        <v>220</v>
      </c>
      <c r="AU137" s="186" t="s">
        <v>88</v>
      </c>
      <c r="AY137" s="19" t="s">
        <v>153</v>
      </c>
      <c r="BE137" s="187">
        <f t="shared" si="4"/>
        <v>0</v>
      </c>
      <c r="BF137" s="187">
        <f t="shared" si="5"/>
        <v>0</v>
      </c>
      <c r="BG137" s="187">
        <f t="shared" si="6"/>
        <v>0</v>
      </c>
      <c r="BH137" s="187">
        <f t="shared" si="7"/>
        <v>0</v>
      </c>
      <c r="BI137" s="187">
        <f t="shared" si="8"/>
        <v>0</v>
      </c>
      <c r="BJ137" s="19" t="s">
        <v>86</v>
      </c>
      <c r="BK137" s="187">
        <f t="shared" si="9"/>
        <v>0</v>
      </c>
      <c r="BL137" s="19" t="s">
        <v>160</v>
      </c>
      <c r="BM137" s="186" t="s">
        <v>304</v>
      </c>
    </row>
    <row r="138" spans="1:65" s="2" customFormat="1" ht="16.5" customHeight="1">
      <c r="A138" s="36"/>
      <c r="B138" s="37"/>
      <c r="C138" s="226" t="s">
        <v>307</v>
      </c>
      <c r="D138" s="226" t="s">
        <v>220</v>
      </c>
      <c r="E138" s="227" t="s">
        <v>2158</v>
      </c>
      <c r="F138" s="228" t="s">
        <v>2159</v>
      </c>
      <c r="G138" s="229" t="s">
        <v>275</v>
      </c>
      <c r="H138" s="230">
        <v>7</v>
      </c>
      <c r="I138" s="231"/>
      <c r="J138" s="232">
        <f t="shared" si="0"/>
        <v>0</v>
      </c>
      <c r="K138" s="228" t="s">
        <v>19</v>
      </c>
      <c r="L138" s="233"/>
      <c r="M138" s="234" t="s">
        <v>19</v>
      </c>
      <c r="N138" s="235" t="s">
        <v>49</v>
      </c>
      <c r="O138" s="66"/>
      <c r="P138" s="184">
        <f t="shared" si="1"/>
        <v>0</v>
      </c>
      <c r="Q138" s="184">
        <v>0</v>
      </c>
      <c r="R138" s="184">
        <f t="shared" si="2"/>
        <v>0</v>
      </c>
      <c r="S138" s="184">
        <v>0</v>
      </c>
      <c r="T138" s="185">
        <f t="shared" si="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182</v>
      </c>
      <c r="AT138" s="186" t="s">
        <v>220</v>
      </c>
      <c r="AU138" s="186" t="s">
        <v>88</v>
      </c>
      <c r="AY138" s="19" t="s">
        <v>153</v>
      </c>
      <c r="BE138" s="187">
        <f t="shared" si="4"/>
        <v>0</v>
      </c>
      <c r="BF138" s="187">
        <f t="shared" si="5"/>
        <v>0</v>
      </c>
      <c r="BG138" s="187">
        <f t="shared" si="6"/>
        <v>0</v>
      </c>
      <c r="BH138" s="187">
        <f t="shared" si="7"/>
        <v>0</v>
      </c>
      <c r="BI138" s="187">
        <f t="shared" si="8"/>
        <v>0</v>
      </c>
      <c r="BJ138" s="19" t="s">
        <v>86</v>
      </c>
      <c r="BK138" s="187">
        <f t="shared" si="9"/>
        <v>0</v>
      </c>
      <c r="BL138" s="19" t="s">
        <v>160</v>
      </c>
      <c r="BM138" s="186" t="s">
        <v>310</v>
      </c>
    </row>
    <row r="139" spans="1:65" s="2" customFormat="1" ht="16.5" customHeight="1">
      <c r="A139" s="36"/>
      <c r="B139" s="37"/>
      <c r="C139" s="175" t="s">
        <v>243</v>
      </c>
      <c r="D139" s="175" t="s">
        <v>155</v>
      </c>
      <c r="E139" s="176" t="s">
        <v>2160</v>
      </c>
      <c r="F139" s="177" t="s">
        <v>2161</v>
      </c>
      <c r="G139" s="178" t="s">
        <v>342</v>
      </c>
      <c r="H139" s="179">
        <v>1</v>
      </c>
      <c r="I139" s="180"/>
      <c r="J139" s="181">
        <f t="shared" si="0"/>
        <v>0</v>
      </c>
      <c r="K139" s="177" t="s">
        <v>19</v>
      </c>
      <c r="L139" s="41"/>
      <c r="M139" s="182" t="s">
        <v>19</v>
      </c>
      <c r="N139" s="183" t="s">
        <v>49</v>
      </c>
      <c r="O139" s="66"/>
      <c r="P139" s="184">
        <f t="shared" si="1"/>
        <v>0</v>
      </c>
      <c r="Q139" s="184">
        <v>0</v>
      </c>
      <c r="R139" s="184">
        <f t="shared" si="2"/>
        <v>0</v>
      </c>
      <c r="S139" s="184">
        <v>0</v>
      </c>
      <c r="T139" s="185">
        <f t="shared" si="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160</v>
      </c>
      <c r="AT139" s="186" t="s">
        <v>155</v>
      </c>
      <c r="AU139" s="186" t="s">
        <v>88</v>
      </c>
      <c r="AY139" s="19" t="s">
        <v>153</v>
      </c>
      <c r="BE139" s="187">
        <f t="shared" si="4"/>
        <v>0</v>
      </c>
      <c r="BF139" s="187">
        <f t="shared" si="5"/>
        <v>0</v>
      </c>
      <c r="BG139" s="187">
        <f t="shared" si="6"/>
        <v>0</v>
      </c>
      <c r="BH139" s="187">
        <f t="shared" si="7"/>
        <v>0</v>
      </c>
      <c r="BI139" s="187">
        <f t="shared" si="8"/>
        <v>0</v>
      </c>
      <c r="BJ139" s="19" t="s">
        <v>86</v>
      </c>
      <c r="BK139" s="187">
        <f t="shared" si="9"/>
        <v>0</v>
      </c>
      <c r="BL139" s="19" t="s">
        <v>160</v>
      </c>
      <c r="BM139" s="186" t="s">
        <v>311</v>
      </c>
    </row>
    <row r="140" spans="1:65" s="2" customFormat="1" ht="16.5" customHeight="1">
      <c r="A140" s="36"/>
      <c r="B140" s="37"/>
      <c r="C140" s="175" t="s">
        <v>314</v>
      </c>
      <c r="D140" s="175" t="s">
        <v>155</v>
      </c>
      <c r="E140" s="176" t="s">
        <v>2162</v>
      </c>
      <c r="F140" s="177" t="s">
        <v>2163</v>
      </c>
      <c r="G140" s="178" t="s">
        <v>342</v>
      </c>
      <c r="H140" s="179">
        <v>1</v>
      </c>
      <c r="I140" s="180"/>
      <c r="J140" s="181">
        <f t="shared" si="0"/>
        <v>0</v>
      </c>
      <c r="K140" s="177" t="s">
        <v>19</v>
      </c>
      <c r="L140" s="41"/>
      <c r="M140" s="182" t="s">
        <v>19</v>
      </c>
      <c r="N140" s="183" t="s">
        <v>49</v>
      </c>
      <c r="O140" s="66"/>
      <c r="P140" s="184">
        <f t="shared" si="1"/>
        <v>0</v>
      </c>
      <c r="Q140" s="184">
        <v>0</v>
      </c>
      <c r="R140" s="184">
        <f t="shared" si="2"/>
        <v>0</v>
      </c>
      <c r="S140" s="184">
        <v>0</v>
      </c>
      <c r="T140" s="185">
        <f t="shared" si="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160</v>
      </c>
      <c r="AT140" s="186" t="s">
        <v>155</v>
      </c>
      <c r="AU140" s="186" t="s">
        <v>88</v>
      </c>
      <c r="AY140" s="19" t="s">
        <v>153</v>
      </c>
      <c r="BE140" s="187">
        <f t="shared" si="4"/>
        <v>0</v>
      </c>
      <c r="BF140" s="187">
        <f t="shared" si="5"/>
        <v>0</v>
      </c>
      <c r="BG140" s="187">
        <f t="shared" si="6"/>
        <v>0</v>
      </c>
      <c r="BH140" s="187">
        <f t="shared" si="7"/>
        <v>0</v>
      </c>
      <c r="BI140" s="187">
        <f t="shared" si="8"/>
        <v>0</v>
      </c>
      <c r="BJ140" s="19" t="s">
        <v>86</v>
      </c>
      <c r="BK140" s="187">
        <f t="shared" si="9"/>
        <v>0</v>
      </c>
      <c r="BL140" s="19" t="s">
        <v>160</v>
      </c>
      <c r="BM140" s="186" t="s">
        <v>231</v>
      </c>
    </row>
    <row r="141" spans="1:65" s="2" customFormat="1" ht="24.2" customHeight="1">
      <c r="A141" s="36"/>
      <c r="B141" s="37"/>
      <c r="C141" s="175" t="s">
        <v>248</v>
      </c>
      <c r="D141" s="175" t="s">
        <v>155</v>
      </c>
      <c r="E141" s="176" t="s">
        <v>2164</v>
      </c>
      <c r="F141" s="177" t="s">
        <v>2165</v>
      </c>
      <c r="G141" s="178" t="s">
        <v>2166</v>
      </c>
      <c r="H141" s="179">
        <v>4</v>
      </c>
      <c r="I141" s="180"/>
      <c r="J141" s="181">
        <f t="shared" si="0"/>
        <v>0</v>
      </c>
      <c r="K141" s="177" t="s">
        <v>159</v>
      </c>
      <c r="L141" s="41"/>
      <c r="M141" s="182" t="s">
        <v>19</v>
      </c>
      <c r="N141" s="183" t="s">
        <v>49</v>
      </c>
      <c r="O141" s="66"/>
      <c r="P141" s="184">
        <f t="shared" si="1"/>
        <v>0</v>
      </c>
      <c r="Q141" s="184">
        <v>0</v>
      </c>
      <c r="R141" s="184">
        <f t="shared" si="2"/>
        <v>0</v>
      </c>
      <c r="S141" s="184">
        <v>0</v>
      </c>
      <c r="T141" s="185">
        <f t="shared" si="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160</v>
      </c>
      <c r="AT141" s="186" t="s">
        <v>155</v>
      </c>
      <c r="AU141" s="186" t="s">
        <v>88</v>
      </c>
      <c r="AY141" s="19" t="s">
        <v>153</v>
      </c>
      <c r="BE141" s="187">
        <f t="shared" si="4"/>
        <v>0</v>
      </c>
      <c r="BF141" s="187">
        <f t="shared" si="5"/>
        <v>0</v>
      </c>
      <c r="BG141" s="187">
        <f t="shared" si="6"/>
        <v>0</v>
      </c>
      <c r="BH141" s="187">
        <f t="shared" si="7"/>
        <v>0</v>
      </c>
      <c r="BI141" s="187">
        <f t="shared" si="8"/>
        <v>0</v>
      </c>
      <c r="BJ141" s="19" t="s">
        <v>86</v>
      </c>
      <c r="BK141" s="187">
        <f t="shared" si="9"/>
        <v>0</v>
      </c>
      <c r="BL141" s="19" t="s">
        <v>160</v>
      </c>
      <c r="BM141" s="186" t="s">
        <v>321</v>
      </c>
    </row>
    <row r="142" spans="1:65" s="2" customFormat="1" ht="11.25">
      <c r="A142" s="36"/>
      <c r="B142" s="37"/>
      <c r="C142" s="38"/>
      <c r="D142" s="188" t="s">
        <v>161</v>
      </c>
      <c r="E142" s="38"/>
      <c r="F142" s="189" t="s">
        <v>2167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161</v>
      </c>
      <c r="AU142" s="19" t="s">
        <v>88</v>
      </c>
    </row>
    <row r="143" spans="1:65" s="2" customFormat="1" ht="16.5" customHeight="1">
      <c r="A143" s="36"/>
      <c r="B143" s="37"/>
      <c r="C143" s="226" t="s">
        <v>323</v>
      </c>
      <c r="D143" s="226" t="s">
        <v>220</v>
      </c>
      <c r="E143" s="227" t="s">
        <v>2168</v>
      </c>
      <c r="F143" s="228" t="s">
        <v>2169</v>
      </c>
      <c r="G143" s="229" t="s">
        <v>715</v>
      </c>
      <c r="H143" s="230">
        <v>0.4</v>
      </c>
      <c r="I143" s="231"/>
      <c r="J143" s="232">
        <f>ROUND(I143*H143,2)</f>
        <v>0</v>
      </c>
      <c r="K143" s="228" t="s">
        <v>159</v>
      </c>
      <c r="L143" s="233"/>
      <c r="M143" s="234" t="s">
        <v>19</v>
      </c>
      <c r="N143" s="235" t="s">
        <v>49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182</v>
      </c>
      <c r="AT143" s="186" t="s">
        <v>220</v>
      </c>
      <c r="AU143" s="186" t="s">
        <v>88</v>
      </c>
      <c r="AY143" s="19" t="s">
        <v>153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86</v>
      </c>
      <c r="BK143" s="187">
        <f>ROUND(I143*H143,2)</f>
        <v>0</v>
      </c>
      <c r="BL143" s="19" t="s">
        <v>160</v>
      </c>
      <c r="BM143" s="186" t="s">
        <v>324</v>
      </c>
    </row>
    <row r="144" spans="1:65" s="2" customFormat="1" ht="16.5" customHeight="1">
      <c r="A144" s="36"/>
      <c r="B144" s="37"/>
      <c r="C144" s="226" t="s">
        <v>255</v>
      </c>
      <c r="D144" s="226" t="s">
        <v>220</v>
      </c>
      <c r="E144" s="227" t="s">
        <v>2170</v>
      </c>
      <c r="F144" s="228" t="s">
        <v>2171</v>
      </c>
      <c r="G144" s="229" t="s">
        <v>1044</v>
      </c>
      <c r="H144" s="230">
        <v>4</v>
      </c>
      <c r="I144" s="231"/>
      <c r="J144" s="232">
        <f>ROUND(I144*H144,2)</f>
        <v>0</v>
      </c>
      <c r="K144" s="228" t="s">
        <v>19</v>
      </c>
      <c r="L144" s="233"/>
      <c r="M144" s="234" t="s">
        <v>19</v>
      </c>
      <c r="N144" s="235" t="s">
        <v>49</v>
      </c>
      <c r="O144" s="66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182</v>
      </c>
      <c r="AT144" s="186" t="s">
        <v>220</v>
      </c>
      <c r="AU144" s="186" t="s">
        <v>88</v>
      </c>
      <c r="AY144" s="19" t="s">
        <v>153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86</v>
      </c>
      <c r="BK144" s="187">
        <f>ROUND(I144*H144,2)</f>
        <v>0</v>
      </c>
      <c r="BL144" s="19" t="s">
        <v>160</v>
      </c>
      <c r="BM144" s="186" t="s">
        <v>328</v>
      </c>
    </row>
    <row r="145" spans="1:65" s="2" customFormat="1" ht="21.75" customHeight="1">
      <c r="A145" s="36"/>
      <c r="B145" s="37"/>
      <c r="C145" s="175" t="s">
        <v>312</v>
      </c>
      <c r="D145" s="175" t="s">
        <v>155</v>
      </c>
      <c r="E145" s="176" t="s">
        <v>2172</v>
      </c>
      <c r="F145" s="177" t="s">
        <v>2173</v>
      </c>
      <c r="G145" s="178" t="s">
        <v>275</v>
      </c>
      <c r="H145" s="179">
        <v>365.5</v>
      </c>
      <c r="I145" s="180"/>
      <c r="J145" s="181">
        <f>ROUND(I145*H145,2)</f>
        <v>0</v>
      </c>
      <c r="K145" s="177" t="s">
        <v>159</v>
      </c>
      <c r="L145" s="41"/>
      <c r="M145" s="182" t="s">
        <v>19</v>
      </c>
      <c r="N145" s="183" t="s">
        <v>49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160</v>
      </c>
      <c r="AT145" s="186" t="s">
        <v>155</v>
      </c>
      <c r="AU145" s="186" t="s">
        <v>88</v>
      </c>
      <c r="AY145" s="19" t="s">
        <v>153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86</v>
      </c>
      <c r="BK145" s="187">
        <f>ROUND(I145*H145,2)</f>
        <v>0</v>
      </c>
      <c r="BL145" s="19" t="s">
        <v>160</v>
      </c>
      <c r="BM145" s="186" t="s">
        <v>331</v>
      </c>
    </row>
    <row r="146" spans="1:65" s="2" customFormat="1" ht="11.25">
      <c r="A146" s="36"/>
      <c r="B146" s="37"/>
      <c r="C146" s="38"/>
      <c r="D146" s="188" t="s">
        <v>161</v>
      </c>
      <c r="E146" s="38"/>
      <c r="F146" s="189" t="s">
        <v>2174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161</v>
      </c>
      <c r="AU146" s="19" t="s">
        <v>88</v>
      </c>
    </row>
    <row r="147" spans="1:65" s="2" customFormat="1" ht="24.2" customHeight="1">
      <c r="A147" s="36"/>
      <c r="B147" s="37"/>
      <c r="C147" s="175" t="s">
        <v>258</v>
      </c>
      <c r="D147" s="175" t="s">
        <v>155</v>
      </c>
      <c r="E147" s="176" t="s">
        <v>2175</v>
      </c>
      <c r="F147" s="177" t="s">
        <v>2176</v>
      </c>
      <c r="G147" s="178" t="s">
        <v>275</v>
      </c>
      <c r="H147" s="179">
        <v>365.5</v>
      </c>
      <c r="I147" s="180"/>
      <c r="J147" s="181">
        <f>ROUND(I147*H147,2)</f>
        <v>0</v>
      </c>
      <c r="K147" s="177" t="s">
        <v>159</v>
      </c>
      <c r="L147" s="41"/>
      <c r="M147" s="182" t="s">
        <v>19</v>
      </c>
      <c r="N147" s="183" t="s">
        <v>49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160</v>
      </c>
      <c r="AT147" s="186" t="s">
        <v>155</v>
      </c>
      <c r="AU147" s="186" t="s">
        <v>88</v>
      </c>
      <c r="AY147" s="19" t="s">
        <v>153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86</v>
      </c>
      <c r="BK147" s="187">
        <f>ROUND(I147*H147,2)</f>
        <v>0</v>
      </c>
      <c r="BL147" s="19" t="s">
        <v>160</v>
      </c>
      <c r="BM147" s="186" t="s">
        <v>333</v>
      </c>
    </row>
    <row r="148" spans="1:65" s="2" customFormat="1" ht="11.25">
      <c r="A148" s="36"/>
      <c r="B148" s="37"/>
      <c r="C148" s="38"/>
      <c r="D148" s="188" t="s">
        <v>161</v>
      </c>
      <c r="E148" s="38"/>
      <c r="F148" s="189" t="s">
        <v>2177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161</v>
      </c>
      <c r="AU148" s="19" t="s">
        <v>88</v>
      </c>
    </row>
    <row r="149" spans="1:65" s="2" customFormat="1" ht="21.75" customHeight="1">
      <c r="A149" s="36"/>
      <c r="B149" s="37"/>
      <c r="C149" s="175" t="s">
        <v>335</v>
      </c>
      <c r="D149" s="175" t="s">
        <v>155</v>
      </c>
      <c r="E149" s="176" t="s">
        <v>2178</v>
      </c>
      <c r="F149" s="177" t="s">
        <v>2179</v>
      </c>
      <c r="G149" s="178" t="s">
        <v>342</v>
      </c>
      <c r="H149" s="179">
        <v>12</v>
      </c>
      <c r="I149" s="180"/>
      <c r="J149" s="181">
        <f>ROUND(I149*H149,2)</f>
        <v>0</v>
      </c>
      <c r="K149" s="177" t="s">
        <v>159</v>
      </c>
      <c r="L149" s="41"/>
      <c r="M149" s="182" t="s">
        <v>19</v>
      </c>
      <c r="N149" s="183" t="s">
        <v>49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160</v>
      </c>
      <c r="AT149" s="186" t="s">
        <v>155</v>
      </c>
      <c r="AU149" s="186" t="s">
        <v>88</v>
      </c>
      <c r="AY149" s="19" t="s">
        <v>153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86</v>
      </c>
      <c r="BK149" s="187">
        <f>ROUND(I149*H149,2)</f>
        <v>0</v>
      </c>
      <c r="BL149" s="19" t="s">
        <v>160</v>
      </c>
      <c r="BM149" s="186" t="s">
        <v>338</v>
      </c>
    </row>
    <row r="150" spans="1:65" s="2" customFormat="1" ht="11.25">
      <c r="A150" s="36"/>
      <c r="B150" s="37"/>
      <c r="C150" s="38"/>
      <c r="D150" s="188" t="s">
        <v>161</v>
      </c>
      <c r="E150" s="38"/>
      <c r="F150" s="189" t="s">
        <v>2180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161</v>
      </c>
      <c r="AU150" s="19" t="s">
        <v>88</v>
      </c>
    </row>
    <row r="151" spans="1:65" s="13" customFormat="1" ht="11.25">
      <c r="B151" s="193"/>
      <c r="C151" s="194"/>
      <c r="D151" s="195" t="s">
        <v>163</v>
      </c>
      <c r="E151" s="196" t="s">
        <v>19</v>
      </c>
      <c r="F151" s="197" t="s">
        <v>8</v>
      </c>
      <c r="G151" s="194"/>
      <c r="H151" s="198">
        <v>12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163</v>
      </c>
      <c r="AU151" s="204" t="s">
        <v>88</v>
      </c>
      <c r="AV151" s="13" t="s">
        <v>88</v>
      </c>
      <c r="AW151" s="13" t="s">
        <v>37</v>
      </c>
      <c r="AX151" s="13" t="s">
        <v>78</v>
      </c>
      <c r="AY151" s="204" t="s">
        <v>153</v>
      </c>
    </row>
    <row r="152" spans="1:65" s="14" customFormat="1" ht="11.25">
      <c r="B152" s="205"/>
      <c r="C152" s="206"/>
      <c r="D152" s="195" t="s">
        <v>163</v>
      </c>
      <c r="E152" s="207" t="s">
        <v>19</v>
      </c>
      <c r="F152" s="208" t="s">
        <v>2181</v>
      </c>
      <c r="G152" s="206"/>
      <c r="H152" s="207" t="s">
        <v>19</v>
      </c>
      <c r="I152" s="209"/>
      <c r="J152" s="206"/>
      <c r="K152" s="206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163</v>
      </c>
      <c r="AU152" s="214" t="s">
        <v>88</v>
      </c>
      <c r="AV152" s="14" t="s">
        <v>86</v>
      </c>
      <c r="AW152" s="14" t="s">
        <v>37</v>
      </c>
      <c r="AX152" s="14" t="s">
        <v>78</v>
      </c>
      <c r="AY152" s="214" t="s">
        <v>153</v>
      </c>
    </row>
    <row r="153" spans="1:65" s="15" customFormat="1" ht="11.25">
      <c r="B153" s="215"/>
      <c r="C153" s="216"/>
      <c r="D153" s="195" t="s">
        <v>163</v>
      </c>
      <c r="E153" s="217" t="s">
        <v>19</v>
      </c>
      <c r="F153" s="218" t="s">
        <v>166</v>
      </c>
      <c r="G153" s="216"/>
      <c r="H153" s="219">
        <v>12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163</v>
      </c>
      <c r="AU153" s="225" t="s">
        <v>88</v>
      </c>
      <c r="AV153" s="15" t="s">
        <v>160</v>
      </c>
      <c r="AW153" s="15" t="s">
        <v>37</v>
      </c>
      <c r="AX153" s="15" t="s">
        <v>86</v>
      </c>
      <c r="AY153" s="225" t="s">
        <v>153</v>
      </c>
    </row>
    <row r="154" spans="1:65" s="2" customFormat="1" ht="24.2" customHeight="1">
      <c r="A154" s="36"/>
      <c r="B154" s="37"/>
      <c r="C154" s="175" t="s">
        <v>263</v>
      </c>
      <c r="D154" s="175" t="s">
        <v>155</v>
      </c>
      <c r="E154" s="176" t="s">
        <v>2182</v>
      </c>
      <c r="F154" s="177" t="s">
        <v>2183</v>
      </c>
      <c r="G154" s="178" t="s">
        <v>158</v>
      </c>
      <c r="H154" s="179">
        <v>2905</v>
      </c>
      <c r="I154" s="180"/>
      <c r="J154" s="181">
        <f>ROUND(I154*H154,2)</f>
        <v>0</v>
      </c>
      <c r="K154" s="177" t="s">
        <v>159</v>
      </c>
      <c r="L154" s="41"/>
      <c r="M154" s="182" t="s">
        <v>19</v>
      </c>
      <c r="N154" s="183" t="s">
        <v>49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160</v>
      </c>
      <c r="AT154" s="186" t="s">
        <v>155</v>
      </c>
      <c r="AU154" s="186" t="s">
        <v>88</v>
      </c>
      <c r="AY154" s="19" t="s">
        <v>153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86</v>
      </c>
      <c r="BK154" s="187">
        <f>ROUND(I154*H154,2)</f>
        <v>0</v>
      </c>
      <c r="BL154" s="19" t="s">
        <v>160</v>
      </c>
      <c r="BM154" s="186" t="s">
        <v>343</v>
      </c>
    </row>
    <row r="155" spans="1:65" s="2" customFormat="1" ht="11.25">
      <c r="A155" s="36"/>
      <c r="B155" s="37"/>
      <c r="C155" s="38"/>
      <c r="D155" s="188" t="s">
        <v>161</v>
      </c>
      <c r="E155" s="38"/>
      <c r="F155" s="189" t="s">
        <v>2184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161</v>
      </c>
      <c r="AU155" s="19" t="s">
        <v>88</v>
      </c>
    </row>
    <row r="156" spans="1:65" s="13" customFormat="1" ht="11.25">
      <c r="B156" s="193"/>
      <c r="C156" s="194"/>
      <c r="D156" s="195" t="s">
        <v>163</v>
      </c>
      <c r="E156" s="196" t="s">
        <v>19</v>
      </c>
      <c r="F156" s="197" t="s">
        <v>2185</v>
      </c>
      <c r="G156" s="194"/>
      <c r="H156" s="198">
        <v>2905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163</v>
      </c>
      <c r="AU156" s="204" t="s">
        <v>88</v>
      </c>
      <c r="AV156" s="13" t="s">
        <v>88</v>
      </c>
      <c r="AW156" s="13" t="s">
        <v>37</v>
      </c>
      <c r="AX156" s="13" t="s">
        <v>78</v>
      </c>
      <c r="AY156" s="204" t="s">
        <v>153</v>
      </c>
    </row>
    <row r="157" spans="1:65" s="15" customFormat="1" ht="11.25">
      <c r="B157" s="215"/>
      <c r="C157" s="216"/>
      <c r="D157" s="195" t="s">
        <v>163</v>
      </c>
      <c r="E157" s="217" t="s">
        <v>19</v>
      </c>
      <c r="F157" s="218" t="s">
        <v>166</v>
      </c>
      <c r="G157" s="216"/>
      <c r="H157" s="219">
        <v>2905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163</v>
      </c>
      <c r="AU157" s="225" t="s">
        <v>88</v>
      </c>
      <c r="AV157" s="15" t="s">
        <v>160</v>
      </c>
      <c r="AW157" s="15" t="s">
        <v>37</v>
      </c>
      <c r="AX157" s="15" t="s">
        <v>86</v>
      </c>
      <c r="AY157" s="225" t="s">
        <v>153</v>
      </c>
    </row>
    <row r="158" spans="1:65" s="2" customFormat="1" ht="16.5" customHeight="1">
      <c r="A158" s="36"/>
      <c r="B158" s="37"/>
      <c r="C158" s="226" t="s">
        <v>345</v>
      </c>
      <c r="D158" s="226" t="s">
        <v>220</v>
      </c>
      <c r="E158" s="227" t="s">
        <v>2186</v>
      </c>
      <c r="F158" s="228" t="s">
        <v>2187</v>
      </c>
      <c r="G158" s="229" t="s">
        <v>2188</v>
      </c>
      <c r="H158" s="230">
        <v>1.7</v>
      </c>
      <c r="I158" s="231"/>
      <c r="J158" s="232">
        <f>ROUND(I158*H158,2)</f>
        <v>0</v>
      </c>
      <c r="K158" s="228" t="s">
        <v>159</v>
      </c>
      <c r="L158" s="233"/>
      <c r="M158" s="234" t="s">
        <v>19</v>
      </c>
      <c r="N158" s="235" t="s">
        <v>49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182</v>
      </c>
      <c r="AT158" s="186" t="s">
        <v>220</v>
      </c>
      <c r="AU158" s="186" t="s">
        <v>88</v>
      </c>
      <c r="AY158" s="19" t="s">
        <v>153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86</v>
      </c>
      <c r="BK158" s="187">
        <f>ROUND(I158*H158,2)</f>
        <v>0</v>
      </c>
      <c r="BL158" s="19" t="s">
        <v>160</v>
      </c>
      <c r="BM158" s="186" t="s">
        <v>348</v>
      </c>
    </row>
    <row r="159" spans="1:65" s="2" customFormat="1" ht="16.5" customHeight="1">
      <c r="A159" s="36"/>
      <c r="B159" s="37"/>
      <c r="C159" s="175" t="s">
        <v>269</v>
      </c>
      <c r="D159" s="175" t="s">
        <v>155</v>
      </c>
      <c r="E159" s="176" t="s">
        <v>2189</v>
      </c>
      <c r="F159" s="177" t="s">
        <v>2190</v>
      </c>
      <c r="G159" s="178" t="s">
        <v>342</v>
      </c>
      <c r="H159" s="179">
        <v>8</v>
      </c>
      <c r="I159" s="180"/>
      <c r="J159" s="181">
        <f>ROUND(I159*H159,2)</f>
        <v>0</v>
      </c>
      <c r="K159" s="177" t="s">
        <v>159</v>
      </c>
      <c r="L159" s="41"/>
      <c r="M159" s="182" t="s">
        <v>19</v>
      </c>
      <c r="N159" s="183" t="s">
        <v>49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160</v>
      </c>
      <c r="AT159" s="186" t="s">
        <v>155</v>
      </c>
      <c r="AU159" s="186" t="s">
        <v>88</v>
      </c>
      <c r="AY159" s="19" t="s">
        <v>153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86</v>
      </c>
      <c r="BK159" s="187">
        <f>ROUND(I159*H159,2)</f>
        <v>0</v>
      </c>
      <c r="BL159" s="19" t="s">
        <v>160</v>
      </c>
      <c r="BM159" s="186" t="s">
        <v>351</v>
      </c>
    </row>
    <row r="160" spans="1:65" s="2" customFormat="1" ht="11.25">
      <c r="A160" s="36"/>
      <c r="B160" s="37"/>
      <c r="C160" s="38"/>
      <c r="D160" s="188" t="s">
        <v>161</v>
      </c>
      <c r="E160" s="38"/>
      <c r="F160" s="189" t="s">
        <v>2191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161</v>
      </c>
      <c r="AU160" s="19" t="s">
        <v>88</v>
      </c>
    </row>
    <row r="161" spans="1:65" s="13" customFormat="1" ht="11.25">
      <c r="B161" s="193"/>
      <c r="C161" s="194"/>
      <c r="D161" s="195" t="s">
        <v>163</v>
      </c>
      <c r="E161" s="196" t="s">
        <v>19</v>
      </c>
      <c r="F161" s="197" t="s">
        <v>182</v>
      </c>
      <c r="G161" s="194"/>
      <c r="H161" s="198">
        <v>8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163</v>
      </c>
      <c r="AU161" s="204" t="s">
        <v>88</v>
      </c>
      <c r="AV161" s="13" t="s">
        <v>88</v>
      </c>
      <c r="AW161" s="13" t="s">
        <v>37</v>
      </c>
      <c r="AX161" s="13" t="s">
        <v>78</v>
      </c>
      <c r="AY161" s="204" t="s">
        <v>153</v>
      </c>
    </row>
    <row r="162" spans="1:65" s="14" customFormat="1" ht="11.25">
      <c r="B162" s="205"/>
      <c r="C162" s="206"/>
      <c r="D162" s="195" t="s">
        <v>163</v>
      </c>
      <c r="E162" s="207" t="s">
        <v>19</v>
      </c>
      <c r="F162" s="208" t="s">
        <v>2181</v>
      </c>
      <c r="G162" s="206"/>
      <c r="H162" s="207" t="s">
        <v>19</v>
      </c>
      <c r="I162" s="209"/>
      <c r="J162" s="206"/>
      <c r="K162" s="206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163</v>
      </c>
      <c r="AU162" s="214" t="s">
        <v>88</v>
      </c>
      <c r="AV162" s="14" t="s">
        <v>86</v>
      </c>
      <c r="AW162" s="14" t="s">
        <v>37</v>
      </c>
      <c r="AX162" s="14" t="s">
        <v>78</v>
      </c>
      <c r="AY162" s="214" t="s">
        <v>153</v>
      </c>
    </row>
    <row r="163" spans="1:65" s="15" customFormat="1" ht="11.25">
      <c r="B163" s="215"/>
      <c r="C163" s="216"/>
      <c r="D163" s="195" t="s">
        <v>163</v>
      </c>
      <c r="E163" s="217" t="s">
        <v>19</v>
      </c>
      <c r="F163" s="218" t="s">
        <v>166</v>
      </c>
      <c r="G163" s="216"/>
      <c r="H163" s="219">
        <v>8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163</v>
      </c>
      <c r="AU163" s="225" t="s">
        <v>88</v>
      </c>
      <c r="AV163" s="15" t="s">
        <v>160</v>
      </c>
      <c r="AW163" s="15" t="s">
        <v>37</v>
      </c>
      <c r="AX163" s="15" t="s">
        <v>86</v>
      </c>
      <c r="AY163" s="225" t="s">
        <v>153</v>
      </c>
    </row>
    <row r="164" spans="1:65" s="2" customFormat="1" ht="16.5" customHeight="1">
      <c r="A164" s="36"/>
      <c r="B164" s="37"/>
      <c r="C164" s="226" t="s">
        <v>352</v>
      </c>
      <c r="D164" s="226" t="s">
        <v>220</v>
      </c>
      <c r="E164" s="227" t="s">
        <v>2158</v>
      </c>
      <c r="F164" s="228" t="s">
        <v>2159</v>
      </c>
      <c r="G164" s="229" t="s">
        <v>275</v>
      </c>
      <c r="H164" s="230">
        <v>4</v>
      </c>
      <c r="I164" s="231"/>
      <c r="J164" s="232">
        <f>ROUND(I164*H164,2)</f>
        <v>0</v>
      </c>
      <c r="K164" s="228" t="s">
        <v>19</v>
      </c>
      <c r="L164" s="233"/>
      <c r="M164" s="234" t="s">
        <v>19</v>
      </c>
      <c r="N164" s="235" t="s">
        <v>49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182</v>
      </c>
      <c r="AT164" s="186" t="s">
        <v>220</v>
      </c>
      <c r="AU164" s="186" t="s">
        <v>88</v>
      </c>
      <c r="AY164" s="19" t="s">
        <v>153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86</v>
      </c>
      <c r="BK164" s="187">
        <f>ROUND(I164*H164,2)</f>
        <v>0</v>
      </c>
      <c r="BL164" s="19" t="s">
        <v>160</v>
      </c>
      <c r="BM164" s="186" t="s">
        <v>355</v>
      </c>
    </row>
    <row r="165" spans="1:65" s="2" customFormat="1" ht="16.5" customHeight="1">
      <c r="A165" s="36"/>
      <c r="B165" s="37"/>
      <c r="C165" s="175" t="s">
        <v>276</v>
      </c>
      <c r="D165" s="175" t="s">
        <v>155</v>
      </c>
      <c r="E165" s="176" t="s">
        <v>2192</v>
      </c>
      <c r="F165" s="177" t="s">
        <v>2193</v>
      </c>
      <c r="G165" s="178" t="s">
        <v>158</v>
      </c>
      <c r="H165" s="179">
        <v>4</v>
      </c>
      <c r="I165" s="180"/>
      <c r="J165" s="181">
        <f>ROUND(I165*H165,2)</f>
        <v>0</v>
      </c>
      <c r="K165" s="177" t="s">
        <v>159</v>
      </c>
      <c r="L165" s="41"/>
      <c r="M165" s="182" t="s">
        <v>19</v>
      </c>
      <c r="N165" s="183" t="s">
        <v>49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160</v>
      </c>
      <c r="AT165" s="186" t="s">
        <v>155</v>
      </c>
      <c r="AU165" s="186" t="s">
        <v>88</v>
      </c>
      <c r="AY165" s="19" t="s">
        <v>153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86</v>
      </c>
      <c r="BK165" s="187">
        <f>ROUND(I165*H165,2)</f>
        <v>0</v>
      </c>
      <c r="BL165" s="19" t="s">
        <v>160</v>
      </c>
      <c r="BM165" s="186" t="s">
        <v>511</v>
      </c>
    </row>
    <row r="166" spans="1:65" s="2" customFormat="1" ht="11.25">
      <c r="A166" s="36"/>
      <c r="B166" s="37"/>
      <c r="C166" s="38"/>
      <c r="D166" s="188" t="s">
        <v>161</v>
      </c>
      <c r="E166" s="38"/>
      <c r="F166" s="189" t="s">
        <v>2194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161</v>
      </c>
      <c r="AU166" s="19" t="s">
        <v>88</v>
      </c>
    </row>
    <row r="167" spans="1:65" s="13" customFormat="1" ht="11.25">
      <c r="B167" s="193"/>
      <c r="C167" s="194"/>
      <c r="D167" s="195" t="s">
        <v>163</v>
      </c>
      <c r="E167" s="196" t="s">
        <v>19</v>
      </c>
      <c r="F167" s="197" t="s">
        <v>160</v>
      </c>
      <c r="G167" s="194"/>
      <c r="H167" s="198">
        <v>4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163</v>
      </c>
      <c r="AU167" s="204" t="s">
        <v>88</v>
      </c>
      <c r="AV167" s="13" t="s">
        <v>88</v>
      </c>
      <c r="AW167" s="13" t="s">
        <v>37</v>
      </c>
      <c r="AX167" s="13" t="s">
        <v>78</v>
      </c>
      <c r="AY167" s="204" t="s">
        <v>153</v>
      </c>
    </row>
    <row r="168" spans="1:65" s="15" customFormat="1" ht="11.25">
      <c r="B168" s="215"/>
      <c r="C168" s="216"/>
      <c r="D168" s="195" t="s">
        <v>163</v>
      </c>
      <c r="E168" s="217" t="s">
        <v>19</v>
      </c>
      <c r="F168" s="218" t="s">
        <v>166</v>
      </c>
      <c r="G168" s="216"/>
      <c r="H168" s="219">
        <v>4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163</v>
      </c>
      <c r="AU168" s="225" t="s">
        <v>88</v>
      </c>
      <c r="AV168" s="15" t="s">
        <v>160</v>
      </c>
      <c r="AW168" s="15" t="s">
        <v>37</v>
      </c>
      <c r="AX168" s="15" t="s">
        <v>86</v>
      </c>
      <c r="AY168" s="225" t="s">
        <v>153</v>
      </c>
    </row>
    <row r="169" spans="1:65" s="2" customFormat="1" ht="16.5" customHeight="1">
      <c r="A169" s="36"/>
      <c r="B169" s="37"/>
      <c r="C169" s="226" t="s">
        <v>728</v>
      </c>
      <c r="D169" s="226" t="s">
        <v>220</v>
      </c>
      <c r="E169" s="227" t="s">
        <v>2195</v>
      </c>
      <c r="F169" s="228" t="s">
        <v>2196</v>
      </c>
      <c r="G169" s="229" t="s">
        <v>173</v>
      </c>
      <c r="H169" s="230">
        <v>0.4</v>
      </c>
      <c r="I169" s="231"/>
      <c r="J169" s="232">
        <f>ROUND(I169*H169,2)</f>
        <v>0</v>
      </c>
      <c r="K169" s="228" t="s">
        <v>159</v>
      </c>
      <c r="L169" s="233"/>
      <c r="M169" s="234" t="s">
        <v>19</v>
      </c>
      <c r="N169" s="235" t="s">
        <v>49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182</v>
      </c>
      <c r="AT169" s="186" t="s">
        <v>220</v>
      </c>
      <c r="AU169" s="186" t="s">
        <v>88</v>
      </c>
      <c r="AY169" s="19" t="s">
        <v>153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86</v>
      </c>
      <c r="BK169" s="187">
        <f>ROUND(I169*H169,2)</f>
        <v>0</v>
      </c>
      <c r="BL169" s="19" t="s">
        <v>160</v>
      </c>
      <c r="BM169" s="186" t="s">
        <v>521</v>
      </c>
    </row>
    <row r="170" spans="1:65" s="2" customFormat="1" ht="16.5" customHeight="1">
      <c r="A170" s="36"/>
      <c r="B170" s="37"/>
      <c r="C170" s="226" t="s">
        <v>281</v>
      </c>
      <c r="D170" s="226" t="s">
        <v>220</v>
      </c>
      <c r="E170" s="227" t="s">
        <v>2197</v>
      </c>
      <c r="F170" s="228" t="s">
        <v>2198</v>
      </c>
      <c r="G170" s="229" t="s">
        <v>173</v>
      </c>
      <c r="H170" s="230">
        <v>290.5</v>
      </c>
      <c r="I170" s="231"/>
      <c r="J170" s="232">
        <f>ROUND(I170*H170,2)</f>
        <v>0</v>
      </c>
      <c r="K170" s="228" t="s">
        <v>159</v>
      </c>
      <c r="L170" s="233"/>
      <c r="M170" s="234" t="s">
        <v>19</v>
      </c>
      <c r="N170" s="235" t="s">
        <v>49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182</v>
      </c>
      <c r="AT170" s="186" t="s">
        <v>220</v>
      </c>
      <c r="AU170" s="186" t="s">
        <v>88</v>
      </c>
      <c r="AY170" s="19" t="s">
        <v>153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86</v>
      </c>
      <c r="BK170" s="187">
        <f>ROUND(I170*H170,2)</f>
        <v>0</v>
      </c>
      <c r="BL170" s="19" t="s">
        <v>160</v>
      </c>
      <c r="BM170" s="186" t="s">
        <v>386</v>
      </c>
    </row>
    <row r="171" spans="1:65" s="13" customFormat="1" ht="11.25">
      <c r="B171" s="193"/>
      <c r="C171" s="194"/>
      <c r="D171" s="195" t="s">
        <v>163</v>
      </c>
      <c r="E171" s="196" t="s">
        <v>19</v>
      </c>
      <c r="F171" s="197" t="s">
        <v>2199</v>
      </c>
      <c r="G171" s="194"/>
      <c r="H171" s="198">
        <v>290.5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163</v>
      </c>
      <c r="AU171" s="204" t="s">
        <v>88</v>
      </c>
      <c r="AV171" s="13" t="s">
        <v>88</v>
      </c>
      <c r="AW171" s="13" t="s">
        <v>37</v>
      </c>
      <c r="AX171" s="13" t="s">
        <v>86</v>
      </c>
      <c r="AY171" s="204" t="s">
        <v>153</v>
      </c>
    </row>
    <row r="172" spans="1:65" s="2" customFormat="1" ht="24.2" customHeight="1">
      <c r="A172" s="36"/>
      <c r="B172" s="37"/>
      <c r="C172" s="175" t="s">
        <v>387</v>
      </c>
      <c r="D172" s="175" t="s">
        <v>155</v>
      </c>
      <c r="E172" s="176" t="s">
        <v>2200</v>
      </c>
      <c r="F172" s="177" t="s">
        <v>2201</v>
      </c>
      <c r="G172" s="178" t="s">
        <v>223</v>
      </c>
      <c r="H172" s="179">
        <v>1E-3</v>
      </c>
      <c r="I172" s="180"/>
      <c r="J172" s="181">
        <f>ROUND(I172*H172,2)</f>
        <v>0</v>
      </c>
      <c r="K172" s="177" t="s">
        <v>159</v>
      </c>
      <c r="L172" s="41"/>
      <c r="M172" s="182" t="s">
        <v>19</v>
      </c>
      <c r="N172" s="183" t="s">
        <v>49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160</v>
      </c>
      <c r="AT172" s="186" t="s">
        <v>155</v>
      </c>
      <c r="AU172" s="186" t="s">
        <v>88</v>
      </c>
      <c r="AY172" s="19" t="s">
        <v>153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86</v>
      </c>
      <c r="BK172" s="187">
        <f>ROUND(I172*H172,2)</f>
        <v>0</v>
      </c>
      <c r="BL172" s="19" t="s">
        <v>160</v>
      </c>
      <c r="BM172" s="186" t="s">
        <v>390</v>
      </c>
    </row>
    <row r="173" spans="1:65" s="2" customFormat="1" ht="11.25">
      <c r="A173" s="36"/>
      <c r="B173" s="37"/>
      <c r="C173" s="38"/>
      <c r="D173" s="188" t="s">
        <v>161</v>
      </c>
      <c r="E173" s="38"/>
      <c r="F173" s="189" t="s">
        <v>2202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161</v>
      </c>
      <c r="AU173" s="19" t="s">
        <v>88</v>
      </c>
    </row>
    <row r="174" spans="1:65" s="2" customFormat="1" ht="16.5" customHeight="1">
      <c r="A174" s="36"/>
      <c r="B174" s="37"/>
      <c r="C174" s="226" t="s">
        <v>286</v>
      </c>
      <c r="D174" s="226" t="s">
        <v>220</v>
      </c>
      <c r="E174" s="227" t="s">
        <v>2203</v>
      </c>
      <c r="F174" s="228" t="s">
        <v>2204</v>
      </c>
      <c r="G174" s="229" t="s">
        <v>1044</v>
      </c>
      <c r="H174" s="230">
        <v>20</v>
      </c>
      <c r="I174" s="231"/>
      <c r="J174" s="232">
        <f>ROUND(I174*H174,2)</f>
        <v>0</v>
      </c>
      <c r="K174" s="228" t="s">
        <v>159</v>
      </c>
      <c r="L174" s="233"/>
      <c r="M174" s="234" t="s">
        <v>19</v>
      </c>
      <c r="N174" s="235" t="s">
        <v>49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182</v>
      </c>
      <c r="AT174" s="186" t="s">
        <v>220</v>
      </c>
      <c r="AU174" s="186" t="s">
        <v>88</v>
      </c>
      <c r="AY174" s="19" t="s">
        <v>153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86</v>
      </c>
      <c r="BK174" s="187">
        <f>ROUND(I174*H174,2)</f>
        <v>0</v>
      </c>
      <c r="BL174" s="19" t="s">
        <v>160</v>
      </c>
      <c r="BM174" s="186" t="s">
        <v>393</v>
      </c>
    </row>
    <row r="175" spans="1:65" s="2" customFormat="1" ht="16.5" customHeight="1">
      <c r="A175" s="36"/>
      <c r="B175" s="37"/>
      <c r="C175" s="175" t="s">
        <v>196</v>
      </c>
      <c r="D175" s="175" t="s">
        <v>155</v>
      </c>
      <c r="E175" s="176" t="s">
        <v>2205</v>
      </c>
      <c r="F175" s="177" t="s">
        <v>2206</v>
      </c>
      <c r="G175" s="178" t="s">
        <v>158</v>
      </c>
      <c r="H175" s="179">
        <v>2905</v>
      </c>
      <c r="I175" s="180"/>
      <c r="J175" s="181">
        <f>ROUND(I175*H175,2)</f>
        <v>0</v>
      </c>
      <c r="K175" s="177" t="s">
        <v>159</v>
      </c>
      <c r="L175" s="41"/>
      <c r="M175" s="182" t="s">
        <v>19</v>
      </c>
      <c r="N175" s="183" t="s">
        <v>49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160</v>
      </c>
      <c r="AT175" s="186" t="s">
        <v>155</v>
      </c>
      <c r="AU175" s="186" t="s">
        <v>88</v>
      </c>
      <c r="AY175" s="19" t="s">
        <v>153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86</v>
      </c>
      <c r="BK175" s="187">
        <f>ROUND(I175*H175,2)</f>
        <v>0</v>
      </c>
      <c r="BL175" s="19" t="s">
        <v>160</v>
      </c>
      <c r="BM175" s="186" t="s">
        <v>397</v>
      </c>
    </row>
    <row r="176" spans="1:65" s="2" customFormat="1" ht="11.25">
      <c r="A176" s="36"/>
      <c r="B176" s="37"/>
      <c r="C176" s="38"/>
      <c r="D176" s="188" t="s">
        <v>161</v>
      </c>
      <c r="E176" s="38"/>
      <c r="F176" s="189" t="s">
        <v>2207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161</v>
      </c>
      <c r="AU176" s="19" t="s">
        <v>88</v>
      </c>
    </row>
    <row r="177" spans="1:65" s="2" customFormat="1" ht="16.5" customHeight="1">
      <c r="A177" s="36"/>
      <c r="B177" s="37"/>
      <c r="C177" s="175" t="s">
        <v>292</v>
      </c>
      <c r="D177" s="175" t="s">
        <v>155</v>
      </c>
      <c r="E177" s="176" t="s">
        <v>2208</v>
      </c>
      <c r="F177" s="177" t="s">
        <v>2209</v>
      </c>
      <c r="G177" s="178" t="s">
        <v>173</v>
      </c>
      <c r="H177" s="179">
        <v>6</v>
      </c>
      <c r="I177" s="180"/>
      <c r="J177" s="181">
        <f>ROUND(I177*H177,2)</f>
        <v>0</v>
      </c>
      <c r="K177" s="177" t="s">
        <v>159</v>
      </c>
      <c r="L177" s="41"/>
      <c r="M177" s="182" t="s">
        <v>19</v>
      </c>
      <c r="N177" s="183" t="s">
        <v>49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160</v>
      </c>
      <c r="AT177" s="186" t="s">
        <v>155</v>
      </c>
      <c r="AU177" s="186" t="s">
        <v>88</v>
      </c>
      <c r="AY177" s="19" t="s">
        <v>153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86</v>
      </c>
      <c r="BK177" s="187">
        <f>ROUND(I177*H177,2)</f>
        <v>0</v>
      </c>
      <c r="BL177" s="19" t="s">
        <v>160</v>
      </c>
      <c r="BM177" s="186" t="s">
        <v>568</v>
      </c>
    </row>
    <row r="178" spans="1:65" s="2" customFormat="1" ht="11.25">
      <c r="A178" s="36"/>
      <c r="B178" s="37"/>
      <c r="C178" s="38"/>
      <c r="D178" s="188" t="s">
        <v>161</v>
      </c>
      <c r="E178" s="38"/>
      <c r="F178" s="189" t="s">
        <v>2210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161</v>
      </c>
      <c r="AU178" s="19" t="s">
        <v>88</v>
      </c>
    </row>
    <row r="179" spans="1:65" s="2" customFormat="1" ht="16.5" customHeight="1">
      <c r="A179" s="36"/>
      <c r="B179" s="37"/>
      <c r="C179" s="175" t="s">
        <v>753</v>
      </c>
      <c r="D179" s="175" t="s">
        <v>155</v>
      </c>
      <c r="E179" s="176" t="s">
        <v>2208</v>
      </c>
      <c r="F179" s="177" t="s">
        <v>2209</v>
      </c>
      <c r="G179" s="178" t="s">
        <v>173</v>
      </c>
      <c r="H179" s="179">
        <v>7.2</v>
      </c>
      <c r="I179" s="180"/>
      <c r="J179" s="181">
        <f>ROUND(I179*H179,2)</f>
        <v>0</v>
      </c>
      <c r="K179" s="177" t="s">
        <v>159</v>
      </c>
      <c r="L179" s="41"/>
      <c r="M179" s="182" t="s">
        <v>19</v>
      </c>
      <c r="N179" s="183" t="s">
        <v>49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160</v>
      </c>
      <c r="AT179" s="186" t="s">
        <v>155</v>
      </c>
      <c r="AU179" s="186" t="s">
        <v>88</v>
      </c>
      <c r="AY179" s="19" t="s">
        <v>153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86</v>
      </c>
      <c r="BK179" s="187">
        <f>ROUND(I179*H179,2)</f>
        <v>0</v>
      </c>
      <c r="BL179" s="19" t="s">
        <v>160</v>
      </c>
      <c r="BM179" s="186" t="s">
        <v>405</v>
      </c>
    </row>
    <row r="180" spans="1:65" s="2" customFormat="1" ht="11.25">
      <c r="A180" s="36"/>
      <c r="B180" s="37"/>
      <c r="C180" s="38"/>
      <c r="D180" s="188" t="s">
        <v>161</v>
      </c>
      <c r="E180" s="38"/>
      <c r="F180" s="189" t="s">
        <v>2210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161</v>
      </c>
      <c r="AU180" s="19" t="s">
        <v>88</v>
      </c>
    </row>
    <row r="181" spans="1:65" s="13" customFormat="1" ht="11.25">
      <c r="B181" s="193"/>
      <c r="C181" s="194"/>
      <c r="D181" s="195" t="s">
        <v>163</v>
      </c>
      <c r="E181" s="196" t="s">
        <v>19</v>
      </c>
      <c r="F181" s="197" t="s">
        <v>2211</v>
      </c>
      <c r="G181" s="194"/>
      <c r="H181" s="198">
        <v>7.2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163</v>
      </c>
      <c r="AU181" s="204" t="s">
        <v>88</v>
      </c>
      <c r="AV181" s="13" t="s">
        <v>88</v>
      </c>
      <c r="AW181" s="13" t="s">
        <v>37</v>
      </c>
      <c r="AX181" s="13" t="s">
        <v>78</v>
      </c>
      <c r="AY181" s="204" t="s">
        <v>153</v>
      </c>
    </row>
    <row r="182" spans="1:65" s="14" customFormat="1" ht="11.25">
      <c r="B182" s="205"/>
      <c r="C182" s="206"/>
      <c r="D182" s="195" t="s">
        <v>163</v>
      </c>
      <c r="E182" s="207" t="s">
        <v>19</v>
      </c>
      <c r="F182" s="208" t="s">
        <v>2212</v>
      </c>
      <c r="G182" s="206"/>
      <c r="H182" s="207" t="s">
        <v>19</v>
      </c>
      <c r="I182" s="209"/>
      <c r="J182" s="206"/>
      <c r="K182" s="206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163</v>
      </c>
      <c r="AU182" s="214" t="s">
        <v>88</v>
      </c>
      <c r="AV182" s="14" t="s">
        <v>86</v>
      </c>
      <c r="AW182" s="14" t="s">
        <v>37</v>
      </c>
      <c r="AX182" s="14" t="s">
        <v>78</v>
      </c>
      <c r="AY182" s="214" t="s">
        <v>153</v>
      </c>
    </row>
    <row r="183" spans="1:65" s="15" customFormat="1" ht="11.25">
      <c r="B183" s="215"/>
      <c r="C183" s="216"/>
      <c r="D183" s="195" t="s">
        <v>163</v>
      </c>
      <c r="E183" s="217" t="s">
        <v>19</v>
      </c>
      <c r="F183" s="218" t="s">
        <v>166</v>
      </c>
      <c r="G183" s="216"/>
      <c r="H183" s="219">
        <v>7.2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163</v>
      </c>
      <c r="AU183" s="225" t="s">
        <v>88</v>
      </c>
      <c r="AV183" s="15" t="s">
        <v>160</v>
      </c>
      <c r="AW183" s="15" t="s">
        <v>37</v>
      </c>
      <c r="AX183" s="15" t="s">
        <v>86</v>
      </c>
      <c r="AY183" s="225" t="s">
        <v>153</v>
      </c>
    </row>
    <row r="184" spans="1:65" s="2" customFormat="1" ht="16.5" customHeight="1">
      <c r="A184" s="36"/>
      <c r="B184" s="37"/>
      <c r="C184" s="226" t="s">
        <v>298</v>
      </c>
      <c r="D184" s="226" t="s">
        <v>220</v>
      </c>
      <c r="E184" s="227" t="s">
        <v>2213</v>
      </c>
      <c r="F184" s="228" t="s">
        <v>2214</v>
      </c>
      <c r="G184" s="229" t="s">
        <v>173</v>
      </c>
      <c r="H184" s="230">
        <v>7.2</v>
      </c>
      <c r="I184" s="231"/>
      <c r="J184" s="232">
        <f>ROUND(I184*H184,2)</f>
        <v>0</v>
      </c>
      <c r="K184" s="228" t="s">
        <v>159</v>
      </c>
      <c r="L184" s="233"/>
      <c r="M184" s="234" t="s">
        <v>19</v>
      </c>
      <c r="N184" s="235" t="s">
        <v>49</v>
      </c>
      <c r="O184" s="66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182</v>
      </c>
      <c r="AT184" s="186" t="s">
        <v>220</v>
      </c>
      <c r="AU184" s="186" t="s">
        <v>88</v>
      </c>
      <c r="AY184" s="19" t="s">
        <v>153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86</v>
      </c>
      <c r="BK184" s="187">
        <f>ROUND(I184*H184,2)</f>
        <v>0</v>
      </c>
      <c r="BL184" s="19" t="s">
        <v>160</v>
      </c>
      <c r="BM184" s="186" t="s">
        <v>362</v>
      </c>
    </row>
    <row r="185" spans="1:65" s="2" customFormat="1" ht="16.5" customHeight="1">
      <c r="A185" s="36"/>
      <c r="B185" s="37"/>
      <c r="C185" s="175" t="s">
        <v>766</v>
      </c>
      <c r="D185" s="175" t="s">
        <v>155</v>
      </c>
      <c r="E185" s="176" t="s">
        <v>2215</v>
      </c>
      <c r="F185" s="177" t="s">
        <v>2216</v>
      </c>
      <c r="G185" s="178" t="s">
        <v>173</v>
      </c>
      <c r="H185" s="179">
        <v>6</v>
      </c>
      <c r="I185" s="180"/>
      <c r="J185" s="181">
        <f>ROUND(I185*H185,2)</f>
        <v>0</v>
      </c>
      <c r="K185" s="177" t="s">
        <v>159</v>
      </c>
      <c r="L185" s="41"/>
      <c r="M185" s="182" t="s">
        <v>19</v>
      </c>
      <c r="N185" s="183" t="s">
        <v>49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160</v>
      </c>
      <c r="AT185" s="186" t="s">
        <v>155</v>
      </c>
      <c r="AU185" s="186" t="s">
        <v>88</v>
      </c>
      <c r="AY185" s="19" t="s">
        <v>153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86</v>
      </c>
      <c r="BK185" s="187">
        <f>ROUND(I185*H185,2)</f>
        <v>0</v>
      </c>
      <c r="BL185" s="19" t="s">
        <v>160</v>
      </c>
      <c r="BM185" s="186" t="s">
        <v>371</v>
      </c>
    </row>
    <row r="186" spans="1:65" s="2" customFormat="1" ht="11.25">
      <c r="A186" s="36"/>
      <c r="B186" s="37"/>
      <c r="C186" s="38"/>
      <c r="D186" s="188" t="s">
        <v>161</v>
      </c>
      <c r="E186" s="38"/>
      <c r="F186" s="189" t="s">
        <v>2217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161</v>
      </c>
      <c r="AU186" s="19" t="s">
        <v>88</v>
      </c>
    </row>
    <row r="187" spans="1:65" s="2" customFormat="1" ht="16.5" customHeight="1">
      <c r="A187" s="36"/>
      <c r="B187" s="37"/>
      <c r="C187" s="226" t="s">
        <v>304</v>
      </c>
      <c r="D187" s="226" t="s">
        <v>220</v>
      </c>
      <c r="E187" s="227" t="s">
        <v>2213</v>
      </c>
      <c r="F187" s="228" t="s">
        <v>2214</v>
      </c>
      <c r="G187" s="229" t="s">
        <v>173</v>
      </c>
      <c r="H187" s="230">
        <v>6</v>
      </c>
      <c r="I187" s="231"/>
      <c r="J187" s="232">
        <f>ROUND(I187*H187,2)</f>
        <v>0</v>
      </c>
      <c r="K187" s="228" t="s">
        <v>159</v>
      </c>
      <c r="L187" s="233"/>
      <c r="M187" s="234" t="s">
        <v>19</v>
      </c>
      <c r="N187" s="235" t="s">
        <v>49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182</v>
      </c>
      <c r="AT187" s="186" t="s">
        <v>220</v>
      </c>
      <c r="AU187" s="186" t="s">
        <v>88</v>
      </c>
      <c r="AY187" s="19" t="s">
        <v>153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86</v>
      </c>
      <c r="BK187" s="187">
        <f>ROUND(I187*H187,2)</f>
        <v>0</v>
      </c>
      <c r="BL187" s="19" t="s">
        <v>160</v>
      </c>
      <c r="BM187" s="186" t="s">
        <v>380</v>
      </c>
    </row>
    <row r="188" spans="1:65" s="2" customFormat="1" ht="16.5" customHeight="1">
      <c r="A188" s="36"/>
      <c r="B188" s="37"/>
      <c r="C188" s="175" t="s">
        <v>401</v>
      </c>
      <c r="D188" s="175" t="s">
        <v>155</v>
      </c>
      <c r="E188" s="176" t="s">
        <v>2215</v>
      </c>
      <c r="F188" s="177" t="s">
        <v>2216</v>
      </c>
      <c r="G188" s="178" t="s">
        <v>173</v>
      </c>
      <c r="H188" s="179">
        <v>7.2</v>
      </c>
      <c r="I188" s="180"/>
      <c r="J188" s="181">
        <f>ROUND(I188*H188,2)</f>
        <v>0</v>
      </c>
      <c r="K188" s="177" t="s">
        <v>159</v>
      </c>
      <c r="L188" s="41"/>
      <c r="M188" s="182" t="s">
        <v>19</v>
      </c>
      <c r="N188" s="183" t="s">
        <v>49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160</v>
      </c>
      <c r="AT188" s="186" t="s">
        <v>155</v>
      </c>
      <c r="AU188" s="186" t="s">
        <v>88</v>
      </c>
      <c r="AY188" s="19" t="s">
        <v>153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86</v>
      </c>
      <c r="BK188" s="187">
        <f>ROUND(I188*H188,2)</f>
        <v>0</v>
      </c>
      <c r="BL188" s="19" t="s">
        <v>160</v>
      </c>
      <c r="BM188" s="186" t="s">
        <v>404</v>
      </c>
    </row>
    <row r="189" spans="1:65" s="2" customFormat="1" ht="11.25">
      <c r="A189" s="36"/>
      <c r="B189" s="37"/>
      <c r="C189" s="38"/>
      <c r="D189" s="188" t="s">
        <v>161</v>
      </c>
      <c r="E189" s="38"/>
      <c r="F189" s="189" t="s">
        <v>2217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161</v>
      </c>
      <c r="AU189" s="19" t="s">
        <v>88</v>
      </c>
    </row>
    <row r="190" spans="1:65" s="13" customFormat="1" ht="11.25">
      <c r="B190" s="193"/>
      <c r="C190" s="194"/>
      <c r="D190" s="195" t="s">
        <v>163</v>
      </c>
      <c r="E190" s="196" t="s">
        <v>19</v>
      </c>
      <c r="F190" s="197" t="s">
        <v>2211</v>
      </c>
      <c r="G190" s="194"/>
      <c r="H190" s="198">
        <v>7.2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163</v>
      </c>
      <c r="AU190" s="204" t="s">
        <v>88</v>
      </c>
      <c r="AV190" s="13" t="s">
        <v>88</v>
      </c>
      <c r="AW190" s="13" t="s">
        <v>37</v>
      </c>
      <c r="AX190" s="13" t="s">
        <v>78</v>
      </c>
      <c r="AY190" s="204" t="s">
        <v>153</v>
      </c>
    </row>
    <row r="191" spans="1:65" s="14" customFormat="1" ht="11.25">
      <c r="B191" s="205"/>
      <c r="C191" s="206"/>
      <c r="D191" s="195" t="s">
        <v>163</v>
      </c>
      <c r="E191" s="207" t="s">
        <v>19</v>
      </c>
      <c r="F191" s="208" t="s">
        <v>2212</v>
      </c>
      <c r="G191" s="206"/>
      <c r="H191" s="207" t="s">
        <v>19</v>
      </c>
      <c r="I191" s="209"/>
      <c r="J191" s="206"/>
      <c r="K191" s="206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163</v>
      </c>
      <c r="AU191" s="214" t="s">
        <v>88</v>
      </c>
      <c r="AV191" s="14" t="s">
        <v>86</v>
      </c>
      <c r="AW191" s="14" t="s">
        <v>37</v>
      </c>
      <c r="AX191" s="14" t="s">
        <v>78</v>
      </c>
      <c r="AY191" s="214" t="s">
        <v>153</v>
      </c>
    </row>
    <row r="192" spans="1:65" s="15" customFormat="1" ht="11.25">
      <c r="B192" s="215"/>
      <c r="C192" s="216"/>
      <c r="D192" s="195" t="s">
        <v>163</v>
      </c>
      <c r="E192" s="217" t="s">
        <v>19</v>
      </c>
      <c r="F192" s="218" t="s">
        <v>166</v>
      </c>
      <c r="G192" s="216"/>
      <c r="H192" s="219">
        <v>7.2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163</v>
      </c>
      <c r="AU192" s="225" t="s">
        <v>88</v>
      </c>
      <c r="AV192" s="15" t="s">
        <v>160</v>
      </c>
      <c r="AW192" s="15" t="s">
        <v>37</v>
      </c>
      <c r="AX192" s="15" t="s">
        <v>86</v>
      </c>
      <c r="AY192" s="225" t="s">
        <v>153</v>
      </c>
    </row>
    <row r="193" spans="1:65" s="12" customFormat="1" ht="22.9" customHeight="1">
      <c r="B193" s="159"/>
      <c r="C193" s="160"/>
      <c r="D193" s="161" t="s">
        <v>77</v>
      </c>
      <c r="E193" s="173" t="s">
        <v>576</v>
      </c>
      <c r="F193" s="173" t="s">
        <v>577</v>
      </c>
      <c r="G193" s="160"/>
      <c r="H193" s="160"/>
      <c r="I193" s="163"/>
      <c r="J193" s="174">
        <f>BK193</f>
        <v>0</v>
      </c>
      <c r="K193" s="160"/>
      <c r="L193" s="165"/>
      <c r="M193" s="166"/>
      <c r="N193" s="167"/>
      <c r="O193" s="167"/>
      <c r="P193" s="168">
        <f>SUM(P194:P195)</f>
        <v>0</v>
      </c>
      <c r="Q193" s="167"/>
      <c r="R193" s="168">
        <f>SUM(R194:R195)</f>
        <v>0</v>
      </c>
      <c r="S193" s="167"/>
      <c r="T193" s="169">
        <f>SUM(T194:T195)</f>
        <v>0</v>
      </c>
      <c r="AR193" s="170" t="s">
        <v>86</v>
      </c>
      <c r="AT193" s="171" t="s">
        <v>77</v>
      </c>
      <c r="AU193" s="171" t="s">
        <v>86</v>
      </c>
      <c r="AY193" s="170" t="s">
        <v>153</v>
      </c>
      <c r="BK193" s="172">
        <f>SUM(BK194:BK195)</f>
        <v>0</v>
      </c>
    </row>
    <row r="194" spans="1:65" s="2" customFormat="1" ht="16.5" customHeight="1">
      <c r="A194" s="36"/>
      <c r="B194" s="37"/>
      <c r="C194" s="175" t="s">
        <v>310</v>
      </c>
      <c r="D194" s="175" t="s">
        <v>155</v>
      </c>
      <c r="E194" s="176" t="s">
        <v>2218</v>
      </c>
      <c r="F194" s="177" t="s">
        <v>2219</v>
      </c>
      <c r="G194" s="178" t="s">
        <v>223</v>
      </c>
      <c r="H194" s="179">
        <v>11.589</v>
      </c>
      <c r="I194" s="180"/>
      <c r="J194" s="181">
        <f>ROUND(I194*H194,2)</f>
        <v>0</v>
      </c>
      <c r="K194" s="177" t="s">
        <v>159</v>
      </c>
      <c r="L194" s="41"/>
      <c r="M194" s="182" t="s">
        <v>19</v>
      </c>
      <c r="N194" s="183" t="s">
        <v>49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160</v>
      </c>
      <c r="AT194" s="186" t="s">
        <v>155</v>
      </c>
      <c r="AU194" s="186" t="s">
        <v>88</v>
      </c>
      <c r="AY194" s="19" t="s">
        <v>153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86</v>
      </c>
      <c r="BK194" s="187">
        <f>ROUND(I194*H194,2)</f>
        <v>0</v>
      </c>
      <c r="BL194" s="19" t="s">
        <v>160</v>
      </c>
      <c r="BM194" s="186" t="s">
        <v>779</v>
      </c>
    </row>
    <row r="195" spans="1:65" s="2" customFormat="1" ht="11.25">
      <c r="A195" s="36"/>
      <c r="B195" s="37"/>
      <c r="C195" s="38"/>
      <c r="D195" s="188" t="s">
        <v>161</v>
      </c>
      <c r="E195" s="38"/>
      <c r="F195" s="189" t="s">
        <v>2220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161</v>
      </c>
      <c r="AU195" s="19" t="s">
        <v>88</v>
      </c>
    </row>
    <row r="196" spans="1:65" s="12" customFormat="1" ht="25.9" customHeight="1">
      <c r="B196" s="159"/>
      <c r="C196" s="160"/>
      <c r="D196" s="161" t="s">
        <v>77</v>
      </c>
      <c r="E196" s="162" t="s">
        <v>220</v>
      </c>
      <c r="F196" s="162" t="s">
        <v>1953</v>
      </c>
      <c r="G196" s="160"/>
      <c r="H196" s="160"/>
      <c r="I196" s="163"/>
      <c r="J196" s="164">
        <f>BK196</f>
        <v>0</v>
      </c>
      <c r="K196" s="160"/>
      <c r="L196" s="165"/>
      <c r="M196" s="166"/>
      <c r="N196" s="167"/>
      <c r="O196" s="167"/>
      <c r="P196" s="168">
        <f>P197</f>
        <v>0</v>
      </c>
      <c r="Q196" s="167"/>
      <c r="R196" s="168">
        <f>R197</f>
        <v>0</v>
      </c>
      <c r="S196" s="167"/>
      <c r="T196" s="169">
        <f>T197</f>
        <v>0</v>
      </c>
      <c r="AR196" s="170" t="s">
        <v>170</v>
      </c>
      <c r="AT196" s="171" t="s">
        <v>77</v>
      </c>
      <c r="AU196" s="171" t="s">
        <v>78</v>
      </c>
      <c r="AY196" s="170" t="s">
        <v>153</v>
      </c>
      <c r="BK196" s="172">
        <f>BK197</f>
        <v>0</v>
      </c>
    </row>
    <row r="197" spans="1:65" s="12" customFormat="1" ht="22.9" customHeight="1">
      <c r="B197" s="159"/>
      <c r="C197" s="160"/>
      <c r="D197" s="161" t="s">
        <v>77</v>
      </c>
      <c r="E197" s="173" t="s">
        <v>2017</v>
      </c>
      <c r="F197" s="173" t="s">
        <v>2018</v>
      </c>
      <c r="G197" s="160"/>
      <c r="H197" s="160"/>
      <c r="I197" s="163"/>
      <c r="J197" s="174">
        <f>BK197</f>
        <v>0</v>
      </c>
      <c r="K197" s="160"/>
      <c r="L197" s="165"/>
      <c r="M197" s="166"/>
      <c r="N197" s="167"/>
      <c r="O197" s="167"/>
      <c r="P197" s="168">
        <f>SUM(P198:P202)</f>
        <v>0</v>
      </c>
      <c r="Q197" s="167"/>
      <c r="R197" s="168">
        <f>SUM(R198:R202)</f>
        <v>0</v>
      </c>
      <c r="S197" s="167"/>
      <c r="T197" s="169">
        <f>SUM(T198:T202)</f>
        <v>0</v>
      </c>
      <c r="AR197" s="170" t="s">
        <v>170</v>
      </c>
      <c r="AT197" s="171" t="s">
        <v>77</v>
      </c>
      <c r="AU197" s="171" t="s">
        <v>86</v>
      </c>
      <c r="AY197" s="170" t="s">
        <v>153</v>
      </c>
      <c r="BK197" s="172">
        <f>SUM(BK198:BK202)</f>
        <v>0</v>
      </c>
    </row>
    <row r="198" spans="1:65" s="2" customFormat="1" ht="24.2" customHeight="1">
      <c r="A198" s="36"/>
      <c r="B198" s="37"/>
      <c r="C198" s="175" t="s">
        <v>418</v>
      </c>
      <c r="D198" s="175" t="s">
        <v>155</v>
      </c>
      <c r="E198" s="176" t="s">
        <v>2221</v>
      </c>
      <c r="F198" s="177" t="s">
        <v>2222</v>
      </c>
      <c r="G198" s="178" t="s">
        <v>158</v>
      </c>
      <c r="H198" s="179">
        <v>2905</v>
      </c>
      <c r="I198" s="180"/>
      <c r="J198" s="181">
        <f>ROUND(I198*H198,2)</f>
        <v>0</v>
      </c>
      <c r="K198" s="177" t="s">
        <v>359</v>
      </c>
      <c r="L198" s="41"/>
      <c r="M198" s="182" t="s">
        <v>19</v>
      </c>
      <c r="N198" s="183" t="s">
        <v>49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333</v>
      </c>
      <c r="AT198" s="186" t="s">
        <v>155</v>
      </c>
      <c r="AU198" s="186" t="s">
        <v>88</v>
      </c>
      <c r="AY198" s="19" t="s">
        <v>153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86</v>
      </c>
      <c r="BK198" s="187">
        <f>ROUND(I198*H198,2)</f>
        <v>0</v>
      </c>
      <c r="BL198" s="19" t="s">
        <v>333</v>
      </c>
      <c r="BM198" s="186" t="s">
        <v>2223</v>
      </c>
    </row>
    <row r="199" spans="1:65" s="2" customFormat="1" ht="11.25">
      <c r="A199" s="36"/>
      <c r="B199" s="37"/>
      <c r="C199" s="38"/>
      <c r="D199" s="188" t="s">
        <v>161</v>
      </c>
      <c r="E199" s="38"/>
      <c r="F199" s="189" t="s">
        <v>2224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161</v>
      </c>
      <c r="AU199" s="19" t="s">
        <v>88</v>
      </c>
    </row>
    <row r="200" spans="1:65" s="13" customFormat="1" ht="11.25">
      <c r="B200" s="193"/>
      <c r="C200" s="194"/>
      <c r="D200" s="195" t="s">
        <v>163</v>
      </c>
      <c r="E200" s="196" t="s">
        <v>19</v>
      </c>
      <c r="F200" s="197" t="s">
        <v>2185</v>
      </c>
      <c r="G200" s="194"/>
      <c r="H200" s="198">
        <v>2905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163</v>
      </c>
      <c r="AU200" s="204" t="s">
        <v>88</v>
      </c>
      <c r="AV200" s="13" t="s">
        <v>88</v>
      </c>
      <c r="AW200" s="13" t="s">
        <v>37</v>
      </c>
      <c r="AX200" s="13" t="s">
        <v>78</v>
      </c>
      <c r="AY200" s="204" t="s">
        <v>153</v>
      </c>
    </row>
    <row r="201" spans="1:65" s="14" customFormat="1" ht="11.25">
      <c r="B201" s="205"/>
      <c r="C201" s="206"/>
      <c r="D201" s="195" t="s">
        <v>163</v>
      </c>
      <c r="E201" s="207" t="s">
        <v>19</v>
      </c>
      <c r="F201" s="208" t="s">
        <v>2225</v>
      </c>
      <c r="G201" s="206"/>
      <c r="H201" s="207" t="s">
        <v>19</v>
      </c>
      <c r="I201" s="209"/>
      <c r="J201" s="206"/>
      <c r="K201" s="206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163</v>
      </c>
      <c r="AU201" s="214" t="s">
        <v>88</v>
      </c>
      <c r="AV201" s="14" t="s">
        <v>86</v>
      </c>
      <c r="AW201" s="14" t="s">
        <v>37</v>
      </c>
      <c r="AX201" s="14" t="s">
        <v>78</v>
      </c>
      <c r="AY201" s="214" t="s">
        <v>153</v>
      </c>
    </row>
    <row r="202" spans="1:65" s="15" customFormat="1" ht="11.25">
      <c r="B202" s="215"/>
      <c r="C202" s="216"/>
      <c r="D202" s="195" t="s">
        <v>163</v>
      </c>
      <c r="E202" s="217" t="s">
        <v>19</v>
      </c>
      <c r="F202" s="218" t="s">
        <v>166</v>
      </c>
      <c r="G202" s="216"/>
      <c r="H202" s="219">
        <v>2905</v>
      </c>
      <c r="I202" s="220"/>
      <c r="J202" s="216"/>
      <c r="K202" s="216"/>
      <c r="L202" s="221"/>
      <c r="M202" s="244"/>
      <c r="N202" s="245"/>
      <c r="O202" s="245"/>
      <c r="P202" s="245"/>
      <c r="Q202" s="245"/>
      <c r="R202" s="245"/>
      <c r="S202" s="245"/>
      <c r="T202" s="246"/>
      <c r="AT202" s="225" t="s">
        <v>163</v>
      </c>
      <c r="AU202" s="225" t="s">
        <v>88</v>
      </c>
      <c r="AV202" s="15" t="s">
        <v>160</v>
      </c>
      <c r="AW202" s="15" t="s">
        <v>37</v>
      </c>
      <c r="AX202" s="15" t="s">
        <v>86</v>
      </c>
      <c r="AY202" s="225" t="s">
        <v>153</v>
      </c>
    </row>
    <row r="203" spans="1:65" s="2" customFormat="1" ht="6.95" customHeight="1">
      <c r="A203" s="36"/>
      <c r="B203" s="49"/>
      <c r="C203" s="50"/>
      <c r="D203" s="50"/>
      <c r="E203" s="50"/>
      <c r="F203" s="50"/>
      <c r="G203" s="50"/>
      <c r="H203" s="50"/>
      <c r="I203" s="50"/>
      <c r="J203" s="50"/>
      <c r="K203" s="50"/>
      <c r="L203" s="41"/>
      <c r="M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</row>
  </sheetData>
  <sheetProtection algorithmName="SHA-512" hashValue="+ZOSBEDVAFY7QIOfOxgn9IbzF3B79gpQf1d5cBG+rKMKkeTAfUDgQlj4shOmBIDwPUS3mLh6XP2Q3v1jY3eQGQ==" saltValue="IXo5Ov1oMC/LO6ISeF8/pDGeVPWKeD9kVYklA/AKOOSL4RTxiqJ3j/2Nyxta3AHLbKYorD1g5hyQJ1T7Ps5WBA==" spinCount="100000" sheet="1" objects="1" scenarios="1" formatColumns="0" formatRows="0" autoFilter="0"/>
  <autoFilter ref="C83:K202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0" r:id="rId1"/>
    <hyperlink ref="F92" r:id="rId2"/>
    <hyperlink ref="F94" r:id="rId3"/>
    <hyperlink ref="F96" r:id="rId4"/>
    <hyperlink ref="F98" r:id="rId5"/>
    <hyperlink ref="F100" r:id="rId6"/>
    <hyperlink ref="F102" r:id="rId7"/>
    <hyperlink ref="F104" r:id="rId8"/>
    <hyperlink ref="F106" r:id="rId9"/>
    <hyperlink ref="F108" r:id="rId10"/>
    <hyperlink ref="F110" r:id="rId11"/>
    <hyperlink ref="F112" r:id="rId12"/>
    <hyperlink ref="F114" r:id="rId13"/>
    <hyperlink ref="F117" r:id="rId14"/>
    <hyperlink ref="F123" r:id="rId15"/>
    <hyperlink ref="F129" r:id="rId16"/>
    <hyperlink ref="F131" r:id="rId17"/>
    <hyperlink ref="F142" r:id="rId18"/>
    <hyperlink ref="F146" r:id="rId19"/>
    <hyperlink ref="F148" r:id="rId20"/>
    <hyperlink ref="F150" r:id="rId21"/>
    <hyperlink ref="F155" r:id="rId22"/>
    <hyperlink ref="F160" r:id="rId23"/>
    <hyperlink ref="F166" r:id="rId24"/>
    <hyperlink ref="F173" r:id="rId25"/>
    <hyperlink ref="F176" r:id="rId26"/>
    <hyperlink ref="F178" r:id="rId27"/>
    <hyperlink ref="F180" r:id="rId28"/>
    <hyperlink ref="F186" r:id="rId29"/>
    <hyperlink ref="F189" r:id="rId30"/>
    <hyperlink ref="F195" r:id="rId31"/>
    <hyperlink ref="F199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47" customWidth="1"/>
    <col min="2" max="2" width="1.6640625" style="247" customWidth="1"/>
    <col min="3" max="4" width="5" style="247" customWidth="1"/>
    <col min="5" max="5" width="11.6640625" style="247" customWidth="1"/>
    <col min="6" max="6" width="9.1640625" style="247" customWidth="1"/>
    <col min="7" max="7" width="5" style="247" customWidth="1"/>
    <col min="8" max="8" width="77.83203125" style="247" customWidth="1"/>
    <col min="9" max="10" width="20" style="247" customWidth="1"/>
    <col min="11" max="11" width="1.6640625" style="247" customWidth="1"/>
  </cols>
  <sheetData>
    <row r="1" spans="2:11" s="1" customFormat="1" ht="37.5" customHeight="1"/>
    <row r="2" spans="2:11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6" customFormat="1" ht="45" customHeight="1">
      <c r="B3" s="251"/>
      <c r="C3" s="386" t="s">
        <v>2226</v>
      </c>
      <c r="D3" s="386"/>
      <c r="E3" s="386"/>
      <c r="F3" s="386"/>
      <c r="G3" s="386"/>
      <c r="H3" s="386"/>
      <c r="I3" s="386"/>
      <c r="J3" s="386"/>
      <c r="K3" s="252"/>
    </row>
    <row r="4" spans="2:11" s="1" customFormat="1" ht="25.5" customHeight="1">
      <c r="B4" s="253"/>
      <c r="C4" s="385" t="s">
        <v>2227</v>
      </c>
      <c r="D4" s="385"/>
      <c r="E4" s="385"/>
      <c r="F4" s="385"/>
      <c r="G4" s="385"/>
      <c r="H4" s="385"/>
      <c r="I4" s="385"/>
      <c r="J4" s="385"/>
      <c r="K4" s="254"/>
    </row>
    <row r="5" spans="2:11" s="1" customFormat="1" ht="5.25" customHeight="1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s="1" customFormat="1" ht="15" customHeight="1">
      <c r="B6" s="253"/>
      <c r="C6" s="384" t="s">
        <v>2228</v>
      </c>
      <c r="D6" s="384"/>
      <c r="E6" s="384"/>
      <c r="F6" s="384"/>
      <c r="G6" s="384"/>
      <c r="H6" s="384"/>
      <c r="I6" s="384"/>
      <c r="J6" s="384"/>
      <c r="K6" s="254"/>
    </row>
    <row r="7" spans="2:11" s="1" customFormat="1" ht="15" customHeight="1">
      <c r="B7" s="257"/>
      <c r="C7" s="384" t="s">
        <v>2229</v>
      </c>
      <c r="D7" s="384"/>
      <c r="E7" s="384"/>
      <c r="F7" s="384"/>
      <c r="G7" s="384"/>
      <c r="H7" s="384"/>
      <c r="I7" s="384"/>
      <c r="J7" s="384"/>
      <c r="K7" s="254"/>
    </row>
    <row r="8" spans="2:11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s="1" customFormat="1" ht="15" customHeight="1">
      <c r="B9" s="257"/>
      <c r="C9" s="384" t="s">
        <v>2230</v>
      </c>
      <c r="D9" s="384"/>
      <c r="E9" s="384"/>
      <c r="F9" s="384"/>
      <c r="G9" s="384"/>
      <c r="H9" s="384"/>
      <c r="I9" s="384"/>
      <c r="J9" s="384"/>
      <c r="K9" s="254"/>
    </row>
    <row r="10" spans="2:11" s="1" customFormat="1" ht="15" customHeight="1">
      <c r="B10" s="257"/>
      <c r="C10" s="256"/>
      <c r="D10" s="384" t="s">
        <v>2231</v>
      </c>
      <c r="E10" s="384"/>
      <c r="F10" s="384"/>
      <c r="G10" s="384"/>
      <c r="H10" s="384"/>
      <c r="I10" s="384"/>
      <c r="J10" s="384"/>
      <c r="K10" s="254"/>
    </row>
    <row r="11" spans="2:11" s="1" customFormat="1" ht="15" customHeight="1">
      <c r="B11" s="257"/>
      <c r="C11" s="258"/>
      <c r="D11" s="384" t="s">
        <v>2232</v>
      </c>
      <c r="E11" s="384"/>
      <c r="F11" s="384"/>
      <c r="G11" s="384"/>
      <c r="H11" s="384"/>
      <c r="I11" s="384"/>
      <c r="J11" s="384"/>
      <c r="K11" s="254"/>
    </row>
    <row r="12" spans="2:11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pans="2:11" s="1" customFormat="1" ht="15" customHeight="1">
      <c r="B13" s="257"/>
      <c r="C13" s="258"/>
      <c r="D13" s="259" t="s">
        <v>2233</v>
      </c>
      <c r="E13" s="256"/>
      <c r="F13" s="256"/>
      <c r="G13" s="256"/>
      <c r="H13" s="256"/>
      <c r="I13" s="256"/>
      <c r="J13" s="256"/>
      <c r="K13" s="254"/>
    </row>
    <row r="14" spans="2:11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pans="2:11" s="1" customFormat="1" ht="15" customHeight="1">
      <c r="B15" s="257"/>
      <c r="C15" s="258"/>
      <c r="D15" s="384" t="s">
        <v>2234</v>
      </c>
      <c r="E15" s="384"/>
      <c r="F15" s="384"/>
      <c r="G15" s="384"/>
      <c r="H15" s="384"/>
      <c r="I15" s="384"/>
      <c r="J15" s="384"/>
      <c r="K15" s="254"/>
    </row>
    <row r="16" spans="2:11" s="1" customFormat="1" ht="15" customHeight="1">
      <c r="B16" s="257"/>
      <c r="C16" s="258"/>
      <c r="D16" s="384" t="s">
        <v>2235</v>
      </c>
      <c r="E16" s="384"/>
      <c r="F16" s="384"/>
      <c r="G16" s="384"/>
      <c r="H16" s="384"/>
      <c r="I16" s="384"/>
      <c r="J16" s="384"/>
      <c r="K16" s="254"/>
    </row>
    <row r="17" spans="2:11" s="1" customFormat="1" ht="15" customHeight="1">
      <c r="B17" s="257"/>
      <c r="C17" s="258"/>
      <c r="D17" s="384" t="s">
        <v>2236</v>
      </c>
      <c r="E17" s="384"/>
      <c r="F17" s="384"/>
      <c r="G17" s="384"/>
      <c r="H17" s="384"/>
      <c r="I17" s="384"/>
      <c r="J17" s="384"/>
      <c r="K17" s="254"/>
    </row>
    <row r="18" spans="2:11" s="1" customFormat="1" ht="15" customHeight="1">
      <c r="B18" s="257"/>
      <c r="C18" s="258"/>
      <c r="D18" s="258"/>
      <c r="E18" s="260" t="s">
        <v>85</v>
      </c>
      <c r="F18" s="384" t="s">
        <v>2237</v>
      </c>
      <c r="G18" s="384"/>
      <c r="H18" s="384"/>
      <c r="I18" s="384"/>
      <c r="J18" s="384"/>
      <c r="K18" s="254"/>
    </row>
    <row r="19" spans="2:11" s="1" customFormat="1" ht="15" customHeight="1">
      <c r="B19" s="257"/>
      <c r="C19" s="258"/>
      <c r="D19" s="258"/>
      <c r="E19" s="260" t="s">
        <v>2238</v>
      </c>
      <c r="F19" s="384" t="s">
        <v>2239</v>
      </c>
      <c r="G19" s="384"/>
      <c r="H19" s="384"/>
      <c r="I19" s="384"/>
      <c r="J19" s="384"/>
      <c r="K19" s="254"/>
    </row>
    <row r="20" spans="2:11" s="1" customFormat="1" ht="15" customHeight="1">
      <c r="B20" s="257"/>
      <c r="C20" s="258"/>
      <c r="D20" s="258"/>
      <c r="E20" s="260" t="s">
        <v>2240</v>
      </c>
      <c r="F20" s="384" t="s">
        <v>2241</v>
      </c>
      <c r="G20" s="384"/>
      <c r="H20" s="384"/>
      <c r="I20" s="384"/>
      <c r="J20" s="384"/>
      <c r="K20" s="254"/>
    </row>
    <row r="21" spans="2:11" s="1" customFormat="1" ht="15" customHeight="1">
      <c r="B21" s="257"/>
      <c r="C21" s="258"/>
      <c r="D21" s="258"/>
      <c r="E21" s="260" t="s">
        <v>2242</v>
      </c>
      <c r="F21" s="384" t="s">
        <v>2243</v>
      </c>
      <c r="G21" s="384"/>
      <c r="H21" s="384"/>
      <c r="I21" s="384"/>
      <c r="J21" s="384"/>
      <c r="K21" s="254"/>
    </row>
    <row r="22" spans="2:11" s="1" customFormat="1" ht="15" customHeight="1">
      <c r="B22" s="257"/>
      <c r="C22" s="258"/>
      <c r="D22" s="258"/>
      <c r="E22" s="260" t="s">
        <v>2244</v>
      </c>
      <c r="F22" s="384" t="s">
        <v>2245</v>
      </c>
      <c r="G22" s="384"/>
      <c r="H22" s="384"/>
      <c r="I22" s="384"/>
      <c r="J22" s="384"/>
      <c r="K22" s="254"/>
    </row>
    <row r="23" spans="2:11" s="1" customFormat="1" ht="15" customHeight="1">
      <c r="B23" s="257"/>
      <c r="C23" s="258"/>
      <c r="D23" s="258"/>
      <c r="E23" s="260" t="s">
        <v>2246</v>
      </c>
      <c r="F23" s="384" t="s">
        <v>2247</v>
      </c>
      <c r="G23" s="384"/>
      <c r="H23" s="384"/>
      <c r="I23" s="384"/>
      <c r="J23" s="384"/>
      <c r="K23" s="254"/>
    </row>
    <row r="24" spans="2:11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pans="2:11" s="1" customFormat="1" ht="15" customHeight="1">
      <c r="B25" s="257"/>
      <c r="C25" s="384" t="s">
        <v>2248</v>
      </c>
      <c r="D25" s="384"/>
      <c r="E25" s="384"/>
      <c r="F25" s="384"/>
      <c r="G25" s="384"/>
      <c r="H25" s="384"/>
      <c r="I25" s="384"/>
      <c r="J25" s="384"/>
      <c r="K25" s="254"/>
    </row>
    <row r="26" spans="2:11" s="1" customFormat="1" ht="15" customHeight="1">
      <c r="B26" s="257"/>
      <c r="C26" s="384" t="s">
        <v>2249</v>
      </c>
      <c r="D26" s="384"/>
      <c r="E26" s="384"/>
      <c r="F26" s="384"/>
      <c r="G26" s="384"/>
      <c r="H26" s="384"/>
      <c r="I26" s="384"/>
      <c r="J26" s="384"/>
      <c r="K26" s="254"/>
    </row>
    <row r="27" spans="2:11" s="1" customFormat="1" ht="15" customHeight="1">
      <c r="B27" s="257"/>
      <c r="C27" s="256"/>
      <c r="D27" s="384" t="s">
        <v>2250</v>
      </c>
      <c r="E27" s="384"/>
      <c r="F27" s="384"/>
      <c r="G27" s="384"/>
      <c r="H27" s="384"/>
      <c r="I27" s="384"/>
      <c r="J27" s="384"/>
      <c r="K27" s="254"/>
    </row>
    <row r="28" spans="2:11" s="1" customFormat="1" ht="15" customHeight="1">
      <c r="B28" s="257"/>
      <c r="C28" s="258"/>
      <c r="D28" s="384" t="s">
        <v>2251</v>
      </c>
      <c r="E28" s="384"/>
      <c r="F28" s="384"/>
      <c r="G28" s="384"/>
      <c r="H28" s="384"/>
      <c r="I28" s="384"/>
      <c r="J28" s="384"/>
      <c r="K28" s="254"/>
    </row>
    <row r="29" spans="2:11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pans="2:11" s="1" customFormat="1" ht="15" customHeight="1">
      <c r="B30" s="257"/>
      <c r="C30" s="258"/>
      <c r="D30" s="384" t="s">
        <v>2252</v>
      </c>
      <c r="E30" s="384"/>
      <c r="F30" s="384"/>
      <c r="G30" s="384"/>
      <c r="H30" s="384"/>
      <c r="I30" s="384"/>
      <c r="J30" s="384"/>
      <c r="K30" s="254"/>
    </row>
    <row r="31" spans="2:11" s="1" customFormat="1" ht="15" customHeight="1">
      <c r="B31" s="257"/>
      <c r="C31" s="258"/>
      <c r="D31" s="384" t="s">
        <v>2253</v>
      </c>
      <c r="E31" s="384"/>
      <c r="F31" s="384"/>
      <c r="G31" s="384"/>
      <c r="H31" s="384"/>
      <c r="I31" s="384"/>
      <c r="J31" s="384"/>
      <c r="K31" s="254"/>
    </row>
    <row r="32" spans="2:11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pans="2:11" s="1" customFormat="1" ht="15" customHeight="1">
      <c r="B33" s="257"/>
      <c r="C33" s="258"/>
      <c r="D33" s="384" t="s">
        <v>2254</v>
      </c>
      <c r="E33" s="384"/>
      <c r="F33" s="384"/>
      <c r="G33" s="384"/>
      <c r="H33" s="384"/>
      <c r="I33" s="384"/>
      <c r="J33" s="384"/>
      <c r="K33" s="254"/>
    </row>
    <row r="34" spans="2:11" s="1" customFormat="1" ht="15" customHeight="1">
      <c r="B34" s="257"/>
      <c r="C34" s="258"/>
      <c r="D34" s="384" t="s">
        <v>2255</v>
      </c>
      <c r="E34" s="384"/>
      <c r="F34" s="384"/>
      <c r="G34" s="384"/>
      <c r="H34" s="384"/>
      <c r="I34" s="384"/>
      <c r="J34" s="384"/>
      <c r="K34" s="254"/>
    </row>
    <row r="35" spans="2:11" s="1" customFormat="1" ht="15" customHeight="1">
      <c r="B35" s="257"/>
      <c r="C35" s="258"/>
      <c r="D35" s="384" t="s">
        <v>2256</v>
      </c>
      <c r="E35" s="384"/>
      <c r="F35" s="384"/>
      <c r="G35" s="384"/>
      <c r="H35" s="384"/>
      <c r="I35" s="384"/>
      <c r="J35" s="384"/>
      <c r="K35" s="254"/>
    </row>
    <row r="36" spans="2:11" s="1" customFormat="1" ht="15" customHeight="1">
      <c r="B36" s="257"/>
      <c r="C36" s="258"/>
      <c r="D36" s="256"/>
      <c r="E36" s="259" t="s">
        <v>139</v>
      </c>
      <c r="F36" s="256"/>
      <c r="G36" s="384" t="s">
        <v>2257</v>
      </c>
      <c r="H36" s="384"/>
      <c r="I36" s="384"/>
      <c r="J36" s="384"/>
      <c r="K36" s="254"/>
    </row>
    <row r="37" spans="2:11" s="1" customFormat="1" ht="30.75" customHeight="1">
      <c r="B37" s="257"/>
      <c r="C37" s="258"/>
      <c r="D37" s="256"/>
      <c r="E37" s="259" t="s">
        <v>2258</v>
      </c>
      <c r="F37" s="256"/>
      <c r="G37" s="384" t="s">
        <v>2259</v>
      </c>
      <c r="H37" s="384"/>
      <c r="I37" s="384"/>
      <c r="J37" s="384"/>
      <c r="K37" s="254"/>
    </row>
    <row r="38" spans="2:11" s="1" customFormat="1" ht="15" customHeight="1">
      <c r="B38" s="257"/>
      <c r="C38" s="258"/>
      <c r="D38" s="256"/>
      <c r="E38" s="259" t="s">
        <v>59</v>
      </c>
      <c r="F38" s="256"/>
      <c r="G38" s="384" t="s">
        <v>2260</v>
      </c>
      <c r="H38" s="384"/>
      <c r="I38" s="384"/>
      <c r="J38" s="384"/>
      <c r="K38" s="254"/>
    </row>
    <row r="39" spans="2:11" s="1" customFormat="1" ht="15" customHeight="1">
      <c r="B39" s="257"/>
      <c r="C39" s="258"/>
      <c r="D39" s="256"/>
      <c r="E39" s="259" t="s">
        <v>60</v>
      </c>
      <c r="F39" s="256"/>
      <c r="G39" s="384" t="s">
        <v>2261</v>
      </c>
      <c r="H39" s="384"/>
      <c r="I39" s="384"/>
      <c r="J39" s="384"/>
      <c r="K39" s="254"/>
    </row>
    <row r="40" spans="2:11" s="1" customFormat="1" ht="15" customHeight="1">
      <c r="B40" s="257"/>
      <c r="C40" s="258"/>
      <c r="D40" s="256"/>
      <c r="E40" s="259" t="s">
        <v>140</v>
      </c>
      <c r="F40" s="256"/>
      <c r="G40" s="384" t="s">
        <v>2262</v>
      </c>
      <c r="H40" s="384"/>
      <c r="I40" s="384"/>
      <c r="J40" s="384"/>
      <c r="K40" s="254"/>
    </row>
    <row r="41" spans="2:11" s="1" customFormat="1" ht="15" customHeight="1">
      <c r="B41" s="257"/>
      <c r="C41" s="258"/>
      <c r="D41" s="256"/>
      <c r="E41" s="259" t="s">
        <v>141</v>
      </c>
      <c r="F41" s="256"/>
      <c r="G41" s="384" t="s">
        <v>2263</v>
      </c>
      <c r="H41" s="384"/>
      <c r="I41" s="384"/>
      <c r="J41" s="384"/>
      <c r="K41" s="254"/>
    </row>
    <row r="42" spans="2:11" s="1" customFormat="1" ht="15" customHeight="1">
      <c r="B42" s="257"/>
      <c r="C42" s="258"/>
      <c r="D42" s="256"/>
      <c r="E42" s="259" t="s">
        <v>2264</v>
      </c>
      <c r="F42" s="256"/>
      <c r="G42" s="384" t="s">
        <v>2265</v>
      </c>
      <c r="H42" s="384"/>
      <c r="I42" s="384"/>
      <c r="J42" s="384"/>
      <c r="K42" s="254"/>
    </row>
    <row r="43" spans="2:11" s="1" customFormat="1" ht="15" customHeight="1">
      <c r="B43" s="257"/>
      <c r="C43" s="258"/>
      <c r="D43" s="256"/>
      <c r="E43" s="259"/>
      <c r="F43" s="256"/>
      <c r="G43" s="384" t="s">
        <v>2266</v>
      </c>
      <c r="H43" s="384"/>
      <c r="I43" s="384"/>
      <c r="J43" s="384"/>
      <c r="K43" s="254"/>
    </row>
    <row r="44" spans="2:11" s="1" customFormat="1" ht="15" customHeight="1">
      <c r="B44" s="257"/>
      <c r="C44" s="258"/>
      <c r="D44" s="256"/>
      <c r="E44" s="259" t="s">
        <v>2267</v>
      </c>
      <c r="F44" s="256"/>
      <c r="G44" s="384" t="s">
        <v>2268</v>
      </c>
      <c r="H44" s="384"/>
      <c r="I44" s="384"/>
      <c r="J44" s="384"/>
      <c r="K44" s="254"/>
    </row>
    <row r="45" spans="2:11" s="1" customFormat="1" ht="15" customHeight="1">
      <c r="B45" s="257"/>
      <c r="C45" s="258"/>
      <c r="D45" s="256"/>
      <c r="E45" s="259" t="s">
        <v>143</v>
      </c>
      <c r="F45" s="256"/>
      <c r="G45" s="384" t="s">
        <v>2269</v>
      </c>
      <c r="H45" s="384"/>
      <c r="I45" s="384"/>
      <c r="J45" s="384"/>
      <c r="K45" s="254"/>
    </row>
    <row r="46" spans="2:11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pans="2:11" s="1" customFormat="1" ht="15" customHeight="1">
      <c r="B47" s="257"/>
      <c r="C47" s="258"/>
      <c r="D47" s="384" t="s">
        <v>2270</v>
      </c>
      <c r="E47" s="384"/>
      <c r="F47" s="384"/>
      <c r="G47" s="384"/>
      <c r="H47" s="384"/>
      <c r="I47" s="384"/>
      <c r="J47" s="384"/>
      <c r="K47" s="254"/>
    </row>
    <row r="48" spans="2:11" s="1" customFormat="1" ht="15" customHeight="1">
      <c r="B48" s="257"/>
      <c r="C48" s="258"/>
      <c r="D48" s="258"/>
      <c r="E48" s="384" t="s">
        <v>2271</v>
      </c>
      <c r="F48" s="384"/>
      <c r="G48" s="384"/>
      <c r="H48" s="384"/>
      <c r="I48" s="384"/>
      <c r="J48" s="384"/>
      <c r="K48" s="254"/>
    </row>
    <row r="49" spans="2:11" s="1" customFormat="1" ht="15" customHeight="1">
      <c r="B49" s="257"/>
      <c r="C49" s="258"/>
      <c r="D49" s="258"/>
      <c r="E49" s="384" t="s">
        <v>2272</v>
      </c>
      <c r="F49" s="384"/>
      <c r="G49" s="384"/>
      <c r="H49" s="384"/>
      <c r="I49" s="384"/>
      <c r="J49" s="384"/>
      <c r="K49" s="254"/>
    </row>
    <row r="50" spans="2:11" s="1" customFormat="1" ht="15" customHeight="1">
      <c r="B50" s="257"/>
      <c r="C50" s="258"/>
      <c r="D50" s="258"/>
      <c r="E50" s="384" t="s">
        <v>2273</v>
      </c>
      <c r="F50" s="384"/>
      <c r="G50" s="384"/>
      <c r="H50" s="384"/>
      <c r="I50" s="384"/>
      <c r="J50" s="384"/>
      <c r="K50" s="254"/>
    </row>
    <row r="51" spans="2:11" s="1" customFormat="1" ht="15" customHeight="1">
      <c r="B51" s="257"/>
      <c r="C51" s="258"/>
      <c r="D51" s="384" t="s">
        <v>2274</v>
      </c>
      <c r="E51" s="384"/>
      <c r="F51" s="384"/>
      <c r="G51" s="384"/>
      <c r="H51" s="384"/>
      <c r="I51" s="384"/>
      <c r="J51" s="384"/>
      <c r="K51" s="254"/>
    </row>
    <row r="52" spans="2:11" s="1" customFormat="1" ht="25.5" customHeight="1">
      <c r="B52" s="253"/>
      <c r="C52" s="385" t="s">
        <v>2275</v>
      </c>
      <c r="D52" s="385"/>
      <c r="E52" s="385"/>
      <c r="F52" s="385"/>
      <c r="G52" s="385"/>
      <c r="H52" s="385"/>
      <c r="I52" s="385"/>
      <c r="J52" s="385"/>
      <c r="K52" s="254"/>
    </row>
    <row r="53" spans="2:11" s="1" customFormat="1" ht="5.25" customHeight="1">
      <c r="B53" s="253"/>
      <c r="C53" s="255"/>
      <c r="D53" s="255"/>
      <c r="E53" s="255"/>
      <c r="F53" s="255"/>
      <c r="G53" s="255"/>
      <c r="H53" s="255"/>
      <c r="I53" s="255"/>
      <c r="J53" s="255"/>
      <c r="K53" s="254"/>
    </row>
    <row r="54" spans="2:11" s="1" customFormat="1" ht="15" customHeight="1">
      <c r="B54" s="253"/>
      <c r="C54" s="384" t="s">
        <v>2276</v>
      </c>
      <c r="D54" s="384"/>
      <c r="E54" s="384"/>
      <c r="F54" s="384"/>
      <c r="G54" s="384"/>
      <c r="H54" s="384"/>
      <c r="I54" s="384"/>
      <c r="J54" s="384"/>
      <c r="K54" s="254"/>
    </row>
    <row r="55" spans="2:11" s="1" customFormat="1" ht="15" customHeight="1">
      <c r="B55" s="253"/>
      <c r="C55" s="384" t="s">
        <v>2277</v>
      </c>
      <c r="D55" s="384"/>
      <c r="E55" s="384"/>
      <c r="F55" s="384"/>
      <c r="G55" s="384"/>
      <c r="H55" s="384"/>
      <c r="I55" s="384"/>
      <c r="J55" s="384"/>
      <c r="K55" s="254"/>
    </row>
    <row r="56" spans="2:11" s="1" customFormat="1" ht="12.75" customHeight="1">
      <c r="B56" s="253"/>
      <c r="C56" s="256"/>
      <c r="D56" s="256"/>
      <c r="E56" s="256"/>
      <c r="F56" s="256"/>
      <c r="G56" s="256"/>
      <c r="H56" s="256"/>
      <c r="I56" s="256"/>
      <c r="J56" s="256"/>
      <c r="K56" s="254"/>
    </row>
    <row r="57" spans="2:11" s="1" customFormat="1" ht="15" customHeight="1">
      <c r="B57" s="253"/>
      <c r="C57" s="384" t="s">
        <v>2278</v>
      </c>
      <c r="D57" s="384"/>
      <c r="E57" s="384"/>
      <c r="F57" s="384"/>
      <c r="G57" s="384"/>
      <c r="H57" s="384"/>
      <c r="I57" s="384"/>
      <c r="J57" s="384"/>
      <c r="K57" s="254"/>
    </row>
    <row r="58" spans="2:11" s="1" customFormat="1" ht="15" customHeight="1">
      <c r="B58" s="253"/>
      <c r="C58" s="258"/>
      <c r="D58" s="384" t="s">
        <v>2279</v>
      </c>
      <c r="E58" s="384"/>
      <c r="F58" s="384"/>
      <c r="G58" s="384"/>
      <c r="H58" s="384"/>
      <c r="I58" s="384"/>
      <c r="J58" s="384"/>
      <c r="K58" s="254"/>
    </row>
    <row r="59" spans="2:11" s="1" customFormat="1" ht="15" customHeight="1">
      <c r="B59" s="253"/>
      <c r="C59" s="258"/>
      <c r="D59" s="384" t="s">
        <v>2280</v>
      </c>
      <c r="E59" s="384"/>
      <c r="F59" s="384"/>
      <c r="G59" s="384"/>
      <c r="H59" s="384"/>
      <c r="I59" s="384"/>
      <c r="J59" s="384"/>
      <c r="K59" s="254"/>
    </row>
    <row r="60" spans="2:11" s="1" customFormat="1" ht="15" customHeight="1">
      <c r="B60" s="253"/>
      <c r="C60" s="258"/>
      <c r="D60" s="384" t="s">
        <v>2281</v>
      </c>
      <c r="E60" s="384"/>
      <c r="F60" s="384"/>
      <c r="G60" s="384"/>
      <c r="H60" s="384"/>
      <c r="I60" s="384"/>
      <c r="J60" s="384"/>
      <c r="K60" s="254"/>
    </row>
    <row r="61" spans="2:11" s="1" customFormat="1" ht="15" customHeight="1">
      <c r="B61" s="253"/>
      <c r="C61" s="258"/>
      <c r="D61" s="384" t="s">
        <v>2282</v>
      </c>
      <c r="E61" s="384"/>
      <c r="F61" s="384"/>
      <c r="G61" s="384"/>
      <c r="H61" s="384"/>
      <c r="I61" s="384"/>
      <c r="J61" s="384"/>
      <c r="K61" s="254"/>
    </row>
    <row r="62" spans="2:11" s="1" customFormat="1" ht="15" customHeight="1">
      <c r="B62" s="253"/>
      <c r="C62" s="258"/>
      <c r="D62" s="387" t="s">
        <v>2283</v>
      </c>
      <c r="E62" s="387"/>
      <c r="F62" s="387"/>
      <c r="G62" s="387"/>
      <c r="H62" s="387"/>
      <c r="I62" s="387"/>
      <c r="J62" s="387"/>
      <c r="K62" s="254"/>
    </row>
    <row r="63" spans="2:11" s="1" customFormat="1" ht="15" customHeight="1">
      <c r="B63" s="253"/>
      <c r="C63" s="258"/>
      <c r="D63" s="384" t="s">
        <v>2284</v>
      </c>
      <c r="E63" s="384"/>
      <c r="F63" s="384"/>
      <c r="G63" s="384"/>
      <c r="H63" s="384"/>
      <c r="I63" s="384"/>
      <c r="J63" s="384"/>
      <c r="K63" s="254"/>
    </row>
    <row r="64" spans="2:11" s="1" customFormat="1" ht="12.75" customHeight="1">
      <c r="B64" s="253"/>
      <c r="C64" s="258"/>
      <c r="D64" s="258"/>
      <c r="E64" s="261"/>
      <c r="F64" s="258"/>
      <c r="G64" s="258"/>
      <c r="H64" s="258"/>
      <c r="I64" s="258"/>
      <c r="J64" s="258"/>
      <c r="K64" s="254"/>
    </row>
    <row r="65" spans="2:11" s="1" customFormat="1" ht="15" customHeight="1">
      <c r="B65" s="253"/>
      <c r="C65" s="258"/>
      <c r="D65" s="384" t="s">
        <v>2285</v>
      </c>
      <c r="E65" s="384"/>
      <c r="F65" s="384"/>
      <c r="G65" s="384"/>
      <c r="H65" s="384"/>
      <c r="I65" s="384"/>
      <c r="J65" s="384"/>
      <c r="K65" s="254"/>
    </row>
    <row r="66" spans="2:11" s="1" customFormat="1" ht="15" customHeight="1">
      <c r="B66" s="253"/>
      <c r="C66" s="258"/>
      <c r="D66" s="387" t="s">
        <v>2286</v>
      </c>
      <c r="E66" s="387"/>
      <c r="F66" s="387"/>
      <c r="G66" s="387"/>
      <c r="H66" s="387"/>
      <c r="I66" s="387"/>
      <c r="J66" s="387"/>
      <c r="K66" s="254"/>
    </row>
    <row r="67" spans="2:11" s="1" customFormat="1" ht="15" customHeight="1">
      <c r="B67" s="253"/>
      <c r="C67" s="258"/>
      <c r="D67" s="384" t="s">
        <v>2287</v>
      </c>
      <c r="E67" s="384"/>
      <c r="F67" s="384"/>
      <c r="G67" s="384"/>
      <c r="H67" s="384"/>
      <c r="I67" s="384"/>
      <c r="J67" s="384"/>
      <c r="K67" s="254"/>
    </row>
    <row r="68" spans="2:11" s="1" customFormat="1" ht="15" customHeight="1">
      <c r="B68" s="253"/>
      <c r="C68" s="258"/>
      <c r="D68" s="384" t="s">
        <v>2288</v>
      </c>
      <c r="E68" s="384"/>
      <c r="F68" s="384"/>
      <c r="G68" s="384"/>
      <c r="H68" s="384"/>
      <c r="I68" s="384"/>
      <c r="J68" s="384"/>
      <c r="K68" s="254"/>
    </row>
    <row r="69" spans="2:11" s="1" customFormat="1" ht="15" customHeight="1">
      <c r="B69" s="253"/>
      <c r="C69" s="258"/>
      <c r="D69" s="384" t="s">
        <v>2289</v>
      </c>
      <c r="E69" s="384"/>
      <c r="F69" s="384"/>
      <c r="G69" s="384"/>
      <c r="H69" s="384"/>
      <c r="I69" s="384"/>
      <c r="J69" s="384"/>
      <c r="K69" s="254"/>
    </row>
    <row r="70" spans="2:11" s="1" customFormat="1" ht="15" customHeight="1">
      <c r="B70" s="253"/>
      <c r="C70" s="258"/>
      <c r="D70" s="384" t="s">
        <v>2290</v>
      </c>
      <c r="E70" s="384"/>
      <c r="F70" s="384"/>
      <c r="G70" s="384"/>
      <c r="H70" s="384"/>
      <c r="I70" s="384"/>
      <c r="J70" s="384"/>
      <c r="K70" s="254"/>
    </row>
    <row r="71" spans="2:1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pans="2:11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pans="2:11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pans="2:11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pans="2:11" s="1" customFormat="1" ht="45" customHeight="1">
      <c r="B75" s="270"/>
      <c r="C75" s="388" t="s">
        <v>2291</v>
      </c>
      <c r="D75" s="388"/>
      <c r="E75" s="388"/>
      <c r="F75" s="388"/>
      <c r="G75" s="388"/>
      <c r="H75" s="388"/>
      <c r="I75" s="388"/>
      <c r="J75" s="388"/>
      <c r="K75" s="271"/>
    </row>
    <row r="76" spans="2:11" s="1" customFormat="1" ht="17.25" customHeight="1">
      <c r="B76" s="270"/>
      <c r="C76" s="272" t="s">
        <v>2292</v>
      </c>
      <c r="D76" s="272"/>
      <c r="E76" s="272"/>
      <c r="F76" s="272" t="s">
        <v>2293</v>
      </c>
      <c r="G76" s="273"/>
      <c r="H76" s="272" t="s">
        <v>60</v>
      </c>
      <c r="I76" s="272" t="s">
        <v>63</v>
      </c>
      <c r="J76" s="272" t="s">
        <v>2294</v>
      </c>
      <c r="K76" s="271"/>
    </row>
    <row r="77" spans="2:11" s="1" customFormat="1" ht="17.25" customHeight="1">
      <c r="B77" s="270"/>
      <c r="C77" s="274" t="s">
        <v>2295</v>
      </c>
      <c r="D77" s="274"/>
      <c r="E77" s="274"/>
      <c r="F77" s="275" t="s">
        <v>2296</v>
      </c>
      <c r="G77" s="276"/>
      <c r="H77" s="274"/>
      <c r="I77" s="274"/>
      <c r="J77" s="274" t="s">
        <v>2297</v>
      </c>
      <c r="K77" s="271"/>
    </row>
    <row r="78" spans="2:11" s="1" customFormat="1" ht="5.25" customHeight="1">
      <c r="B78" s="270"/>
      <c r="C78" s="277"/>
      <c r="D78" s="277"/>
      <c r="E78" s="277"/>
      <c r="F78" s="277"/>
      <c r="G78" s="278"/>
      <c r="H78" s="277"/>
      <c r="I78" s="277"/>
      <c r="J78" s="277"/>
      <c r="K78" s="271"/>
    </row>
    <row r="79" spans="2:11" s="1" customFormat="1" ht="15" customHeight="1">
      <c r="B79" s="270"/>
      <c r="C79" s="259" t="s">
        <v>59</v>
      </c>
      <c r="D79" s="279"/>
      <c r="E79" s="279"/>
      <c r="F79" s="280" t="s">
        <v>2298</v>
      </c>
      <c r="G79" s="281"/>
      <c r="H79" s="259" t="s">
        <v>2299</v>
      </c>
      <c r="I79" s="259" t="s">
        <v>2300</v>
      </c>
      <c r="J79" s="259">
        <v>20</v>
      </c>
      <c r="K79" s="271"/>
    </row>
    <row r="80" spans="2:11" s="1" customFormat="1" ht="15" customHeight="1">
      <c r="B80" s="270"/>
      <c r="C80" s="259" t="s">
        <v>2301</v>
      </c>
      <c r="D80" s="259"/>
      <c r="E80" s="259"/>
      <c r="F80" s="280" t="s">
        <v>2298</v>
      </c>
      <c r="G80" s="281"/>
      <c r="H80" s="259" t="s">
        <v>2302</v>
      </c>
      <c r="I80" s="259" t="s">
        <v>2300</v>
      </c>
      <c r="J80" s="259">
        <v>120</v>
      </c>
      <c r="K80" s="271"/>
    </row>
    <row r="81" spans="2:11" s="1" customFormat="1" ht="15" customHeight="1">
      <c r="B81" s="282"/>
      <c r="C81" s="259" t="s">
        <v>2303</v>
      </c>
      <c r="D81" s="259"/>
      <c r="E81" s="259"/>
      <c r="F81" s="280" t="s">
        <v>2304</v>
      </c>
      <c r="G81" s="281"/>
      <c r="H81" s="259" t="s">
        <v>2305</v>
      </c>
      <c r="I81" s="259" t="s">
        <v>2300</v>
      </c>
      <c r="J81" s="259">
        <v>50</v>
      </c>
      <c r="K81" s="271"/>
    </row>
    <row r="82" spans="2:11" s="1" customFormat="1" ht="15" customHeight="1">
      <c r="B82" s="282"/>
      <c r="C82" s="259" t="s">
        <v>2306</v>
      </c>
      <c r="D82" s="259"/>
      <c r="E82" s="259"/>
      <c r="F82" s="280" t="s">
        <v>2298</v>
      </c>
      <c r="G82" s="281"/>
      <c r="H82" s="259" t="s">
        <v>2307</v>
      </c>
      <c r="I82" s="259" t="s">
        <v>2308</v>
      </c>
      <c r="J82" s="259"/>
      <c r="K82" s="271"/>
    </row>
    <row r="83" spans="2:11" s="1" customFormat="1" ht="15" customHeight="1">
      <c r="B83" s="282"/>
      <c r="C83" s="283" t="s">
        <v>2309</v>
      </c>
      <c r="D83" s="283"/>
      <c r="E83" s="283"/>
      <c r="F83" s="284" t="s">
        <v>2304</v>
      </c>
      <c r="G83" s="283"/>
      <c r="H83" s="283" t="s">
        <v>2310</v>
      </c>
      <c r="I83" s="283" t="s">
        <v>2300</v>
      </c>
      <c r="J83" s="283">
        <v>15</v>
      </c>
      <c r="K83" s="271"/>
    </row>
    <row r="84" spans="2:11" s="1" customFormat="1" ht="15" customHeight="1">
      <c r="B84" s="282"/>
      <c r="C84" s="283" t="s">
        <v>2311</v>
      </c>
      <c r="D84" s="283"/>
      <c r="E84" s="283"/>
      <c r="F84" s="284" t="s">
        <v>2304</v>
      </c>
      <c r="G84" s="283"/>
      <c r="H84" s="283" t="s">
        <v>2312</v>
      </c>
      <c r="I84" s="283" t="s">
        <v>2300</v>
      </c>
      <c r="J84" s="283">
        <v>15</v>
      </c>
      <c r="K84" s="271"/>
    </row>
    <row r="85" spans="2:11" s="1" customFormat="1" ht="15" customHeight="1">
      <c r="B85" s="282"/>
      <c r="C85" s="283" t="s">
        <v>2313</v>
      </c>
      <c r="D85" s="283"/>
      <c r="E85" s="283"/>
      <c r="F85" s="284" t="s">
        <v>2304</v>
      </c>
      <c r="G85" s="283"/>
      <c r="H85" s="283" t="s">
        <v>2314</v>
      </c>
      <c r="I85" s="283" t="s">
        <v>2300</v>
      </c>
      <c r="J85" s="283">
        <v>20</v>
      </c>
      <c r="K85" s="271"/>
    </row>
    <row r="86" spans="2:11" s="1" customFormat="1" ht="15" customHeight="1">
      <c r="B86" s="282"/>
      <c r="C86" s="283" t="s">
        <v>2315</v>
      </c>
      <c r="D86" s="283"/>
      <c r="E86" s="283"/>
      <c r="F86" s="284" t="s">
        <v>2304</v>
      </c>
      <c r="G86" s="283"/>
      <c r="H86" s="283" t="s">
        <v>2316</v>
      </c>
      <c r="I86" s="283" t="s">
        <v>2300</v>
      </c>
      <c r="J86" s="283">
        <v>20</v>
      </c>
      <c r="K86" s="271"/>
    </row>
    <row r="87" spans="2:11" s="1" customFormat="1" ht="15" customHeight="1">
      <c r="B87" s="282"/>
      <c r="C87" s="259" t="s">
        <v>2317</v>
      </c>
      <c r="D87" s="259"/>
      <c r="E87" s="259"/>
      <c r="F87" s="280" t="s">
        <v>2304</v>
      </c>
      <c r="G87" s="281"/>
      <c r="H87" s="259" t="s">
        <v>2318</v>
      </c>
      <c r="I87" s="259" t="s">
        <v>2300</v>
      </c>
      <c r="J87" s="259">
        <v>50</v>
      </c>
      <c r="K87" s="271"/>
    </row>
    <row r="88" spans="2:11" s="1" customFormat="1" ht="15" customHeight="1">
      <c r="B88" s="282"/>
      <c r="C88" s="259" t="s">
        <v>2319</v>
      </c>
      <c r="D88" s="259"/>
      <c r="E88" s="259"/>
      <c r="F88" s="280" t="s">
        <v>2304</v>
      </c>
      <c r="G88" s="281"/>
      <c r="H88" s="259" t="s">
        <v>2320</v>
      </c>
      <c r="I88" s="259" t="s">
        <v>2300</v>
      </c>
      <c r="J88" s="259">
        <v>20</v>
      </c>
      <c r="K88" s="271"/>
    </row>
    <row r="89" spans="2:11" s="1" customFormat="1" ht="15" customHeight="1">
      <c r="B89" s="282"/>
      <c r="C89" s="259" t="s">
        <v>2321</v>
      </c>
      <c r="D89" s="259"/>
      <c r="E89" s="259"/>
      <c r="F89" s="280" t="s">
        <v>2304</v>
      </c>
      <c r="G89" s="281"/>
      <c r="H89" s="259" t="s">
        <v>2322</v>
      </c>
      <c r="I89" s="259" t="s">
        <v>2300</v>
      </c>
      <c r="J89" s="259">
        <v>20</v>
      </c>
      <c r="K89" s="271"/>
    </row>
    <row r="90" spans="2:11" s="1" customFormat="1" ht="15" customHeight="1">
      <c r="B90" s="282"/>
      <c r="C90" s="259" t="s">
        <v>2323</v>
      </c>
      <c r="D90" s="259"/>
      <c r="E90" s="259"/>
      <c r="F90" s="280" t="s">
        <v>2304</v>
      </c>
      <c r="G90" s="281"/>
      <c r="H90" s="259" t="s">
        <v>2324</v>
      </c>
      <c r="I90" s="259" t="s">
        <v>2300</v>
      </c>
      <c r="J90" s="259">
        <v>50</v>
      </c>
      <c r="K90" s="271"/>
    </row>
    <row r="91" spans="2:11" s="1" customFormat="1" ht="15" customHeight="1">
      <c r="B91" s="282"/>
      <c r="C91" s="259" t="s">
        <v>2325</v>
      </c>
      <c r="D91" s="259"/>
      <c r="E91" s="259"/>
      <c r="F91" s="280" t="s">
        <v>2304</v>
      </c>
      <c r="G91" s="281"/>
      <c r="H91" s="259" t="s">
        <v>2325</v>
      </c>
      <c r="I91" s="259" t="s">
        <v>2300</v>
      </c>
      <c r="J91" s="259">
        <v>50</v>
      </c>
      <c r="K91" s="271"/>
    </row>
    <row r="92" spans="2:11" s="1" customFormat="1" ht="15" customHeight="1">
      <c r="B92" s="282"/>
      <c r="C92" s="259" t="s">
        <v>2326</v>
      </c>
      <c r="D92" s="259"/>
      <c r="E92" s="259"/>
      <c r="F92" s="280" t="s">
        <v>2304</v>
      </c>
      <c r="G92" s="281"/>
      <c r="H92" s="259" t="s">
        <v>2327</v>
      </c>
      <c r="I92" s="259" t="s">
        <v>2300</v>
      </c>
      <c r="J92" s="259">
        <v>255</v>
      </c>
      <c r="K92" s="271"/>
    </row>
    <row r="93" spans="2:11" s="1" customFormat="1" ht="15" customHeight="1">
      <c r="B93" s="282"/>
      <c r="C93" s="259" t="s">
        <v>2328</v>
      </c>
      <c r="D93" s="259"/>
      <c r="E93" s="259"/>
      <c r="F93" s="280" t="s">
        <v>2298</v>
      </c>
      <c r="G93" s="281"/>
      <c r="H93" s="259" t="s">
        <v>2329</v>
      </c>
      <c r="I93" s="259" t="s">
        <v>2330</v>
      </c>
      <c r="J93" s="259"/>
      <c r="K93" s="271"/>
    </row>
    <row r="94" spans="2:11" s="1" customFormat="1" ht="15" customHeight="1">
      <c r="B94" s="282"/>
      <c r="C94" s="259" t="s">
        <v>2331</v>
      </c>
      <c r="D94" s="259"/>
      <c r="E94" s="259"/>
      <c r="F94" s="280" t="s">
        <v>2298</v>
      </c>
      <c r="G94" s="281"/>
      <c r="H94" s="259" t="s">
        <v>2332</v>
      </c>
      <c r="I94" s="259" t="s">
        <v>2333</v>
      </c>
      <c r="J94" s="259"/>
      <c r="K94" s="271"/>
    </row>
    <row r="95" spans="2:11" s="1" customFormat="1" ht="15" customHeight="1">
      <c r="B95" s="282"/>
      <c r="C95" s="259" t="s">
        <v>2334</v>
      </c>
      <c r="D95" s="259"/>
      <c r="E95" s="259"/>
      <c r="F95" s="280" t="s">
        <v>2298</v>
      </c>
      <c r="G95" s="281"/>
      <c r="H95" s="259" t="s">
        <v>2334</v>
      </c>
      <c r="I95" s="259" t="s">
        <v>2333</v>
      </c>
      <c r="J95" s="259"/>
      <c r="K95" s="271"/>
    </row>
    <row r="96" spans="2:11" s="1" customFormat="1" ht="15" customHeight="1">
      <c r="B96" s="282"/>
      <c r="C96" s="259" t="s">
        <v>44</v>
      </c>
      <c r="D96" s="259"/>
      <c r="E96" s="259"/>
      <c r="F96" s="280" t="s">
        <v>2298</v>
      </c>
      <c r="G96" s="281"/>
      <c r="H96" s="259" t="s">
        <v>2335</v>
      </c>
      <c r="I96" s="259" t="s">
        <v>2333</v>
      </c>
      <c r="J96" s="259"/>
      <c r="K96" s="271"/>
    </row>
    <row r="97" spans="2:11" s="1" customFormat="1" ht="15" customHeight="1">
      <c r="B97" s="282"/>
      <c r="C97" s="259" t="s">
        <v>54</v>
      </c>
      <c r="D97" s="259"/>
      <c r="E97" s="259"/>
      <c r="F97" s="280" t="s">
        <v>2298</v>
      </c>
      <c r="G97" s="281"/>
      <c r="H97" s="259" t="s">
        <v>2336</v>
      </c>
      <c r="I97" s="259" t="s">
        <v>2333</v>
      </c>
      <c r="J97" s="259"/>
      <c r="K97" s="271"/>
    </row>
    <row r="98" spans="2:11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pans="2:11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pans="2:11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pans="2:1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pans="2:11" s="1" customFormat="1" ht="45" customHeight="1">
      <c r="B102" s="270"/>
      <c r="C102" s="388" t="s">
        <v>2337</v>
      </c>
      <c r="D102" s="388"/>
      <c r="E102" s="388"/>
      <c r="F102" s="388"/>
      <c r="G102" s="388"/>
      <c r="H102" s="388"/>
      <c r="I102" s="388"/>
      <c r="J102" s="388"/>
      <c r="K102" s="271"/>
    </row>
    <row r="103" spans="2:11" s="1" customFormat="1" ht="17.25" customHeight="1">
      <c r="B103" s="270"/>
      <c r="C103" s="272" t="s">
        <v>2292</v>
      </c>
      <c r="D103" s="272"/>
      <c r="E103" s="272"/>
      <c r="F103" s="272" t="s">
        <v>2293</v>
      </c>
      <c r="G103" s="273"/>
      <c r="H103" s="272" t="s">
        <v>60</v>
      </c>
      <c r="I103" s="272" t="s">
        <v>63</v>
      </c>
      <c r="J103" s="272" t="s">
        <v>2294</v>
      </c>
      <c r="K103" s="271"/>
    </row>
    <row r="104" spans="2:11" s="1" customFormat="1" ht="17.25" customHeight="1">
      <c r="B104" s="270"/>
      <c r="C104" s="274" t="s">
        <v>2295</v>
      </c>
      <c r="D104" s="274"/>
      <c r="E104" s="274"/>
      <c r="F104" s="275" t="s">
        <v>2296</v>
      </c>
      <c r="G104" s="276"/>
      <c r="H104" s="274"/>
      <c r="I104" s="274"/>
      <c r="J104" s="274" t="s">
        <v>2297</v>
      </c>
      <c r="K104" s="271"/>
    </row>
    <row r="105" spans="2:11" s="1" customFormat="1" ht="5.25" customHeight="1">
      <c r="B105" s="270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pans="2:11" s="1" customFormat="1" ht="15" customHeight="1">
      <c r="B106" s="270"/>
      <c r="C106" s="259" t="s">
        <v>59</v>
      </c>
      <c r="D106" s="279"/>
      <c r="E106" s="279"/>
      <c r="F106" s="280" t="s">
        <v>2298</v>
      </c>
      <c r="G106" s="259"/>
      <c r="H106" s="259" t="s">
        <v>2338</v>
      </c>
      <c r="I106" s="259" t="s">
        <v>2300</v>
      </c>
      <c r="J106" s="259">
        <v>20</v>
      </c>
      <c r="K106" s="271"/>
    </row>
    <row r="107" spans="2:11" s="1" customFormat="1" ht="15" customHeight="1">
      <c r="B107" s="270"/>
      <c r="C107" s="259" t="s">
        <v>2301</v>
      </c>
      <c r="D107" s="259"/>
      <c r="E107" s="259"/>
      <c r="F107" s="280" t="s">
        <v>2298</v>
      </c>
      <c r="G107" s="259"/>
      <c r="H107" s="259" t="s">
        <v>2338</v>
      </c>
      <c r="I107" s="259" t="s">
        <v>2300</v>
      </c>
      <c r="J107" s="259">
        <v>120</v>
      </c>
      <c r="K107" s="271"/>
    </row>
    <row r="108" spans="2:11" s="1" customFormat="1" ht="15" customHeight="1">
      <c r="B108" s="282"/>
      <c r="C108" s="259" t="s">
        <v>2303</v>
      </c>
      <c r="D108" s="259"/>
      <c r="E108" s="259"/>
      <c r="F108" s="280" t="s">
        <v>2304</v>
      </c>
      <c r="G108" s="259"/>
      <c r="H108" s="259" t="s">
        <v>2338</v>
      </c>
      <c r="I108" s="259" t="s">
        <v>2300</v>
      </c>
      <c r="J108" s="259">
        <v>50</v>
      </c>
      <c r="K108" s="271"/>
    </row>
    <row r="109" spans="2:11" s="1" customFormat="1" ht="15" customHeight="1">
      <c r="B109" s="282"/>
      <c r="C109" s="259" t="s">
        <v>2306</v>
      </c>
      <c r="D109" s="259"/>
      <c r="E109" s="259"/>
      <c r="F109" s="280" t="s">
        <v>2298</v>
      </c>
      <c r="G109" s="259"/>
      <c r="H109" s="259" t="s">
        <v>2338</v>
      </c>
      <c r="I109" s="259" t="s">
        <v>2308</v>
      </c>
      <c r="J109" s="259"/>
      <c r="K109" s="271"/>
    </row>
    <row r="110" spans="2:11" s="1" customFormat="1" ht="15" customHeight="1">
      <c r="B110" s="282"/>
      <c r="C110" s="259" t="s">
        <v>2317</v>
      </c>
      <c r="D110" s="259"/>
      <c r="E110" s="259"/>
      <c r="F110" s="280" t="s">
        <v>2304</v>
      </c>
      <c r="G110" s="259"/>
      <c r="H110" s="259" t="s">
        <v>2338</v>
      </c>
      <c r="I110" s="259" t="s">
        <v>2300</v>
      </c>
      <c r="J110" s="259">
        <v>50</v>
      </c>
      <c r="K110" s="271"/>
    </row>
    <row r="111" spans="2:11" s="1" customFormat="1" ht="15" customHeight="1">
      <c r="B111" s="282"/>
      <c r="C111" s="259" t="s">
        <v>2325</v>
      </c>
      <c r="D111" s="259"/>
      <c r="E111" s="259"/>
      <c r="F111" s="280" t="s">
        <v>2304</v>
      </c>
      <c r="G111" s="259"/>
      <c r="H111" s="259" t="s">
        <v>2338</v>
      </c>
      <c r="I111" s="259" t="s">
        <v>2300</v>
      </c>
      <c r="J111" s="259">
        <v>50</v>
      </c>
      <c r="K111" s="271"/>
    </row>
    <row r="112" spans="2:11" s="1" customFormat="1" ht="15" customHeight="1">
      <c r="B112" s="282"/>
      <c r="C112" s="259" t="s">
        <v>2323</v>
      </c>
      <c r="D112" s="259"/>
      <c r="E112" s="259"/>
      <c r="F112" s="280" t="s">
        <v>2304</v>
      </c>
      <c r="G112" s="259"/>
      <c r="H112" s="259" t="s">
        <v>2338</v>
      </c>
      <c r="I112" s="259" t="s">
        <v>2300</v>
      </c>
      <c r="J112" s="259">
        <v>50</v>
      </c>
      <c r="K112" s="271"/>
    </row>
    <row r="113" spans="2:11" s="1" customFormat="1" ht="15" customHeight="1">
      <c r="B113" s="282"/>
      <c r="C113" s="259" t="s">
        <v>59</v>
      </c>
      <c r="D113" s="259"/>
      <c r="E113" s="259"/>
      <c r="F113" s="280" t="s">
        <v>2298</v>
      </c>
      <c r="G113" s="259"/>
      <c r="H113" s="259" t="s">
        <v>2339</v>
      </c>
      <c r="I113" s="259" t="s">
        <v>2300</v>
      </c>
      <c r="J113" s="259">
        <v>20</v>
      </c>
      <c r="K113" s="271"/>
    </row>
    <row r="114" spans="2:11" s="1" customFormat="1" ht="15" customHeight="1">
      <c r="B114" s="282"/>
      <c r="C114" s="259" t="s">
        <v>2340</v>
      </c>
      <c r="D114" s="259"/>
      <c r="E114" s="259"/>
      <c r="F114" s="280" t="s">
        <v>2298</v>
      </c>
      <c r="G114" s="259"/>
      <c r="H114" s="259" t="s">
        <v>2341</v>
      </c>
      <c r="I114" s="259" t="s">
        <v>2300</v>
      </c>
      <c r="J114" s="259">
        <v>120</v>
      </c>
      <c r="K114" s="271"/>
    </row>
    <row r="115" spans="2:11" s="1" customFormat="1" ht="15" customHeight="1">
      <c r="B115" s="282"/>
      <c r="C115" s="259" t="s">
        <v>44</v>
      </c>
      <c r="D115" s="259"/>
      <c r="E115" s="259"/>
      <c r="F115" s="280" t="s">
        <v>2298</v>
      </c>
      <c r="G115" s="259"/>
      <c r="H115" s="259" t="s">
        <v>2342</v>
      </c>
      <c r="I115" s="259" t="s">
        <v>2333</v>
      </c>
      <c r="J115" s="259"/>
      <c r="K115" s="271"/>
    </row>
    <row r="116" spans="2:11" s="1" customFormat="1" ht="15" customHeight="1">
      <c r="B116" s="282"/>
      <c r="C116" s="259" t="s">
        <v>54</v>
      </c>
      <c r="D116" s="259"/>
      <c r="E116" s="259"/>
      <c r="F116" s="280" t="s">
        <v>2298</v>
      </c>
      <c r="G116" s="259"/>
      <c r="H116" s="259" t="s">
        <v>2343</v>
      </c>
      <c r="I116" s="259" t="s">
        <v>2333</v>
      </c>
      <c r="J116" s="259"/>
      <c r="K116" s="271"/>
    </row>
    <row r="117" spans="2:11" s="1" customFormat="1" ht="15" customHeight="1">
      <c r="B117" s="282"/>
      <c r="C117" s="259" t="s">
        <v>63</v>
      </c>
      <c r="D117" s="259"/>
      <c r="E117" s="259"/>
      <c r="F117" s="280" t="s">
        <v>2298</v>
      </c>
      <c r="G117" s="259"/>
      <c r="H117" s="259" t="s">
        <v>2344</v>
      </c>
      <c r="I117" s="259" t="s">
        <v>2345</v>
      </c>
      <c r="J117" s="259"/>
      <c r="K117" s="271"/>
    </row>
    <row r="118" spans="2:11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pans="2:11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pans="2:11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pans="2:1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pans="2:11" s="1" customFormat="1" ht="45" customHeight="1">
      <c r="B122" s="298"/>
      <c r="C122" s="386" t="s">
        <v>2346</v>
      </c>
      <c r="D122" s="386"/>
      <c r="E122" s="386"/>
      <c r="F122" s="386"/>
      <c r="G122" s="386"/>
      <c r="H122" s="386"/>
      <c r="I122" s="386"/>
      <c r="J122" s="386"/>
      <c r="K122" s="299"/>
    </row>
    <row r="123" spans="2:11" s="1" customFormat="1" ht="17.25" customHeight="1">
      <c r="B123" s="300"/>
      <c r="C123" s="272" t="s">
        <v>2292</v>
      </c>
      <c r="D123" s="272"/>
      <c r="E123" s="272"/>
      <c r="F123" s="272" t="s">
        <v>2293</v>
      </c>
      <c r="G123" s="273"/>
      <c r="H123" s="272" t="s">
        <v>60</v>
      </c>
      <c r="I123" s="272" t="s">
        <v>63</v>
      </c>
      <c r="J123" s="272" t="s">
        <v>2294</v>
      </c>
      <c r="K123" s="301"/>
    </row>
    <row r="124" spans="2:11" s="1" customFormat="1" ht="17.25" customHeight="1">
      <c r="B124" s="300"/>
      <c r="C124" s="274" t="s">
        <v>2295</v>
      </c>
      <c r="D124" s="274"/>
      <c r="E124" s="274"/>
      <c r="F124" s="275" t="s">
        <v>2296</v>
      </c>
      <c r="G124" s="276"/>
      <c r="H124" s="274"/>
      <c r="I124" s="274"/>
      <c r="J124" s="274" t="s">
        <v>2297</v>
      </c>
      <c r="K124" s="301"/>
    </row>
    <row r="125" spans="2:11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pans="2:11" s="1" customFormat="1" ht="15" customHeight="1">
      <c r="B126" s="302"/>
      <c r="C126" s="259" t="s">
        <v>2301</v>
      </c>
      <c r="D126" s="279"/>
      <c r="E126" s="279"/>
      <c r="F126" s="280" t="s">
        <v>2298</v>
      </c>
      <c r="G126" s="259"/>
      <c r="H126" s="259" t="s">
        <v>2338</v>
      </c>
      <c r="I126" s="259" t="s">
        <v>2300</v>
      </c>
      <c r="J126" s="259">
        <v>120</v>
      </c>
      <c r="K126" s="305"/>
    </row>
    <row r="127" spans="2:11" s="1" customFormat="1" ht="15" customHeight="1">
      <c r="B127" s="302"/>
      <c r="C127" s="259" t="s">
        <v>2347</v>
      </c>
      <c r="D127" s="259"/>
      <c r="E127" s="259"/>
      <c r="F127" s="280" t="s">
        <v>2298</v>
      </c>
      <c r="G127" s="259"/>
      <c r="H127" s="259" t="s">
        <v>2348</v>
      </c>
      <c r="I127" s="259" t="s">
        <v>2300</v>
      </c>
      <c r="J127" s="259" t="s">
        <v>2349</v>
      </c>
      <c r="K127" s="305"/>
    </row>
    <row r="128" spans="2:11" s="1" customFormat="1" ht="15" customHeight="1">
      <c r="B128" s="302"/>
      <c r="C128" s="259" t="s">
        <v>2246</v>
      </c>
      <c r="D128" s="259"/>
      <c r="E128" s="259"/>
      <c r="F128" s="280" t="s">
        <v>2298</v>
      </c>
      <c r="G128" s="259"/>
      <c r="H128" s="259" t="s">
        <v>2350</v>
      </c>
      <c r="I128" s="259" t="s">
        <v>2300</v>
      </c>
      <c r="J128" s="259" t="s">
        <v>2349</v>
      </c>
      <c r="K128" s="305"/>
    </row>
    <row r="129" spans="2:11" s="1" customFormat="1" ht="15" customHeight="1">
      <c r="B129" s="302"/>
      <c r="C129" s="259" t="s">
        <v>2309</v>
      </c>
      <c r="D129" s="259"/>
      <c r="E129" s="259"/>
      <c r="F129" s="280" t="s">
        <v>2304</v>
      </c>
      <c r="G129" s="259"/>
      <c r="H129" s="259" t="s">
        <v>2310</v>
      </c>
      <c r="I129" s="259" t="s">
        <v>2300</v>
      </c>
      <c r="J129" s="259">
        <v>15</v>
      </c>
      <c r="K129" s="305"/>
    </row>
    <row r="130" spans="2:11" s="1" customFormat="1" ht="15" customHeight="1">
      <c r="B130" s="302"/>
      <c r="C130" s="283" t="s">
        <v>2311</v>
      </c>
      <c r="D130" s="283"/>
      <c r="E130" s="283"/>
      <c r="F130" s="284" t="s">
        <v>2304</v>
      </c>
      <c r="G130" s="283"/>
      <c r="H130" s="283" t="s">
        <v>2312</v>
      </c>
      <c r="I130" s="283" t="s">
        <v>2300</v>
      </c>
      <c r="J130" s="283">
        <v>15</v>
      </c>
      <c r="K130" s="305"/>
    </row>
    <row r="131" spans="2:11" s="1" customFormat="1" ht="15" customHeight="1">
      <c r="B131" s="302"/>
      <c r="C131" s="283" t="s">
        <v>2313</v>
      </c>
      <c r="D131" s="283"/>
      <c r="E131" s="283"/>
      <c r="F131" s="284" t="s">
        <v>2304</v>
      </c>
      <c r="G131" s="283"/>
      <c r="H131" s="283" t="s">
        <v>2314</v>
      </c>
      <c r="I131" s="283" t="s">
        <v>2300</v>
      </c>
      <c r="J131" s="283">
        <v>20</v>
      </c>
      <c r="K131" s="305"/>
    </row>
    <row r="132" spans="2:11" s="1" customFormat="1" ht="15" customHeight="1">
      <c r="B132" s="302"/>
      <c r="C132" s="283" t="s">
        <v>2315</v>
      </c>
      <c r="D132" s="283"/>
      <c r="E132" s="283"/>
      <c r="F132" s="284" t="s">
        <v>2304</v>
      </c>
      <c r="G132" s="283"/>
      <c r="H132" s="283" t="s">
        <v>2316</v>
      </c>
      <c r="I132" s="283" t="s">
        <v>2300</v>
      </c>
      <c r="J132" s="283">
        <v>20</v>
      </c>
      <c r="K132" s="305"/>
    </row>
    <row r="133" spans="2:11" s="1" customFormat="1" ht="15" customHeight="1">
      <c r="B133" s="302"/>
      <c r="C133" s="259" t="s">
        <v>2303</v>
      </c>
      <c r="D133" s="259"/>
      <c r="E133" s="259"/>
      <c r="F133" s="280" t="s">
        <v>2304</v>
      </c>
      <c r="G133" s="259"/>
      <c r="H133" s="259" t="s">
        <v>2338</v>
      </c>
      <c r="I133" s="259" t="s">
        <v>2300</v>
      </c>
      <c r="J133" s="259">
        <v>50</v>
      </c>
      <c r="K133" s="305"/>
    </row>
    <row r="134" spans="2:11" s="1" customFormat="1" ht="15" customHeight="1">
      <c r="B134" s="302"/>
      <c r="C134" s="259" t="s">
        <v>2317</v>
      </c>
      <c r="D134" s="259"/>
      <c r="E134" s="259"/>
      <c r="F134" s="280" t="s">
        <v>2304</v>
      </c>
      <c r="G134" s="259"/>
      <c r="H134" s="259" t="s">
        <v>2338</v>
      </c>
      <c r="I134" s="259" t="s">
        <v>2300</v>
      </c>
      <c r="J134" s="259">
        <v>50</v>
      </c>
      <c r="K134" s="305"/>
    </row>
    <row r="135" spans="2:11" s="1" customFormat="1" ht="15" customHeight="1">
      <c r="B135" s="302"/>
      <c r="C135" s="259" t="s">
        <v>2323</v>
      </c>
      <c r="D135" s="259"/>
      <c r="E135" s="259"/>
      <c r="F135" s="280" t="s">
        <v>2304</v>
      </c>
      <c r="G135" s="259"/>
      <c r="H135" s="259" t="s">
        <v>2338</v>
      </c>
      <c r="I135" s="259" t="s">
        <v>2300</v>
      </c>
      <c r="J135" s="259">
        <v>50</v>
      </c>
      <c r="K135" s="305"/>
    </row>
    <row r="136" spans="2:11" s="1" customFormat="1" ht="15" customHeight="1">
      <c r="B136" s="302"/>
      <c r="C136" s="259" t="s">
        <v>2325</v>
      </c>
      <c r="D136" s="259"/>
      <c r="E136" s="259"/>
      <c r="F136" s="280" t="s">
        <v>2304</v>
      </c>
      <c r="G136" s="259"/>
      <c r="H136" s="259" t="s">
        <v>2338</v>
      </c>
      <c r="I136" s="259" t="s">
        <v>2300</v>
      </c>
      <c r="J136" s="259">
        <v>50</v>
      </c>
      <c r="K136" s="305"/>
    </row>
    <row r="137" spans="2:11" s="1" customFormat="1" ht="15" customHeight="1">
      <c r="B137" s="302"/>
      <c r="C137" s="259" t="s">
        <v>2326</v>
      </c>
      <c r="D137" s="259"/>
      <c r="E137" s="259"/>
      <c r="F137" s="280" t="s">
        <v>2304</v>
      </c>
      <c r="G137" s="259"/>
      <c r="H137" s="259" t="s">
        <v>2351</v>
      </c>
      <c r="I137" s="259" t="s">
        <v>2300</v>
      </c>
      <c r="J137" s="259">
        <v>255</v>
      </c>
      <c r="K137" s="305"/>
    </row>
    <row r="138" spans="2:11" s="1" customFormat="1" ht="15" customHeight="1">
      <c r="B138" s="302"/>
      <c r="C138" s="259" t="s">
        <v>2328</v>
      </c>
      <c r="D138" s="259"/>
      <c r="E138" s="259"/>
      <c r="F138" s="280" t="s">
        <v>2298</v>
      </c>
      <c r="G138" s="259"/>
      <c r="H138" s="259" t="s">
        <v>2352</v>
      </c>
      <c r="I138" s="259" t="s">
        <v>2330</v>
      </c>
      <c r="J138" s="259"/>
      <c r="K138" s="305"/>
    </row>
    <row r="139" spans="2:11" s="1" customFormat="1" ht="15" customHeight="1">
      <c r="B139" s="302"/>
      <c r="C139" s="259" t="s">
        <v>2331</v>
      </c>
      <c r="D139" s="259"/>
      <c r="E139" s="259"/>
      <c r="F139" s="280" t="s">
        <v>2298</v>
      </c>
      <c r="G139" s="259"/>
      <c r="H139" s="259" t="s">
        <v>2353</v>
      </c>
      <c r="I139" s="259" t="s">
        <v>2333</v>
      </c>
      <c r="J139" s="259"/>
      <c r="K139" s="305"/>
    </row>
    <row r="140" spans="2:11" s="1" customFormat="1" ht="15" customHeight="1">
      <c r="B140" s="302"/>
      <c r="C140" s="259" t="s">
        <v>2334</v>
      </c>
      <c r="D140" s="259"/>
      <c r="E140" s="259"/>
      <c r="F140" s="280" t="s">
        <v>2298</v>
      </c>
      <c r="G140" s="259"/>
      <c r="H140" s="259" t="s">
        <v>2334</v>
      </c>
      <c r="I140" s="259" t="s">
        <v>2333</v>
      </c>
      <c r="J140" s="259"/>
      <c r="K140" s="305"/>
    </row>
    <row r="141" spans="2:11" s="1" customFormat="1" ht="15" customHeight="1">
      <c r="B141" s="302"/>
      <c r="C141" s="259" t="s">
        <v>44</v>
      </c>
      <c r="D141" s="259"/>
      <c r="E141" s="259"/>
      <c r="F141" s="280" t="s">
        <v>2298</v>
      </c>
      <c r="G141" s="259"/>
      <c r="H141" s="259" t="s">
        <v>2354</v>
      </c>
      <c r="I141" s="259" t="s">
        <v>2333</v>
      </c>
      <c r="J141" s="259"/>
      <c r="K141" s="305"/>
    </row>
    <row r="142" spans="2:11" s="1" customFormat="1" ht="15" customHeight="1">
      <c r="B142" s="302"/>
      <c r="C142" s="259" t="s">
        <v>2355</v>
      </c>
      <c r="D142" s="259"/>
      <c r="E142" s="259"/>
      <c r="F142" s="280" t="s">
        <v>2298</v>
      </c>
      <c r="G142" s="259"/>
      <c r="H142" s="259" t="s">
        <v>2356</v>
      </c>
      <c r="I142" s="259" t="s">
        <v>2333</v>
      </c>
      <c r="J142" s="259"/>
      <c r="K142" s="305"/>
    </row>
    <row r="143" spans="2:11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pans="2:11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pans="2:11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pans="2:11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pans="2:11" s="1" customFormat="1" ht="45" customHeight="1">
      <c r="B147" s="270"/>
      <c r="C147" s="388" t="s">
        <v>2357</v>
      </c>
      <c r="D147" s="388"/>
      <c r="E147" s="388"/>
      <c r="F147" s="388"/>
      <c r="G147" s="388"/>
      <c r="H147" s="388"/>
      <c r="I147" s="388"/>
      <c r="J147" s="388"/>
      <c r="K147" s="271"/>
    </row>
    <row r="148" spans="2:11" s="1" customFormat="1" ht="17.25" customHeight="1">
      <c r="B148" s="270"/>
      <c r="C148" s="272" t="s">
        <v>2292</v>
      </c>
      <c r="D148" s="272"/>
      <c r="E148" s="272"/>
      <c r="F148" s="272" t="s">
        <v>2293</v>
      </c>
      <c r="G148" s="273"/>
      <c r="H148" s="272" t="s">
        <v>60</v>
      </c>
      <c r="I148" s="272" t="s">
        <v>63</v>
      </c>
      <c r="J148" s="272" t="s">
        <v>2294</v>
      </c>
      <c r="K148" s="271"/>
    </row>
    <row r="149" spans="2:11" s="1" customFormat="1" ht="17.25" customHeight="1">
      <c r="B149" s="270"/>
      <c r="C149" s="274" t="s">
        <v>2295</v>
      </c>
      <c r="D149" s="274"/>
      <c r="E149" s="274"/>
      <c r="F149" s="275" t="s">
        <v>2296</v>
      </c>
      <c r="G149" s="276"/>
      <c r="H149" s="274"/>
      <c r="I149" s="274"/>
      <c r="J149" s="274" t="s">
        <v>2297</v>
      </c>
      <c r="K149" s="271"/>
    </row>
    <row r="150" spans="2:11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pans="2:11" s="1" customFormat="1" ht="15" customHeight="1">
      <c r="B151" s="282"/>
      <c r="C151" s="309" t="s">
        <v>2301</v>
      </c>
      <c r="D151" s="259"/>
      <c r="E151" s="259"/>
      <c r="F151" s="310" t="s">
        <v>2298</v>
      </c>
      <c r="G151" s="259"/>
      <c r="H151" s="309" t="s">
        <v>2338</v>
      </c>
      <c r="I151" s="309" t="s">
        <v>2300</v>
      </c>
      <c r="J151" s="309">
        <v>120</v>
      </c>
      <c r="K151" s="305"/>
    </row>
    <row r="152" spans="2:11" s="1" customFormat="1" ht="15" customHeight="1">
      <c r="B152" s="282"/>
      <c r="C152" s="309" t="s">
        <v>2347</v>
      </c>
      <c r="D152" s="259"/>
      <c r="E152" s="259"/>
      <c r="F152" s="310" t="s">
        <v>2298</v>
      </c>
      <c r="G152" s="259"/>
      <c r="H152" s="309" t="s">
        <v>2358</v>
      </c>
      <c r="I152" s="309" t="s">
        <v>2300</v>
      </c>
      <c r="J152" s="309" t="s">
        <v>2349</v>
      </c>
      <c r="K152" s="305"/>
    </row>
    <row r="153" spans="2:11" s="1" customFormat="1" ht="15" customHeight="1">
      <c r="B153" s="282"/>
      <c r="C153" s="309" t="s">
        <v>2246</v>
      </c>
      <c r="D153" s="259"/>
      <c r="E153" s="259"/>
      <c r="F153" s="310" t="s">
        <v>2298</v>
      </c>
      <c r="G153" s="259"/>
      <c r="H153" s="309" t="s">
        <v>2359</v>
      </c>
      <c r="I153" s="309" t="s">
        <v>2300</v>
      </c>
      <c r="J153" s="309" t="s">
        <v>2349</v>
      </c>
      <c r="K153" s="305"/>
    </row>
    <row r="154" spans="2:11" s="1" customFormat="1" ht="15" customHeight="1">
      <c r="B154" s="282"/>
      <c r="C154" s="309" t="s">
        <v>2303</v>
      </c>
      <c r="D154" s="259"/>
      <c r="E154" s="259"/>
      <c r="F154" s="310" t="s">
        <v>2304</v>
      </c>
      <c r="G154" s="259"/>
      <c r="H154" s="309" t="s">
        <v>2338</v>
      </c>
      <c r="I154" s="309" t="s">
        <v>2300</v>
      </c>
      <c r="J154" s="309">
        <v>50</v>
      </c>
      <c r="K154" s="305"/>
    </row>
    <row r="155" spans="2:11" s="1" customFormat="1" ht="15" customHeight="1">
      <c r="B155" s="282"/>
      <c r="C155" s="309" t="s">
        <v>2306</v>
      </c>
      <c r="D155" s="259"/>
      <c r="E155" s="259"/>
      <c r="F155" s="310" t="s">
        <v>2298</v>
      </c>
      <c r="G155" s="259"/>
      <c r="H155" s="309" t="s">
        <v>2338</v>
      </c>
      <c r="I155" s="309" t="s">
        <v>2308</v>
      </c>
      <c r="J155" s="309"/>
      <c r="K155" s="305"/>
    </row>
    <row r="156" spans="2:11" s="1" customFormat="1" ht="15" customHeight="1">
      <c r="B156" s="282"/>
      <c r="C156" s="309" t="s">
        <v>2317</v>
      </c>
      <c r="D156" s="259"/>
      <c r="E156" s="259"/>
      <c r="F156" s="310" t="s">
        <v>2304</v>
      </c>
      <c r="G156" s="259"/>
      <c r="H156" s="309" t="s">
        <v>2338</v>
      </c>
      <c r="I156" s="309" t="s">
        <v>2300</v>
      </c>
      <c r="J156" s="309">
        <v>50</v>
      </c>
      <c r="K156" s="305"/>
    </row>
    <row r="157" spans="2:11" s="1" customFormat="1" ht="15" customHeight="1">
      <c r="B157" s="282"/>
      <c r="C157" s="309" t="s">
        <v>2325</v>
      </c>
      <c r="D157" s="259"/>
      <c r="E157" s="259"/>
      <c r="F157" s="310" t="s">
        <v>2304</v>
      </c>
      <c r="G157" s="259"/>
      <c r="H157" s="309" t="s">
        <v>2338</v>
      </c>
      <c r="I157" s="309" t="s">
        <v>2300</v>
      </c>
      <c r="J157" s="309">
        <v>50</v>
      </c>
      <c r="K157" s="305"/>
    </row>
    <row r="158" spans="2:11" s="1" customFormat="1" ht="15" customHeight="1">
      <c r="B158" s="282"/>
      <c r="C158" s="309" t="s">
        <v>2323</v>
      </c>
      <c r="D158" s="259"/>
      <c r="E158" s="259"/>
      <c r="F158" s="310" t="s">
        <v>2304</v>
      </c>
      <c r="G158" s="259"/>
      <c r="H158" s="309" t="s">
        <v>2338</v>
      </c>
      <c r="I158" s="309" t="s">
        <v>2300</v>
      </c>
      <c r="J158" s="309">
        <v>50</v>
      </c>
      <c r="K158" s="305"/>
    </row>
    <row r="159" spans="2:11" s="1" customFormat="1" ht="15" customHeight="1">
      <c r="B159" s="282"/>
      <c r="C159" s="309" t="s">
        <v>126</v>
      </c>
      <c r="D159" s="259"/>
      <c r="E159" s="259"/>
      <c r="F159" s="310" t="s">
        <v>2298</v>
      </c>
      <c r="G159" s="259"/>
      <c r="H159" s="309" t="s">
        <v>2360</v>
      </c>
      <c r="I159" s="309" t="s">
        <v>2300</v>
      </c>
      <c r="J159" s="309" t="s">
        <v>2361</v>
      </c>
      <c r="K159" s="305"/>
    </row>
    <row r="160" spans="2:11" s="1" customFormat="1" ht="15" customHeight="1">
      <c r="B160" s="282"/>
      <c r="C160" s="309" t="s">
        <v>2362</v>
      </c>
      <c r="D160" s="259"/>
      <c r="E160" s="259"/>
      <c r="F160" s="310" t="s">
        <v>2298</v>
      </c>
      <c r="G160" s="259"/>
      <c r="H160" s="309" t="s">
        <v>2363</v>
      </c>
      <c r="I160" s="309" t="s">
        <v>2333</v>
      </c>
      <c r="J160" s="309"/>
      <c r="K160" s="305"/>
    </row>
    <row r="161" spans="2:1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pans="2:11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pans="2:11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pans="2:11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pans="2:11" s="1" customFormat="1" ht="45" customHeight="1">
      <c r="B165" s="251"/>
      <c r="C165" s="386" t="s">
        <v>2364</v>
      </c>
      <c r="D165" s="386"/>
      <c r="E165" s="386"/>
      <c r="F165" s="386"/>
      <c r="G165" s="386"/>
      <c r="H165" s="386"/>
      <c r="I165" s="386"/>
      <c r="J165" s="386"/>
      <c r="K165" s="252"/>
    </row>
    <row r="166" spans="2:11" s="1" customFormat="1" ht="17.25" customHeight="1">
      <c r="B166" s="251"/>
      <c r="C166" s="272" t="s">
        <v>2292</v>
      </c>
      <c r="D166" s="272"/>
      <c r="E166" s="272"/>
      <c r="F166" s="272" t="s">
        <v>2293</v>
      </c>
      <c r="G166" s="314"/>
      <c r="H166" s="315" t="s">
        <v>60</v>
      </c>
      <c r="I166" s="315" t="s">
        <v>63</v>
      </c>
      <c r="J166" s="272" t="s">
        <v>2294</v>
      </c>
      <c r="K166" s="252"/>
    </row>
    <row r="167" spans="2:11" s="1" customFormat="1" ht="17.25" customHeight="1">
      <c r="B167" s="253"/>
      <c r="C167" s="274" t="s">
        <v>2295</v>
      </c>
      <c r="D167" s="274"/>
      <c r="E167" s="274"/>
      <c r="F167" s="275" t="s">
        <v>2296</v>
      </c>
      <c r="G167" s="316"/>
      <c r="H167" s="317"/>
      <c r="I167" s="317"/>
      <c r="J167" s="274" t="s">
        <v>2297</v>
      </c>
      <c r="K167" s="254"/>
    </row>
    <row r="168" spans="2:11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pans="2:11" s="1" customFormat="1" ht="15" customHeight="1">
      <c r="B169" s="282"/>
      <c r="C169" s="259" t="s">
        <v>2301</v>
      </c>
      <c r="D169" s="259"/>
      <c r="E169" s="259"/>
      <c r="F169" s="280" t="s">
        <v>2298</v>
      </c>
      <c r="G169" s="259"/>
      <c r="H169" s="259" t="s">
        <v>2338</v>
      </c>
      <c r="I169" s="259" t="s">
        <v>2300</v>
      </c>
      <c r="J169" s="259">
        <v>120</v>
      </c>
      <c r="K169" s="305"/>
    </row>
    <row r="170" spans="2:11" s="1" customFormat="1" ht="15" customHeight="1">
      <c r="B170" s="282"/>
      <c r="C170" s="259" t="s">
        <v>2347</v>
      </c>
      <c r="D170" s="259"/>
      <c r="E170" s="259"/>
      <c r="F170" s="280" t="s">
        <v>2298</v>
      </c>
      <c r="G170" s="259"/>
      <c r="H170" s="259" t="s">
        <v>2348</v>
      </c>
      <c r="I170" s="259" t="s">
        <v>2300</v>
      </c>
      <c r="J170" s="259" t="s">
        <v>2349</v>
      </c>
      <c r="K170" s="305"/>
    </row>
    <row r="171" spans="2:11" s="1" customFormat="1" ht="15" customHeight="1">
      <c r="B171" s="282"/>
      <c r="C171" s="259" t="s">
        <v>2246</v>
      </c>
      <c r="D171" s="259"/>
      <c r="E171" s="259"/>
      <c r="F171" s="280" t="s">
        <v>2298</v>
      </c>
      <c r="G171" s="259"/>
      <c r="H171" s="259" t="s">
        <v>2365</v>
      </c>
      <c r="I171" s="259" t="s">
        <v>2300</v>
      </c>
      <c r="J171" s="259" t="s">
        <v>2349</v>
      </c>
      <c r="K171" s="305"/>
    </row>
    <row r="172" spans="2:11" s="1" customFormat="1" ht="15" customHeight="1">
      <c r="B172" s="282"/>
      <c r="C172" s="259" t="s">
        <v>2303</v>
      </c>
      <c r="D172" s="259"/>
      <c r="E172" s="259"/>
      <c r="F172" s="280" t="s">
        <v>2304</v>
      </c>
      <c r="G172" s="259"/>
      <c r="H172" s="259" t="s">
        <v>2365</v>
      </c>
      <c r="I172" s="259" t="s">
        <v>2300</v>
      </c>
      <c r="J172" s="259">
        <v>50</v>
      </c>
      <c r="K172" s="305"/>
    </row>
    <row r="173" spans="2:11" s="1" customFormat="1" ht="15" customHeight="1">
      <c r="B173" s="282"/>
      <c r="C173" s="259" t="s">
        <v>2306</v>
      </c>
      <c r="D173" s="259"/>
      <c r="E173" s="259"/>
      <c r="F173" s="280" t="s">
        <v>2298</v>
      </c>
      <c r="G173" s="259"/>
      <c r="H173" s="259" t="s">
        <v>2365</v>
      </c>
      <c r="I173" s="259" t="s">
        <v>2308</v>
      </c>
      <c r="J173" s="259"/>
      <c r="K173" s="305"/>
    </row>
    <row r="174" spans="2:11" s="1" customFormat="1" ht="15" customHeight="1">
      <c r="B174" s="282"/>
      <c r="C174" s="259" t="s">
        <v>2317</v>
      </c>
      <c r="D174" s="259"/>
      <c r="E174" s="259"/>
      <c r="F174" s="280" t="s">
        <v>2304</v>
      </c>
      <c r="G174" s="259"/>
      <c r="H174" s="259" t="s">
        <v>2365</v>
      </c>
      <c r="I174" s="259" t="s">
        <v>2300</v>
      </c>
      <c r="J174" s="259">
        <v>50</v>
      </c>
      <c r="K174" s="305"/>
    </row>
    <row r="175" spans="2:11" s="1" customFormat="1" ht="15" customHeight="1">
      <c r="B175" s="282"/>
      <c r="C175" s="259" t="s">
        <v>2325</v>
      </c>
      <c r="D175" s="259"/>
      <c r="E175" s="259"/>
      <c r="F175" s="280" t="s">
        <v>2304</v>
      </c>
      <c r="G175" s="259"/>
      <c r="H175" s="259" t="s">
        <v>2365</v>
      </c>
      <c r="I175" s="259" t="s">
        <v>2300</v>
      </c>
      <c r="J175" s="259">
        <v>50</v>
      </c>
      <c r="K175" s="305"/>
    </row>
    <row r="176" spans="2:11" s="1" customFormat="1" ht="15" customHeight="1">
      <c r="B176" s="282"/>
      <c r="C176" s="259" t="s">
        <v>2323</v>
      </c>
      <c r="D176" s="259"/>
      <c r="E176" s="259"/>
      <c r="F176" s="280" t="s">
        <v>2304</v>
      </c>
      <c r="G176" s="259"/>
      <c r="H176" s="259" t="s">
        <v>2365</v>
      </c>
      <c r="I176" s="259" t="s">
        <v>2300</v>
      </c>
      <c r="J176" s="259">
        <v>50</v>
      </c>
      <c r="K176" s="305"/>
    </row>
    <row r="177" spans="2:11" s="1" customFormat="1" ht="15" customHeight="1">
      <c r="B177" s="282"/>
      <c r="C177" s="259" t="s">
        <v>139</v>
      </c>
      <c r="D177" s="259"/>
      <c r="E177" s="259"/>
      <c r="F177" s="280" t="s">
        <v>2298</v>
      </c>
      <c r="G177" s="259"/>
      <c r="H177" s="259" t="s">
        <v>2366</v>
      </c>
      <c r="I177" s="259" t="s">
        <v>2367</v>
      </c>
      <c r="J177" s="259"/>
      <c r="K177" s="305"/>
    </row>
    <row r="178" spans="2:11" s="1" customFormat="1" ht="15" customHeight="1">
      <c r="B178" s="282"/>
      <c r="C178" s="259" t="s">
        <v>63</v>
      </c>
      <c r="D178" s="259"/>
      <c r="E178" s="259"/>
      <c r="F178" s="280" t="s">
        <v>2298</v>
      </c>
      <c r="G178" s="259"/>
      <c r="H178" s="259" t="s">
        <v>2368</v>
      </c>
      <c r="I178" s="259" t="s">
        <v>2369</v>
      </c>
      <c r="J178" s="259">
        <v>1</v>
      </c>
      <c r="K178" s="305"/>
    </row>
    <row r="179" spans="2:11" s="1" customFormat="1" ht="15" customHeight="1">
      <c r="B179" s="282"/>
      <c r="C179" s="259" t="s">
        <v>59</v>
      </c>
      <c r="D179" s="259"/>
      <c r="E179" s="259"/>
      <c r="F179" s="280" t="s">
        <v>2298</v>
      </c>
      <c r="G179" s="259"/>
      <c r="H179" s="259" t="s">
        <v>2370</v>
      </c>
      <c r="I179" s="259" t="s">
        <v>2300</v>
      </c>
      <c r="J179" s="259">
        <v>20</v>
      </c>
      <c r="K179" s="305"/>
    </row>
    <row r="180" spans="2:11" s="1" customFormat="1" ht="15" customHeight="1">
      <c r="B180" s="282"/>
      <c r="C180" s="259" t="s">
        <v>60</v>
      </c>
      <c r="D180" s="259"/>
      <c r="E180" s="259"/>
      <c r="F180" s="280" t="s">
        <v>2298</v>
      </c>
      <c r="G180" s="259"/>
      <c r="H180" s="259" t="s">
        <v>2371</v>
      </c>
      <c r="I180" s="259" t="s">
        <v>2300</v>
      </c>
      <c r="J180" s="259">
        <v>255</v>
      </c>
      <c r="K180" s="305"/>
    </row>
    <row r="181" spans="2:11" s="1" customFormat="1" ht="15" customHeight="1">
      <c r="B181" s="282"/>
      <c r="C181" s="259" t="s">
        <v>140</v>
      </c>
      <c r="D181" s="259"/>
      <c r="E181" s="259"/>
      <c r="F181" s="280" t="s">
        <v>2298</v>
      </c>
      <c r="G181" s="259"/>
      <c r="H181" s="259" t="s">
        <v>2262</v>
      </c>
      <c r="I181" s="259" t="s">
        <v>2300</v>
      </c>
      <c r="J181" s="259">
        <v>10</v>
      </c>
      <c r="K181" s="305"/>
    </row>
    <row r="182" spans="2:11" s="1" customFormat="1" ht="15" customHeight="1">
      <c r="B182" s="282"/>
      <c r="C182" s="259" t="s">
        <v>141</v>
      </c>
      <c r="D182" s="259"/>
      <c r="E182" s="259"/>
      <c r="F182" s="280" t="s">
        <v>2298</v>
      </c>
      <c r="G182" s="259"/>
      <c r="H182" s="259" t="s">
        <v>2372</v>
      </c>
      <c r="I182" s="259" t="s">
        <v>2333</v>
      </c>
      <c r="J182" s="259"/>
      <c r="K182" s="305"/>
    </row>
    <row r="183" spans="2:11" s="1" customFormat="1" ht="15" customHeight="1">
      <c r="B183" s="282"/>
      <c r="C183" s="259" t="s">
        <v>2373</v>
      </c>
      <c r="D183" s="259"/>
      <c r="E183" s="259"/>
      <c r="F183" s="280" t="s">
        <v>2298</v>
      </c>
      <c r="G183" s="259"/>
      <c r="H183" s="259" t="s">
        <v>2374</v>
      </c>
      <c r="I183" s="259" t="s">
        <v>2333</v>
      </c>
      <c r="J183" s="259"/>
      <c r="K183" s="305"/>
    </row>
    <row r="184" spans="2:11" s="1" customFormat="1" ht="15" customHeight="1">
      <c r="B184" s="282"/>
      <c r="C184" s="259" t="s">
        <v>2362</v>
      </c>
      <c r="D184" s="259"/>
      <c r="E184" s="259"/>
      <c r="F184" s="280" t="s">
        <v>2298</v>
      </c>
      <c r="G184" s="259"/>
      <c r="H184" s="259" t="s">
        <v>2375</v>
      </c>
      <c r="I184" s="259" t="s">
        <v>2333</v>
      </c>
      <c r="J184" s="259"/>
      <c r="K184" s="305"/>
    </row>
    <row r="185" spans="2:11" s="1" customFormat="1" ht="15" customHeight="1">
      <c r="B185" s="282"/>
      <c r="C185" s="259" t="s">
        <v>143</v>
      </c>
      <c r="D185" s="259"/>
      <c r="E185" s="259"/>
      <c r="F185" s="280" t="s">
        <v>2304</v>
      </c>
      <c r="G185" s="259"/>
      <c r="H185" s="259" t="s">
        <v>2376</v>
      </c>
      <c r="I185" s="259" t="s">
        <v>2300</v>
      </c>
      <c r="J185" s="259">
        <v>50</v>
      </c>
      <c r="K185" s="305"/>
    </row>
    <row r="186" spans="2:11" s="1" customFormat="1" ht="15" customHeight="1">
      <c r="B186" s="282"/>
      <c r="C186" s="259" t="s">
        <v>2377</v>
      </c>
      <c r="D186" s="259"/>
      <c r="E186" s="259"/>
      <c r="F186" s="280" t="s">
        <v>2304</v>
      </c>
      <c r="G186" s="259"/>
      <c r="H186" s="259" t="s">
        <v>2378</v>
      </c>
      <c r="I186" s="259" t="s">
        <v>2379</v>
      </c>
      <c r="J186" s="259"/>
      <c r="K186" s="305"/>
    </row>
    <row r="187" spans="2:11" s="1" customFormat="1" ht="15" customHeight="1">
      <c r="B187" s="282"/>
      <c r="C187" s="259" t="s">
        <v>2380</v>
      </c>
      <c r="D187" s="259"/>
      <c r="E187" s="259"/>
      <c r="F187" s="280" t="s">
        <v>2304</v>
      </c>
      <c r="G187" s="259"/>
      <c r="H187" s="259" t="s">
        <v>2381</v>
      </c>
      <c r="I187" s="259" t="s">
        <v>2379</v>
      </c>
      <c r="J187" s="259"/>
      <c r="K187" s="305"/>
    </row>
    <row r="188" spans="2:11" s="1" customFormat="1" ht="15" customHeight="1">
      <c r="B188" s="282"/>
      <c r="C188" s="259" t="s">
        <v>2382</v>
      </c>
      <c r="D188" s="259"/>
      <c r="E188" s="259"/>
      <c r="F188" s="280" t="s">
        <v>2304</v>
      </c>
      <c r="G188" s="259"/>
      <c r="H188" s="259" t="s">
        <v>2383</v>
      </c>
      <c r="I188" s="259" t="s">
        <v>2379</v>
      </c>
      <c r="J188" s="259"/>
      <c r="K188" s="305"/>
    </row>
    <row r="189" spans="2:11" s="1" customFormat="1" ht="15" customHeight="1">
      <c r="B189" s="282"/>
      <c r="C189" s="318" t="s">
        <v>2384</v>
      </c>
      <c r="D189" s="259"/>
      <c r="E189" s="259"/>
      <c r="F189" s="280" t="s">
        <v>2304</v>
      </c>
      <c r="G189" s="259"/>
      <c r="H189" s="259" t="s">
        <v>2385</v>
      </c>
      <c r="I189" s="259" t="s">
        <v>2386</v>
      </c>
      <c r="J189" s="319" t="s">
        <v>2387</v>
      </c>
      <c r="K189" s="305"/>
    </row>
    <row r="190" spans="2:11" s="17" customFormat="1" ht="15" customHeight="1">
      <c r="B190" s="320"/>
      <c r="C190" s="321" t="s">
        <v>2388</v>
      </c>
      <c r="D190" s="322"/>
      <c r="E190" s="322"/>
      <c r="F190" s="323" t="s">
        <v>2304</v>
      </c>
      <c r="G190" s="322"/>
      <c r="H190" s="322" t="s">
        <v>2389</v>
      </c>
      <c r="I190" s="322" t="s">
        <v>2386</v>
      </c>
      <c r="J190" s="324" t="s">
        <v>2387</v>
      </c>
      <c r="K190" s="325"/>
    </row>
    <row r="191" spans="2:11" s="1" customFormat="1" ht="15" customHeight="1">
      <c r="B191" s="282"/>
      <c r="C191" s="318" t="s">
        <v>48</v>
      </c>
      <c r="D191" s="259"/>
      <c r="E191" s="259"/>
      <c r="F191" s="280" t="s">
        <v>2298</v>
      </c>
      <c r="G191" s="259"/>
      <c r="H191" s="256" t="s">
        <v>2390</v>
      </c>
      <c r="I191" s="259" t="s">
        <v>2391</v>
      </c>
      <c r="J191" s="259"/>
      <c r="K191" s="305"/>
    </row>
    <row r="192" spans="2:11" s="1" customFormat="1" ht="15" customHeight="1">
      <c r="B192" s="282"/>
      <c r="C192" s="318" t="s">
        <v>2392</v>
      </c>
      <c r="D192" s="259"/>
      <c r="E192" s="259"/>
      <c r="F192" s="280" t="s">
        <v>2298</v>
      </c>
      <c r="G192" s="259"/>
      <c r="H192" s="259" t="s">
        <v>2393</v>
      </c>
      <c r="I192" s="259" t="s">
        <v>2333</v>
      </c>
      <c r="J192" s="259"/>
      <c r="K192" s="305"/>
    </row>
    <row r="193" spans="2:11" s="1" customFormat="1" ht="15" customHeight="1">
      <c r="B193" s="282"/>
      <c r="C193" s="318" t="s">
        <v>2394</v>
      </c>
      <c r="D193" s="259"/>
      <c r="E193" s="259"/>
      <c r="F193" s="280" t="s">
        <v>2298</v>
      </c>
      <c r="G193" s="259"/>
      <c r="H193" s="259" t="s">
        <v>2395</v>
      </c>
      <c r="I193" s="259" t="s">
        <v>2333</v>
      </c>
      <c r="J193" s="259"/>
      <c r="K193" s="305"/>
    </row>
    <row r="194" spans="2:11" s="1" customFormat="1" ht="15" customHeight="1">
      <c r="B194" s="282"/>
      <c r="C194" s="318" t="s">
        <v>2396</v>
      </c>
      <c r="D194" s="259"/>
      <c r="E194" s="259"/>
      <c r="F194" s="280" t="s">
        <v>2304</v>
      </c>
      <c r="G194" s="259"/>
      <c r="H194" s="259" t="s">
        <v>2397</v>
      </c>
      <c r="I194" s="259" t="s">
        <v>2333</v>
      </c>
      <c r="J194" s="259"/>
      <c r="K194" s="305"/>
    </row>
    <row r="195" spans="2:11" s="1" customFormat="1" ht="15" customHeight="1">
      <c r="B195" s="311"/>
      <c r="C195" s="326"/>
      <c r="D195" s="291"/>
      <c r="E195" s="291"/>
      <c r="F195" s="291"/>
      <c r="G195" s="291"/>
      <c r="H195" s="291"/>
      <c r="I195" s="291"/>
      <c r="J195" s="291"/>
      <c r="K195" s="312"/>
    </row>
    <row r="196" spans="2:11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pans="2:11" s="1" customFormat="1" ht="18.75" customHeight="1">
      <c r="B197" s="293"/>
      <c r="C197" s="303"/>
      <c r="D197" s="303"/>
      <c r="E197" s="303"/>
      <c r="F197" s="313"/>
      <c r="G197" s="303"/>
      <c r="H197" s="303"/>
      <c r="I197" s="303"/>
      <c r="J197" s="303"/>
      <c r="K197" s="293"/>
    </row>
    <row r="198" spans="2:11" s="1" customFormat="1" ht="18.75" customHeight="1">
      <c r="B198" s="266"/>
      <c r="C198" s="266"/>
      <c r="D198" s="266"/>
      <c r="E198" s="266"/>
      <c r="F198" s="266"/>
      <c r="G198" s="266"/>
      <c r="H198" s="266"/>
      <c r="I198" s="266"/>
      <c r="J198" s="266"/>
      <c r="K198" s="266"/>
    </row>
    <row r="199" spans="2:11" s="1" customFormat="1" ht="13.5">
      <c r="B199" s="248"/>
      <c r="C199" s="249"/>
      <c r="D199" s="249"/>
      <c r="E199" s="249"/>
      <c r="F199" s="249"/>
      <c r="G199" s="249"/>
      <c r="H199" s="249"/>
      <c r="I199" s="249"/>
      <c r="J199" s="249"/>
      <c r="K199" s="250"/>
    </row>
    <row r="200" spans="2:11" s="1" customFormat="1" ht="21">
      <c r="B200" s="251"/>
      <c r="C200" s="386" t="s">
        <v>2398</v>
      </c>
      <c r="D200" s="386"/>
      <c r="E200" s="386"/>
      <c r="F200" s="386"/>
      <c r="G200" s="386"/>
      <c r="H200" s="386"/>
      <c r="I200" s="386"/>
      <c r="J200" s="386"/>
      <c r="K200" s="252"/>
    </row>
    <row r="201" spans="2:11" s="1" customFormat="1" ht="25.5" customHeight="1">
      <c r="B201" s="251"/>
      <c r="C201" s="327" t="s">
        <v>2399</v>
      </c>
      <c r="D201" s="327"/>
      <c r="E201" s="327"/>
      <c r="F201" s="327" t="s">
        <v>2400</v>
      </c>
      <c r="G201" s="328"/>
      <c r="H201" s="389" t="s">
        <v>2401</v>
      </c>
      <c r="I201" s="389"/>
      <c r="J201" s="389"/>
      <c r="K201" s="252"/>
    </row>
    <row r="202" spans="2:11" s="1" customFormat="1" ht="5.25" customHeight="1">
      <c r="B202" s="282"/>
      <c r="C202" s="277"/>
      <c r="D202" s="277"/>
      <c r="E202" s="277"/>
      <c r="F202" s="277"/>
      <c r="G202" s="303"/>
      <c r="H202" s="277"/>
      <c r="I202" s="277"/>
      <c r="J202" s="277"/>
      <c r="K202" s="305"/>
    </row>
    <row r="203" spans="2:11" s="1" customFormat="1" ht="15" customHeight="1">
      <c r="B203" s="282"/>
      <c r="C203" s="259" t="s">
        <v>2391</v>
      </c>
      <c r="D203" s="259"/>
      <c r="E203" s="259"/>
      <c r="F203" s="280" t="s">
        <v>49</v>
      </c>
      <c r="G203" s="259"/>
      <c r="H203" s="390" t="s">
        <v>2402</v>
      </c>
      <c r="I203" s="390"/>
      <c r="J203" s="390"/>
      <c r="K203" s="305"/>
    </row>
    <row r="204" spans="2:11" s="1" customFormat="1" ht="15" customHeight="1">
      <c r="B204" s="282"/>
      <c r="C204" s="259"/>
      <c r="D204" s="259"/>
      <c r="E204" s="259"/>
      <c r="F204" s="280" t="s">
        <v>50</v>
      </c>
      <c r="G204" s="259"/>
      <c r="H204" s="390" t="s">
        <v>2403</v>
      </c>
      <c r="I204" s="390"/>
      <c r="J204" s="390"/>
      <c r="K204" s="305"/>
    </row>
    <row r="205" spans="2:11" s="1" customFormat="1" ht="15" customHeight="1">
      <c r="B205" s="282"/>
      <c r="C205" s="259"/>
      <c r="D205" s="259"/>
      <c r="E205" s="259"/>
      <c r="F205" s="280" t="s">
        <v>53</v>
      </c>
      <c r="G205" s="259"/>
      <c r="H205" s="390" t="s">
        <v>2404</v>
      </c>
      <c r="I205" s="390"/>
      <c r="J205" s="390"/>
      <c r="K205" s="305"/>
    </row>
    <row r="206" spans="2:11" s="1" customFormat="1" ht="15" customHeight="1">
      <c r="B206" s="282"/>
      <c r="C206" s="259"/>
      <c r="D206" s="259"/>
      <c r="E206" s="259"/>
      <c r="F206" s="280" t="s">
        <v>51</v>
      </c>
      <c r="G206" s="259"/>
      <c r="H206" s="390" t="s">
        <v>2405</v>
      </c>
      <c r="I206" s="390"/>
      <c r="J206" s="390"/>
      <c r="K206" s="305"/>
    </row>
    <row r="207" spans="2:11" s="1" customFormat="1" ht="15" customHeight="1">
      <c r="B207" s="282"/>
      <c r="C207" s="259"/>
      <c r="D207" s="259"/>
      <c r="E207" s="259"/>
      <c r="F207" s="280" t="s">
        <v>52</v>
      </c>
      <c r="G207" s="259"/>
      <c r="H207" s="390" t="s">
        <v>2406</v>
      </c>
      <c r="I207" s="390"/>
      <c r="J207" s="390"/>
      <c r="K207" s="305"/>
    </row>
    <row r="208" spans="2:11" s="1" customFormat="1" ht="15" customHeight="1">
      <c r="B208" s="282"/>
      <c r="C208" s="259"/>
      <c r="D208" s="259"/>
      <c r="E208" s="259"/>
      <c r="F208" s="280"/>
      <c r="G208" s="259"/>
      <c r="H208" s="259"/>
      <c r="I208" s="259"/>
      <c r="J208" s="259"/>
      <c r="K208" s="305"/>
    </row>
    <row r="209" spans="2:11" s="1" customFormat="1" ht="15" customHeight="1">
      <c r="B209" s="282"/>
      <c r="C209" s="259" t="s">
        <v>2345</v>
      </c>
      <c r="D209" s="259"/>
      <c r="E209" s="259"/>
      <c r="F209" s="280" t="s">
        <v>85</v>
      </c>
      <c r="G209" s="259"/>
      <c r="H209" s="390" t="s">
        <v>2407</v>
      </c>
      <c r="I209" s="390"/>
      <c r="J209" s="390"/>
      <c r="K209" s="305"/>
    </row>
    <row r="210" spans="2:11" s="1" customFormat="1" ht="15" customHeight="1">
      <c r="B210" s="282"/>
      <c r="C210" s="259"/>
      <c r="D210" s="259"/>
      <c r="E210" s="259"/>
      <c r="F210" s="280" t="s">
        <v>2240</v>
      </c>
      <c r="G210" s="259"/>
      <c r="H210" s="390" t="s">
        <v>2241</v>
      </c>
      <c r="I210" s="390"/>
      <c r="J210" s="390"/>
      <c r="K210" s="305"/>
    </row>
    <row r="211" spans="2:11" s="1" customFormat="1" ht="15" customHeight="1">
      <c r="B211" s="282"/>
      <c r="C211" s="259"/>
      <c r="D211" s="259"/>
      <c r="E211" s="259"/>
      <c r="F211" s="280" t="s">
        <v>2238</v>
      </c>
      <c r="G211" s="259"/>
      <c r="H211" s="390" t="s">
        <v>2408</v>
      </c>
      <c r="I211" s="390"/>
      <c r="J211" s="390"/>
      <c r="K211" s="305"/>
    </row>
    <row r="212" spans="2:11" s="1" customFormat="1" ht="15" customHeight="1">
      <c r="B212" s="329"/>
      <c r="C212" s="259"/>
      <c r="D212" s="259"/>
      <c r="E212" s="259"/>
      <c r="F212" s="280" t="s">
        <v>2242</v>
      </c>
      <c r="G212" s="318"/>
      <c r="H212" s="391" t="s">
        <v>2243</v>
      </c>
      <c r="I212" s="391"/>
      <c r="J212" s="391"/>
      <c r="K212" s="330"/>
    </row>
    <row r="213" spans="2:11" s="1" customFormat="1" ht="15" customHeight="1">
      <c r="B213" s="329"/>
      <c r="C213" s="259"/>
      <c r="D213" s="259"/>
      <c r="E213" s="259"/>
      <c r="F213" s="280" t="s">
        <v>2244</v>
      </c>
      <c r="G213" s="318"/>
      <c r="H213" s="391" t="s">
        <v>2409</v>
      </c>
      <c r="I213" s="391"/>
      <c r="J213" s="391"/>
      <c r="K213" s="330"/>
    </row>
    <row r="214" spans="2:11" s="1" customFormat="1" ht="15" customHeight="1">
      <c r="B214" s="329"/>
      <c r="C214" s="259"/>
      <c r="D214" s="259"/>
      <c r="E214" s="259"/>
      <c r="F214" s="280"/>
      <c r="G214" s="318"/>
      <c r="H214" s="309"/>
      <c r="I214" s="309"/>
      <c r="J214" s="309"/>
      <c r="K214" s="330"/>
    </row>
    <row r="215" spans="2:11" s="1" customFormat="1" ht="15" customHeight="1">
      <c r="B215" s="329"/>
      <c r="C215" s="259" t="s">
        <v>2369</v>
      </c>
      <c r="D215" s="259"/>
      <c r="E215" s="259"/>
      <c r="F215" s="280">
        <v>1</v>
      </c>
      <c r="G215" s="318"/>
      <c r="H215" s="391" t="s">
        <v>2410</v>
      </c>
      <c r="I215" s="391"/>
      <c r="J215" s="391"/>
      <c r="K215" s="330"/>
    </row>
    <row r="216" spans="2:11" s="1" customFormat="1" ht="15" customHeight="1">
      <c r="B216" s="329"/>
      <c r="C216" s="259"/>
      <c r="D216" s="259"/>
      <c r="E216" s="259"/>
      <c r="F216" s="280">
        <v>2</v>
      </c>
      <c r="G216" s="318"/>
      <c r="H216" s="391" t="s">
        <v>2411</v>
      </c>
      <c r="I216" s="391"/>
      <c r="J216" s="391"/>
      <c r="K216" s="330"/>
    </row>
    <row r="217" spans="2:11" s="1" customFormat="1" ht="15" customHeight="1">
      <c r="B217" s="329"/>
      <c r="C217" s="259"/>
      <c r="D217" s="259"/>
      <c r="E217" s="259"/>
      <c r="F217" s="280">
        <v>3</v>
      </c>
      <c r="G217" s="318"/>
      <c r="H217" s="391" t="s">
        <v>2412</v>
      </c>
      <c r="I217" s="391"/>
      <c r="J217" s="391"/>
      <c r="K217" s="330"/>
    </row>
    <row r="218" spans="2:11" s="1" customFormat="1" ht="15" customHeight="1">
      <c r="B218" s="329"/>
      <c r="C218" s="259"/>
      <c r="D218" s="259"/>
      <c r="E218" s="259"/>
      <c r="F218" s="280">
        <v>4</v>
      </c>
      <c r="G218" s="318"/>
      <c r="H218" s="391" t="s">
        <v>2413</v>
      </c>
      <c r="I218" s="391"/>
      <c r="J218" s="391"/>
      <c r="K218" s="330"/>
    </row>
    <row r="219" spans="2:11" s="1" customFormat="1" ht="12.75" customHeight="1">
      <c r="B219" s="331"/>
      <c r="C219" s="332"/>
      <c r="D219" s="332"/>
      <c r="E219" s="332"/>
      <c r="F219" s="332"/>
      <c r="G219" s="332"/>
      <c r="H219" s="332"/>
      <c r="I219" s="332"/>
      <c r="J219" s="332"/>
      <c r="K219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SKA7201 - SO 102  Komunik...</vt:lpstr>
      <vt:lpstr>SKA7202 - SO 301 Kanaliza...</vt:lpstr>
      <vt:lpstr>SKA7203 - Vedlejší a osta...</vt:lpstr>
      <vt:lpstr>SKA7204 - SO 103  Chodník...</vt:lpstr>
      <vt:lpstr>SKA7205 - Vedlejší a osta...</vt:lpstr>
      <vt:lpstr>SKA7206 - SO 104  Komunik...</vt:lpstr>
      <vt:lpstr>SKA7207 - Vedlejší a osta...</vt:lpstr>
      <vt:lpstr>SKA7208 - SO 303 Kanaliza...</vt:lpstr>
      <vt:lpstr>SKA7209 - SO 105  Chodník...</vt:lpstr>
      <vt:lpstr>SKA7210 - Vedlejší a osta...</vt:lpstr>
      <vt:lpstr>SKA7211 - SO 401  Veřejné...</vt:lpstr>
      <vt:lpstr>SKA7212 - SO 801 Sadové ú...</vt:lpstr>
      <vt:lpstr>Pokyny pro vyplnění</vt:lpstr>
      <vt:lpstr>'Rekapitulace stavby'!Názvy_tisku</vt:lpstr>
      <vt:lpstr>'SKA7201 - SO 102  Komunik...'!Názvy_tisku</vt:lpstr>
      <vt:lpstr>'SKA7202 - SO 301 Kanaliza...'!Názvy_tisku</vt:lpstr>
      <vt:lpstr>'SKA7203 - Vedlejší a osta...'!Názvy_tisku</vt:lpstr>
      <vt:lpstr>'SKA7204 - SO 103  Chodník...'!Názvy_tisku</vt:lpstr>
      <vt:lpstr>'SKA7205 - Vedlejší a osta...'!Názvy_tisku</vt:lpstr>
      <vt:lpstr>'SKA7206 - SO 104  Komunik...'!Názvy_tisku</vt:lpstr>
      <vt:lpstr>'SKA7207 - Vedlejší a osta...'!Názvy_tisku</vt:lpstr>
      <vt:lpstr>'SKA7208 - SO 303 Kanaliza...'!Názvy_tisku</vt:lpstr>
      <vt:lpstr>'SKA7209 - SO 105  Chodník...'!Názvy_tisku</vt:lpstr>
      <vt:lpstr>'SKA7210 - Vedlejší a osta...'!Názvy_tisku</vt:lpstr>
      <vt:lpstr>'SKA7211 - SO 401  Veřejné...'!Názvy_tisku</vt:lpstr>
      <vt:lpstr>'SKA7212 - SO 801 Sadové ú...'!Názvy_tisku</vt:lpstr>
      <vt:lpstr>'Pokyny pro vyplnění'!Oblast_tisku</vt:lpstr>
      <vt:lpstr>'Rekapitulace stavby'!Oblast_tisku</vt:lpstr>
      <vt:lpstr>'SKA7201 - SO 102  Komunik...'!Oblast_tisku</vt:lpstr>
      <vt:lpstr>'SKA7202 - SO 301 Kanaliza...'!Oblast_tisku</vt:lpstr>
      <vt:lpstr>'SKA7203 - Vedlejší a osta...'!Oblast_tisku</vt:lpstr>
      <vt:lpstr>'SKA7204 - SO 103  Chodník...'!Oblast_tisku</vt:lpstr>
      <vt:lpstr>'SKA7205 - Vedlejší a osta...'!Oblast_tisku</vt:lpstr>
      <vt:lpstr>'SKA7206 - SO 104  Komunik...'!Oblast_tisku</vt:lpstr>
      <vt:lpstr>'SKA7207 - Vedlejší a osta...'!Oblast_tisku</vt:lpstr>
      <vt:lpstr>'SKA7208 - SO 303 Kanaliza...'!Oblast_tisku</vt:lpstr>
      <vt:lpstr>'SKA7209 - SO 105  Chodník...'!Oblast_tisku</vt:lpstr>
      <vt:lpstr>'SKA7210 - Vedlejší a osta...'!Oblast_tisku</vt:lpstr>
      <vt:lpstr>'SKA7211 - SO 401  Veřejné...'!Oblast_tisku</vt:lpstr>
      <vt:lpstr>'SKA7212 - SO 801 Sadové ú...'!Oblast_tisku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civil</dc:creator>
  <cp:lastModifiedBy>Zábranský Ladislav</cp:lastModifiedBy>
  <dcterms:created xsi:type="dcterms:W3CDTF">2024-05-22T12:56:43Z</dcterms:created>
  <dcterms:modified xsi:type="dcterms:W3CDTF">2024-05-22T13:34:02Z</dcterms:modified>
</cp:coreProperties>
</file>