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28680" yWindow="65416" windowWidth="29040" windowHeight="15840" activeTab="2"/>
  </bookViews>
  <sheets>
    <sheet name="Rekapitulace" sheetId="4" r:id="rId1"/>
    <sheet name="201" sheetId="2" r:id="rId2"/>
    <sheet name="901" sheetId="3" r:id="rId3"/>
  </sheets>
  <definedNames/>
  <calcPr calcId="191029"/>
  <extLst/>
</workbook>
</file>

<file path=xl/sharedStrings.xml><?xml version="1.0" encoding="utf-8"?>
<sst xmlns="http://schemas.openxmlformats.org/spreadsheetml/2006/main" count="631" uniqueCount="237">
  <si>
    <t>EstiCon</t>
  </si>
  <si>
    <t xml:space="preserve">Firma: </t>
  </si>
  <si>
    <t>Rekapitulace ceny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</si>
  <si>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</si>
  <si>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</si>
  <si>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</si>
  <si>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</si>
  <si>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</si>
  <si>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</si>
  <si>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</si>
  <si>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201</t>
  </si>
  <si>
    <t>MOST EV.Č.169-001 HORAŽĎOVICE</t>
  </si>
  <si>
    <t>901</t>
  </si>
  <si>
    <t>DOPRAVNĚ INŽENÝRSKÁ OPATŘENÍ</t>
  </si>
  <si>
    <t>Soupis prací objektu</t>
  </si>
  <si>
    <t>S</t>
  </si>
  <si>
    <t>Stavba:</t>
  </si>
  <si>
    <t>001</t>
  </si>
  <si>
    <t>O</t>
  </si>
  <si>
    <t>Rozpočet:</t>
  </si>
  <si>
    <t>Typ</t>
  </si>
  <si>
    <t>Poř. číslo</t>
  </si>
  <si>
    <t>Kód položky</t>
  </si>
  <si>
    <t>Varianta</t>
  </si>
  <si>
    <t>Název Položky</t>
  </si>
  <si>
    <t>MJ</t>
  </si>
  <si>
    <t>Množství</t>
  </si>
  <si>
    <t>Cena</t>
  </si>
  <si>
    <t>Cenová soustava</t>
  </si>
  <si>
    <t>Jednotková</t>
  </si>
  <si>
    <t>Celkem</t>
  </si>
  <si>
    <t>SD</t>
  </si>
  <si>
    <t>0</t>
  </si>
  <si>
    <t>Všeobecné konstrukce a práce</t>
  </si>
  <si>
    <t>P</t>
  </si>
  <si>
    <t>014101R1</t>
  </si>
  <si>
    <t>POPLATKY ZA SKLÁDKU</t>
  </si>
  <si>
    <t>M3</t>
  </si>
  <si>
    <t>PP</t>
  </si>
  <si>
    <t/>
  </si>
  <si>
    <t>VV</t>
  </si>
  <si>
    <t>Litý asfalt 0.465 = 0,465 [B]
EMZ 0.133 = 0,133 [D]
Mezisoučet = 0,598 [C]</t>
  </si>
  <si>
    <t>TS</t>
  </si>
  <si>
    <t>zahrnuje veškeré poplatky provozovateli skládky související s uložením odpadu na skládce.</t>
  </si>
  <si>
    <t>014101R2</t>
  </si>
  <si>
    <t>Zhotovitel zahrne do ceny dopravu na skládku</t>
  </si>
  <si>
    <t>Beton z položky 96814 1.761 = 1,761 [A]
Beton z položky  967168 0,357 = 0,357 [B]
Mezisoučet = 2,118 [C]</t>
  </si>
  <si>
    <t>02620</t>
  </si>
  <si>
    <t>ZKOUŠENÍ KONSTRUKCÍ A PRACÍ NEZÁVISLOU ZKUŠEBNOU</t>
  </si>
  <si>
    <t>KPL</t>
  </si>
  <si>
    <t>OTSKP ~ 2023</t>
  </si>
  <si>
    <t>Izolace, asfaltové vrstvy 1 = 1,000 [A]</t>
  </si>
  <si>
    <t>zahrnuje veškeré náklady spojené s objednatelem požadovanými zkouškami</t>
  </si>
  <si>
    <t>02911</t>
  </si>
  <si>
    <t>OSTATNÍ POŽADAVKY - GEODETICKÉ ZAMERENÍ</t>
  </si>
  <si>
    <t>Zaměření MDZ, vozovka 1 = 1,000 [A]</t>
  </si>
  <si>
    <t>zahrnuje veškeré náklady spojené s objednatelem požadovanými pracemi</t>
  </si>
  <si>
    <t>02940</t>
  </si>
  <si>
    <t>OSTATNÍ POŽADAVKY - VYPRACOVÁNÍ DOKUMENTACE</t>
  </si>
  <si>
    <t>VTD OP 1 1 = 1,000 [A]
VTD OP 2 1 = 1,000 [B]
Mezisoučet = 2,000 [C]</t>
  </si>
  <si>
    <t>03100</t>
  </si>
  <si>
    <t>ZARÍZENÍ STAVENIŠTE - ZRÍZENÍ, PROVOZ, DEMONTÁŽ</t>
  </si>
  <si>
    <t>1 = 1,000 [A]</t>
  </si>
  <si>
    <t>zahrnuje objednatelem povolené náklady na porízení (event. pronájem), provozování, udržování a likvidaci zhotovitelova zarízení</t>
  </si>
  <si>
    <t>04000R</t>
  </si>
  <si>
    <t>PROVOZNÍ VLIVY - PRÁCE PO POLOVINÁCH</t>
  </si>
  <si>
    <t>Práce po polovinách 1 = 1,000 [A]</t>
  </si>
  <si>
    <t>1</t>
  </si>
  <si>
    <t>Zemní práce</t>
  </si>
  <si>
    <t>113438</t>
  </si>
  <si>
    <t>ODSTRAN KRYTU ZPEVNENÝCH PLOCH S ASFALT POJIVEM VCET PODKLADU, ODVOZ DO 20KM</t>
  </si>
  <si>
    <t>Litý asfalt OP2 7,5*0,5*0,04 = 0,150 [A]
Litý asfalt OP1 7,5*1,05*0,04 = 0,315 [B]
Mezisoučet = 0,465 [C]</t>
  </si>
  <si>
    <t>Položka zahrnuje veškerou manipulaci s vybouranou sutí a s vybouranými hmotami vc. uložení na skládku. Nezahrnuje poplatek za skládku, který se vykazuje v položce 0141** (s výjimkou malého množství bouraného materiálu, kde je možné poplatek zahrnout do jednotkové ceny bourání – tento fakt musí být uveden v doplnujícím textu k položce).</t>
  </si>
  <si>
    <t>11372B</t>
  </si>
  <si>
    <t>FRÉZOVÁNÍ ZPEVNENÝCH PLOCH ASFALTOVÝCH - DOPRAVA</t>
  </si>
  <si>
    <t>tkm</t>
  </si>
  <si>
    <t>Vytěžený materiál bude odvezen na skládku Objedntale na adrese Strakonická 948, Horažďovice</t>
  </si>
  <si>
    <t>Obrusná vrstva 1351.000*0,04*2,2*3 = 356,664 [A]
Ložná vrtsva - pouze na pokyn TDS 1120.000*0,05*2,2*3 = 369,600 [B]
Mezisoučet = 726,264 [C]</t>
  </si>
  <si>
    <t>Položka zahrnuje samostatnou dopravu suti a vybouraných hmot. Množství se urcí jako soucin hmotnosti [t] a požadované vzdálenosti [km].</t>
  </si>
  <si>
    <t>113742</t>
  </si>
  <si>
    <t>FRÉZOVÁNÍ ZPEVNENÝCH PLOCH ASFALTOVÝCH TL. DO 40MM</t>
  </si>
  <si>
    <t>M2</t>
  </si>
  <si>
    <t>Vytěžený materiál bude odvezen na skládku Objednatele na adrese Strakonická 948, Horažďovice</t>
  </si>
  <si>
    <t>Obrusná vrstva předpolí a most ((67+14,8+16)*7,5) = 733,500 [A]
Obrsuná vrstva napojení křižovatky (40+7,5)/2*26 = 617,500 [B]
Mezisoučet = 1351,000 [C]</t>
  </si>
  <si>
    <t>113743</t>
  </si>
  <si>
    <t>FRÉZOVÁNÍ ZPEVNENÝCH PLOCH ASFALTOVÝCH TL. DO 50MM</t>
  </si>
  <si>
    <t>Ložná vrstva mimo most - pouze na pokyn TDS (67*7,5)+617,500 = 1120,000 [A]</t>
  </si>
  <si>
    <t>113764</t>
  </si>
  <si>
    <t>FRÉZOVÁNÍ DRÁŽKY PRUREZU DO 400MM2 V ASFALTOVÉ VOZOVCE</t>
  </si>
  <si>
    <t>M</t>
  </si>
  <si>
    <t>Napojení na stávající vozovku 7,5+40 = 47,500 [B]
Podél obrub říms 18,2+22,6 = 40,800 [C]
Podél povrchového DZ OP 1 2*7,5 = 15,000 [D]
Kolem mostních odvodňovačů 2*1,5 = 3,000 [F]
Mezisoučet = 106,300 [G]</t>
  </si>
  <si>
    <t>Položka zahrnuje veškerou manipulaci s vybouranou sutí a s vybouranými hmotami vc. uložení na skládku.</t>
  </si>
  <si>
    <t>113765</t>
  </si>
  <si>
    <t>FRÉZOVÁNÍ DRÁŽKY PRUREZU DO 600MM2 V ASFALTOVÉ VOZOVCE</t>
  </si>
  <si>
    <t>Ve vrstvě LA nad osou DZ OP2 7,5 = 7,500 [A]</t>
  </si>
  <si>
    <t>113767</t>
  </si>
  <si>
    <t>FRÉZOVÁNÍ DRÁŽKY PRUREZU DO 1000MM2 V ASFALTOVÉ VOZOVCE</t>
  </si>
  <si>
    <t>Ve vrstvě ACO nad osou DZ OP2 7,5 = 7,500 [A]</t>
  </si>
  <si>
    <t>2</t>
  </si>
  <si>
    <t>Základy</t>
  </si>
  <si>
    <t>21341</t>
  </si>
  <si>
    <t>DRENÁŽNÍ VRSTVY Z PLASTBETONU (PLASTMALTY)</t>
  </si>
  <si>
    <t>Podél říms OP 2 0,15*0,04*1,0*2 = 0,012 [A]</t>
  </si>
  <si>
    <t>Položka zahrnuje:
- dodávku predepsaného materiálu pro drenážní vrstvu, vcetne mimostaveništní a vnitrostaveništní dopravy
- provedení drenážní vrstvy predepsaných rozmeru a predepsaného tvaru</t>
  </si>
  <si>
    <t>26152R</t>
  </si>
  <si>
    <t>VRTY PRO ODVODNĚNÍ NA POVRCHU TR. V D DO 100MM</t>
  </si>
  <si>
    <t>Pro odvodnění izolace u OP1 0,85 = 0,850 [A]</t>
  </si>
  <si>
    <t>položka zahrnuje:
premístení, montáž a demontáž vrtných souprav
svislou dopravu zeminy z vrtu
vodorovnou dopravu zeminy bez uložení na skládku
prípadne nutné pažení docasné (vcetne odpažení) i trvalé</t>
  </si>
  <si>
    <t>285391</t>
  </si>
  <si>
    <t>DODATECNÉ KOTVENÍ VLEPENÍM BETONÁRSKÉ VÝZTUŽE D DO 10MM DO VRTU</t>
  </si>
  <si>
    <t>KUS</t>
  </si>
  <si>
    <t>OP1 kotvení kapsy pro DZ, čerpání pouze na pokyn TDS 8,3/0,3074*2 = 54,001 [A]
OP2 kotvení kapsy pro DZ, čerpání pouze na pokyn TDS 8,3/0,3*2 = 55,333 [B]
OP1 kotvení dobetonávky říms 5 = 5,000 [D]
OP2 kotvení dobetonávky říms 5*2 = 10,000 [E]
Mezisoučet = 124,334 [C]</t>
  </si>
  <si>
    <t>Položka zahrnuje:
dodání výztuže predepsaného profilu a predepsané délky (do 600mm)
provedení vrtu predepsaného profilu a predepsané délky (do 300mm)
vsunutí výztuže do vyvrtaného profilu a její zalepení predepsaným pojivem
prípadne nutné lešení</t>
  </si>
  <si>
    <t>3</t>
  </si>
  <si>
    <t>Svislé konstrukce</t>
  </si>
  <si>
    <t>317325</t>
  </si>
  <si>
    <t>RÍMSY ZE ŽELEZOBETONU DO C30/37</t>
  </si>
  <si>
    <t>Římsa nad OP1 0,75*0,19*0,95*2 = 0,271 [A]
Římsa nad OP2 0,45*0,19*0,5*2 = 0,086 [B]
Mezisoučet = 0,357 [C]</t>
  </si>
  <si>
    <t>položka zahrnuje:
- dodání  cerstvého  betonu  (betonové  smesi)  požadované  kvality,  jeho  uložení  do požadovaného tvaru pri jakékoliv hustote výztuže, konzistenci cerstvého betonu a zpusobu hutnení, ošetrení a ochranu betonu,
- zhotovení nepropustného, mrazuvzdorného betonu a betonu požadované trvanlivosti a vlastností,
- užití potrebných prísad a technologií výroby betonu,
- zrízení pracovních a dilatacních spar, vcetne potrebných úprav, výplne, vložek, opracování, ocištení a ošetrení,
- bednení  požadovaných  konstr. (i ztracené) s úpravou  dle požadované  kvality povrchu betonu, vcetne odbednovacích a odskružovacích prostredku,
- podperné  konstr. (skruže) a lešení všech druhu pro bednení, uložení cerstvého betonu, výztuže a doplnkových konstr., vc. požadovaných otvoru, ochranných a bezpecnostních opatrení a základu techto konstrukcí a lešení,
- vytvorení kotevních cel, kapes, nálitku, a sedel,
- zrízení  všech  požadovaných  otvoru, kapes, výklenku, prostupu, dutin, drážek a pod., vc. ztížení práce a úprav  kolem nich,
- úpravy pro osazení výztuže, doplnkových konstrukcí a vybavení,
- úpravy povrchu pro položení požadované izolace, povlaku a náteru, prípadne vyspravení,
- ztížení práce u kabelových a injektážních trubek a ostatních zarízení osazovaných do betonu,
- konstrukce betonových kloubu, upevnení kotevních prvku a doplnkových konstrukcí,
- nátery zabranující soudržnost betonu a bednení,
- výpln, tesnení  a tmelení spar a spoju,
- opatrení  povrchu  betonu  izolací  proti zemní vlhkosti v cástech, kde prijdou do styku se zeminou nebo kamenivem,
- prípadné zrízení spojovací vrstvy u základu,
- úpravy pro osazení zarízení ochrany konstrukce proti vlivu bludných proudu</t>
  </si>
  <si>
    <t>317366</t>
  </si>
  <si>
    <t>VÝZTUŽ RÍMS Z KARI-SÍTÍ</t>
  </si>
  <si>
    <t>T</t>
  </si>
  <si>
    <t>Římsy 0,357*0,25 = 0,089 [A]</t>
  </si>
  <si>
    <t>položka zahrnuje: 
- dodání betonárské výztuže v požadované kvalite, stríhání, rezání, ohýbání a spojování do všech požadovaných tvaru (vc. armakošu) a uložení s požadovaným zajištením polohy a krytí výztuže betonem,
- veškeré svary nebo jiné spoje výztuže,
- pomocné konstrukce a práce pro osazení a upevnení výztuže,
- zednické výpomoci pro montáž betonárské výztuže,
- úpravy výztuže pro osazení doplnkových konstrukcí,
- ochranu výztuže do doby jejího zabetonování,
- úpravy výztuže pro zrízení železobetonových kloubu, kotevních prvku, závesných ok a doplnkových konstrukcí,
- veškerá opatrení pro zajištení soudržnosti výztuže a betonu,
- vodivé propojení výztuže, které je soucástí ochrany konstrukce proti vlivum bludných proudu, vyvedení do merících skríní nebo míst pro merení bludných proudu (vlastní merící skríne se uvádejí položkami SD 74)
- povrchovou antikorozní úpravu výztuže,
- separaci výztuže,
- osazení merících zarízení a úpravy pro ne,
- osazení merících skríní nebo míst pro merení bludných proudu.</t>
  </si>
  <si>
    <t>4</t>
  </si>
  <si>
    <t>Vodorovné konstrukce</t>
  </si>
  <si>
    <t>45747</t>
  </si>
  <si>
    <t>VYROVNÁVACÍ A SPÁD VRSTVY Z MALTY ZVLÁŠTNÍ (PLASTMALTA)</t>
  </si>
  <si>
    <t>OP1 Kapsa pro nový DZ, čerpání pouze na pokyn TDS 0,65*0,19*8.300 = 1,025 [A]
OP2 Kapsa pro nový DZ, čerpání pouze na pokyn TDS 0,265*0,19*8.300 = 0,418 [B]
OP1 Dobetonování nového DZ 8.300*0,75*0,02 = 0,125 [D]
OP2 Dobetonování kapsy nového podpovrchového DZ 8.300*0,3*0,025 = 0,062 [E]
OP1 Lůžko pro nový podpovrchový DZ 0,3*8,3*0,01 = 0,025 [F]
Mezisoučet = 1,655 [C]</t>
  </si>
  <si>
    <t>položka zahrnuje:
- dodání zvláštní malty (plastmalty) predepsané kvality a její rozprostrení v predepsané tlouštce a v predepsaném tvaru</t>
  </si>
  <si>
    <t>5</t>
  </si>
  <si>
    <t>Komunikace</t>
  </si>
  <si>
    <t>572211</t>
  </si>
  <si>
    <t>SPOJOVACÍ POSTRIK Z ASFALTU DO 0,5KG/M2</t>
  </si>
  <si>
    <t>Plocha pod obrsunou vrstvu 1351.000 = 1351,000 [A]
Plocha pod ložnou vrstvu 1120 = 1120,000 [B]
Mezisoučet = 2471,000 [C]</t>
  </si>
  <si>
    <t>- dodání všech predepsaných materiálu pro postriky v predepsaném množství
- provedení dle predepsaného technologického predpisu
- zrízení vrstvy bez rozlišení šírky, pokládání vrstvy po etapách
- úpravu napojení, ukoncení</t>
  </si>
  <si>
    <t>574A34</t>
  </si>
  <si>
    <t>ASFALTOVÝ BETON PRO OBRUSNÉ VRSTVY ACO 11+, 11S TL. 40MM</t>
  </si>
  <si>
    <t>- dodání smesi v požadované kvalite
- ocištení podkladu
- uložení smesi dle predepsaného technologického predpisu, zhutnení vrstvy v predepsané tlouštce
- zrízení vrstvy bez rozlišení šírky, pokládání vrstvy po etapách, vcetne pracovních spar a spoju
- úpravu napojení, ukoncení podél obrubníku, dilatacních zarízení, odvodnovacích proužku, odvodnovacu, vpustí, šachet a pod.
- nezahrnuje postriky, nátery
- nezahrnuje tesnení podél obrubníku, dilatacních zarízení, odvodnovacích proužku, odvodnovacu, vpustí, šachet a pod.</t>
  </si>
  <si>
    <t>574C46</t>
  </si>
  <si>
    <t>ASFALTOVÝ BETON PRO LOŽNÍ VRSTVY ACL 16+, 16S TL. 50MM</t>
  </si>
  <si>
    <t>Práce dle této položky budou provedeny pouze na pokyn TDS po kontrole skutečného stavu stávající ložné vrstvy po odfrézování obrusné vrstvy. Případně bude provedna na pokyn pouze část položky a účtováni bude skutečně provedené množství.</t>
  </si>
  <si>
    <t>575C55</t>
  </si>
  <si>
    <t>LITÝ ASFALT MA IV (OCHRANA MOSTNÍ IZOLACE) 16 TL. 40MM</t>
  </si>
  <si>
    <t>OP 1 8.300*1,05 = 8,715 [A]
OP 2 8.300*0,5 = 4,150 [B]
Mezisoučet = 12,865 [C]</t>
  </si>
  <si>
    <t>7</t>
  </si>
  <si>
    <t>Přidružená stavební výroba</t>
  </si>
  <si>
    <t>711452</t>
  </si>
  <si>
    <t>IZOLACE MOSTOVEK POD VOZOVKOU ASFALTOVÝMI PÁSY S PECETÍCÍ VRSTVOU</t>
  </si>
  <si>
    <t>OP 1 8.300*1.05 = 8,715 [A]
OP 2 8.300*0,5 = 4,150 [B]
Mezisoučet = 12,865 [C]</t>
  </si>
  <si>
    <t>položka zahrnuje:
- dodání  predepsaného izolacního materiálu
- ocištení a ošetrení podkladu, zadávací dokumentace muže zahrnout i prípadné vyspravení
- zrízení izolace jako kompletního povlaku, prípadne komplet. soustavy nebo systému podle príslušného  technolog. predpisu
- zrízení izolace i jednotlivých vrstev po etapách, vcetne pracovních spár a spoju
- úprava u okraju, rohu, hran, dilatacních i pracovních spoju, kotev, obrubníku, dilatacních zarízení, odvodnení, otvoru, neizolovaných míst a pod.
- zajištení odvodnení povrchu izolace, vcetne odvodnení nejnižších míst, pokud dokumentace pro zadání stavby nestanoví jinak
- ochrana izolace do doby zrízení definitivní ochranné vrstvy nebo konstrukce
- úprava, ocištení a ošetrení prostoru kolem izolace
- provedení požadovaných zkoušek
- nezahrnuje ochranné vrstvy, napr. litý asfalt, asfaltový beton
v této položce se vykáže i izolace rámových konstrukcí (mosty, propusty, kolektory)</t>
  </si>
  <si>
    <t>78381</t>
  </si>
  <si>
    <t>NÁTERY BETON KONSTR TYP S1 (OS-A)</t>
  </si>
  <si>
    <t>Práce dle této položky budou provedeny pouze na pokyn TDS na základě zhodnocení stavu římsy v době realizace. Může být proevedena i pouze část položky a účtováno bude skutečně provedené množství.</t>
  </si>
  <si>
    <t>Povrch říms - pouze na pokyn TDS 37.646 = 37,646 [A]</t>
  </si>
  <si>
    <t>- položka zahrnuje kompletní povlaky (i ruznobarevné), vcetne úpravy podkladu (odmaštení, odstranení starých náteru a necistot) a jeho vyspravení, provedení náteru predepsaným postupem a splnení všech požadavku daných technologickým predpisem.</t>
  </si>
  <si>
    <t>9</t>
  </si>
  <si>
    <t>Ostatní konstrukce a práce</t>
  </si>
  <si>
    <t>9115C2</t>
  </si>
  <si>
    <t>SVODIDLO OCEL MOSTNÍ JEDNOSTR, ÚROVEN ZADRŽ H2 - MONTÁŽ S PRESUNEM (BEZ DODÁVKY)</t>
  </si>
  <si>
    <t>Svodidlová pásnice 40.800 = 40,800 [A]</t>
  </si>
  <si>
    <t>položka zahrnuje:
- dopravu demontovaného zarízení z docasné skládky
- jeho montáž a osazení na urceném míste vcetne všech nutných konstrukcí a prací
- nutnou opravu poškozených cástí, opravu náteru
- prípadnou náhradu znicených cástí
nezahrnuje kompletní novou PKO</t>
  </si>
  <si>
    <t>9115C3</t>
  </si>
  <si>
    <t>SVODIDLO OCEL MOSTNÍ JEDNOSTR, ÚROVEN ZADRŽ H2 - DEMONTÁŽ S PRESUNEM</t>
  </si>
  <si>
    <t>Svodidlová pásnice 18,2+22,6 = 40,800 [A]</t>
  </si>
  <si>
    <t>položka zahrnuje:
- demontáž a odstranení zarízení
- jeho odvoz na predepsané místo</t>
  </si>
  <si>
    <t>915111</t>
  </si>
  <si>
    <t>VODOROVNÉ DOPRAVNÍ ZNACENÍ BARVOU HLADKÉ - DODÁVKA A POKLÁDKA</t>
  </si>
  <si>
    <t>Obnova VDZ 43,6*3*0,25 = 32,700 [A]</t>
  </si>
  <si>
    <t>položka zahrnuje:
- dodání a pokládku náterového materiálu (merí se pouze natíraná plocha)
- predznacení a reflexní úpravu</t>
  </si>
  <si>
    <t>919131</t>
  </si>
  <si>
    <t>REZÁNÍ BETONOVÝCH KONSTRUKCÍ TL DO 50MM</t>
  </si>
  <si>
    <t>Řez před vysekáním kapsy pro nový MDZ OP1 2*8,3 = 16,600 [A]
Řez před vysekáním kapsy pro nový MDZ OP2 2*8,3 = 16,600 [B]
Římsy nad DZ (0,45*4)+(0,75*2)+(0,5*2) = 4,300 [D]
Mezisoučet = 37,500 [C]</t>
  </si>
  <si>
    <t>položka zahrnuje rezání betonových konstrukcí v predepsané tlouštce, vcetne spotreby vody</t>
  </si>
  <si>
    <t>931314</t>
  </si>
  <si>
    <t>TESNENÍ DILATAC SPAR ASF ZÁLIVKOU PRUR DO 400MM2</t>
  </si>
  <si>
    <t>položka zahrnuje dodávku a osazení predepsaného materiálu, ocištení ploch spáry pred úpravou, ocištení okolí spáry po úprave
nezahrnuje tesnící profil</t>
  </si>
  <si>
    <t>931315</t>
  </si>
  <si>
    <t>TESNENÍ DILATAC SPAR ASF ZÁLIVKOU PRUR DO 600MM2</t>
  </si>
  <si>
    <t>Ve vrstavě LA nad osou DZ OP2 7,5 = 7,500 [A]</t>
  </si>
  <si>
    <t>931317</t>
  </si>
  <si>
    <t>TESNENÍ DILATAC SPAR ASF ZÁLIVKOU PRUR DO 1000MM2</t>
  </si>
  <si>
    <t>931335</t>
  </si>
  <si>
    <t>TESNENÍ DILATACNÍCH SPAR POLYURETANOVÝM TMELEM PRUREZU DO 600MM2</t>
  </si>
  <si>
    <t>Římsy nad DZ (0,45*4)+(0,75*2)+(0,5*2) = 4,300 [D]</t>
  </si>
  <si>
    <t>93140</t>
  </si>
  <si>
    <t>MOSTNÍ ZÁVERY PODPOVRCHOVÉ</t>
  </si>
  <si>
    <t>Předpokládané dilatační pohyby (pevné ložisko) jsou +/-0mm.</t>
  </si>
  <si>
    <t>OP2 - Podpovrchový mostní závěr s elastomerovým profilem 8,3 = 8,300 [A]</t>
  </si>
  <si>
    <t>- výrobní dokumentace (vc. technologického predpisu)
- dodání kompletního dil. zarízení vc. všech prepravních a montážních úprav a zarízení
- rezání a svárení na staveništi a eventuelní nutnou opravu náteru po techto úkonech
- bednení a dodatecné zabetonování dilatacního zarízení
- pro kovové soucásti je nutné užít ustanovení pro TMCH.94
- dodání spojovacího, kotevního a tesnícího materiálu
- úprava a príprava prostoru, vcetne kotevních prvku, jejich ošetrení a ocištení
- zrízení kompletního mostního záveru podle príslušného technolog. predpisu, vcetne predepsaného nastavení
- zrízení mostního záveru po etapách, vcetne pracovních spar a spoju
- úprava  most. záveru  ve styku  s ostatními konstrukcemi  a zarízeními (u obrubníku a podél vozovek, na chodnících, na rímsách, napojení izolací a pod.)
- ochrana mostního záveru proti bludným proudum a vývody pro jejich merení
- ochrana mostního záveru do doby provedení definitivního stavu, veškeré provizorní úpravy a opatrení
- konecné  úpravy most. záveru jako  povrchové  povlaky, zálivky, které  nejsou soucástí jiných konstrukcí, vycištení, osaz. krytek šroubu, tmelení, tesnení, výpln spar a pod.
- úprava, ocištení a ošetrení prostoru kolem mostního záveru
- opatrení mostního záveru znakem výrobce a typovým císlem
- provedení odborné prohlídky, je-li požadována</t>
  </si>
  <si>
    <t>93152R</t>
  </si>
  <si>
    <t>MOSTNÍ ZÁVERY POVRCHOVÉ POSUN DO 100MM - HYBRIDNÍ PROVEDENÍ</t>
  </si>
  <si>
    <t>Předpokládané dilatační pohyby při +10°C (počítáno vč. 30% rezervy) jsou +5/-6 mm.</t>
  </si>
  <si>
    <t>OP1 - Lamelový povrchový dilatační závěr 8,3 = 8,300 [A]</t>
  </si>
  <si>
    <t>936502</t>
  </si>
  <si>
    <t>DROBNÉ DOPLNK KONSTR KOVOVÉ POZINK</t>
  </si>
  <si>
    <t>KG</t>
  </si>
  <si>
    <t>Krycí plechy říms přes DZ na OP 1 30*2 = 60,000 [A]</t>
  </si>
  <si>
    <t>položka zahrnuje:
- dílenská dokumentace, vcetne technologického predpisu spojování
- dodání  materiálu  v požadované kvalite a výroba konstrukce i dílenská (vcetne  pomucek,  prípravku a prostredku pro výrobu) bez ohledu na nárocnost a její hmotnost, dílenská montáž
- dodání spojovacího materiálu
- zrízení  montážních  a  dilatacních  spoju,  spar, vcetne potrebných úprav, vložek, opracování, ocištení a ošetrení
- podper. konstr. a lešení všech druhu pro montáž konstrukcí i doplnkových, vcetne požadovaných otvoru, ochranných a bezpecnostních opatrení a základu pro tyto konstrukce a lešení
- jakákoliv doprava a manipulace dílcu  a  montážních  sestav,  vcetne  dopravy konstrukce z výrobny na stavbu
- montáž konstrukce na staveništi, vcetne montážních prostredku a pomucek a zednických výpomocí
- výpln, tesnení a tmelení spar a spoju
- cištení konstrukce a odstranení všech vrubu (vrypy, otlaceniny a pod.)
- všechny druhy ocelového kotvení
- dílenskou prejímku a montážní prohlídku, vcetne požadovaných dokladu
- zrízení kotevních otvoru nebo jam, nejsou-li cástí jiné konstrukce, jejich úpravy, ocištení a ošetrení
- osazení kotvení nebo prímo cástí konstrukce do podpurné konstrukce nebo do zeminy
- výpln kotevních otvoru  (príp.  podlití  patních  desek)  maltou,  betonem  nebo  jinou speciální hmotou, vyplnení jam zeminou
- predepsanou protikorozní ochranu a nátery konstrukcí
- osazení merících zarízení a úpravy pro ne
- ochranná opatrení pred úcinky bludných proudu</t>
  </si>
  <si>
    <t>936541</t>
  </si>
  <si>
    <t>MOSTNÍ ODVODNOVACÍ TRUBKA (POVRCHU IZOLACE) Z NEREZ OCELI</t>
  </si>
  <si>
    <t>Dodatečně osazená odvodňovacá trubička povrchu izolace u římsy OP1. Položka bude realizována a čerpána pouze na pokyn TDS.</t>
  </si>
  <si>
    <t>OP1 - pouze na pokyn TDS 1 = 1,000 [A]</t>
  </si>
  <si>
    <t>položka zahrnuje:
- výrobní dokumentaci (vcetne technologického predpisu)
- dodání kompletní odvodnovací soupravy z predepsaného materiálu, vcetne všech montážních a prepravních úprav a zarízení
- dodání spojovacího, kotevního a tesnícího materiálu
- úprava a príprava úložného prostoru, vcetne kotevních prvku, jejich ocištení a ošetrení
- zrízení kompletní odvodnovací soupravy, dle príslušného technologického predpisu, vcetne všech výškových a smerových úprav
- zrízení odvodnovací soupravy po etapách, vcetne pracovních spar a spoju
- prodloužení  odpadní trouby pod spodní líc nosné konstr. nebo zaústením odvodnovace do dalšího odvodnovacího zarízení
- úprava odvod. soupravy na styku s ostatními konstrukcemi a zarízeními (u obrubníku, podél vozovek, napojení izolací a pod.)
- ochrana odvodnovací soupravy do doby provedení definitivního stavu, veškeré provizorní úpravy a opatrení
- konecné  úpravy odvodnovací soupravy jako povrchové povlaky, zálivky, které  nejsou soucástí jiných konstr., vycištení, tmelení, tesnení, výpln spar a pod.
- úprava, ocištení a ošetrení prostoru kolem odvodnovací soupravy
- opatrení odvodnovace znakem výrobce a typovým císlem
- provedení odborné prohlídky, je-li požadována</t>
  </si>
  <si>
    <t>938442</t>
  </si>
  <si>
    <t>OCIŠTENÍ ZDIVA OTRYSKÁNÍM TLAKOVOU VODOU DO 500 BARU</t>
  </si>
  <si>
    <t>Povrch říms - pouze na pokyn TDS (0,75+0,18)*(13,6+4,5+13,6+4,5+4,28) = 37,646 [A]</t>
  </si>
  <si>
    <t>položka zahrnuje ocištení predepsaným zpusobem vcetne odklizení vzniklého odpadu</t>
  </si>
  <si>
    <t>93857</t>
  </si>
  <si>
    <t>BROUŠENÍ BETON KONSTR</t>
  </si>
  <si>
    <t>Lůžko pro nový podpovrchový DZ na OP2 0,3*8,3 = 2,490 [A]</t>
  </si>
  <si>
    <t>967168</t>
  </si>
  <si>
    <t>VYBOURÁNÍ CÁSTÍ KONSTRUKCÍ ŽELEZOBET S ODVOZEM DO 20KM</t>
  </si>
  <si>
    <t>Římsy nad DZ OP1 0,75*0,19*0,95*2 = 0,271 [A]
Římsy nad DZ OP2 0,45*0,19*0,5*2 = 0,086 [B]
Mezisoučet = 0,357 [C]</t>
  </si>
  <si>
    <t>položka zahrnuje:
- veškerou manipulaci s vybouranou sutí a hmotami vcetne uložení na skládku,
- veškeré další práce plynoucí z technologického predpisu a z platných predpisu,
nezahrnuje poplatek za skládku, který se vykazuje v položce 0141** (s výjimkou malého množství bouraného materiálu, kde je možné poplatek zahrnout do jednotkové ceny bourání – tento fakt musí být uveden v doplnujícím textu k položce)</t>
  </si>
  <si>
    <t>967852</t>
  </si>
  <si>
    <t>VYBOURÁNÍ MOST DILATAC ZÁVERU POVRCHOVÝCH POSUN DO 100MM</t>
  </si>
  <si>
    <t>OP1 8,3 = 8,300 [A]</t>
  </si>
  <si>
    <t>položka zahrnuje veškerou manipulaci s vybouranou sutí a hmotami vcetne roztrídení na jednotlivé cásti a vcetne uložení na skládku. Nezahrnuje poplatek za skládku, který se vykazuje v položce 0141** (s výjimkou malého množství bouraného materiálu, kde je možné poplatek zahrnout do jednotkové ceny bourání – tento fakt musí být uveden v doplnujícím textu k položce)
položka zahrnuje veškeré další práce plynoucí z technologického predpisu a z platných predpisu</t>
  </si>
  <si>
    <t>96785A</t>
  </si>
  <si>
    <t>VYBOURÁNÍ MOSTNÍCH DILATACNÍCH ZÁVERU EMZ</t>
  </si>
  <si>
    <t>OP2 8,3*0,08*0,2 = 0,133 [A]</t>
  </si>
  <si>
    <t>položka zahrnuje vybourání hmoty EMZ a veškerých kovových soucástí
položka zahrnuje veškerou manipulaci s vybouranou sutí a hmotami vcetne roztrídení na jednotlivé cásti a vcetne uložení na skládku. Nezahrnuje poplatek za skládku, který se vykazuje v položce 0141** (s výjimkou malého množství bouraného materiálu, kde je možné poplatek zahrnout do jednotkové ceny bourání – tento fakt musí být uveden v doplnujícím textu k položce)
položka zahrnuje veškeré další práce plynoucí z technologického predpisu a z platných predpisu</t>
  </si>
  <si>
    <t>96814</t>
  </si>
  <si>
    <t>VYSEKÁNÍ OTVORU, KAPES, RÝH V BETONOVÉ KONSTRUKCI</t>
  </si>
  <si>
    <t>OP1 kapsa pro nový DZ 8,3*0,75*0,035 = 0,218 [A]
OP1 provedení pouze na pokyn TDS 8,3*0,65*0,19 = 1,025 [B]
OP2 kapsa pro nový DZ 8,3*0,3*0,04 = 0,100 [C]
OP2 provedení pouze na pokyn TDS 8,3*0,265*0,19 = 0,418 [D]
Mezisoučet = 1,761 [E]</t>
  </si>
  <si>
    <t>- položka zahrnuje veškerou manipulaci s vybouranou sutí a hmotami vcetne uložení na skládku. Nezahrnuje poplatek za skládku, který se vykazuje v položce 0141** (s výjimkou malého množství bouraného materiálu, kde je možné poplatek zahrnout do jednotkové ceny bourání – tento fakt musí být uveden v doplnujícím textu k položce)
- položka zahrnuje veškeré další práce plynoucí z technologického predpisu a z platných predpisu</t>
  </si>
  <si>
    <t>02720</t>
  </si>
  <si>
    <t>POMOC PRÁCE ZRÍZ NEBO ZAJIŠT REGULACI A OCHRANU DOPRAVY</t>
  </si>
  <si>
    <t>Zpracování PD, projednání a realizace dopravně inženýrských opatření po dobu stavby</t>
  </si>
  <si>
    <t>zahrnuje veškeré náklady spojené s objednatelem požadovanými zarízeními</t>
  </si>
  <si>
    <t>03740</t>
  </si>
  <si>
    <t>POMOC PRÁCE ZAJIŠT NEBO ZRÍZ PROVIZORNÍ MOSTY</t>
  </si>
  <si>
    <t>Provizorní ochranné přesypání nového MDZ na OP1  a na OP2 ve 2.etapě výstavby pro zajištění provozu, 
Přesypání stávajícího nevyhovujicího DZ na OP1 v 1.etapě výstavby pro zajištění provozu.
Vše včetně demontáže a likvidace odpadu</t>
  </si>
  <si>
    <t>zahrnuje objednatelem povolené náklady na požadovaná zarízení zhotovitele</t>
  </si>
  <si>
    <t>Stavba: 001 - MOST EV.Č.169-001 HORAŽĎOVICE - OPRAVA MDZ</t>
  </si>
  <si>
    <t>MOST EV.Č.169-001 HORAŽĎOVICE - OPRAVA MDZ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</si>
</sst>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#\ ##0.00"/>
    <numFmt numFmtId="165" formatCode="#\ ###\ ###\ ###\ ##0.000"/>
  </numFmts>
  <fonts count="12">
    <font>
      <sz val="11"/>
      <name val="Calibri"/>
      <family val="2"/>
      <scheme val="minor"/>
    </font>
    <font>
      <sz val="10"/>
      <name val="Arial"/>
      <family val="2"/>
    </font>
    <font>
      <sz val="11"/>
      <color rgb="FFD9D9D9"/>
      <name val="Calibri"/>
      <family val="2"/>
      <scheme val="minor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sz val="10"/>
      <color rgb="FFFFFFFF"/>
      <name val="Arial"/>
      <family val="2"/>
    </font>
    <font>
      <b/>
      <sz val="11"/>
      <color rgb="FF000000"/>
      <name val="Arial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0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41A5BD"/>
        <bgColor indexed="64"/>
      </patternFill>
    </fill>
    <fill>
      <patternFill patternType="solid">
        <fgColor rgb="FFADD8E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>
        <color rgb="FF000000"/>
      </left>
      <right/>
      <top style="thin"/>
      <bottom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horizontal="right" vertical="center" wrapText="1"/>
      <protection/>
    </xf>
    <xf numFmtId="0" fontId="4" fillId="0" borderId="0">
      <alignment horizontal="left" vertical="center" wrapText="1"/>
      <protection/>
    </xf>
    <xf numFmtId="0" fontId="3" fillId="0" borderId="0">
      <alignment horizontal="right" vertical="center" wrapText="1"/>
      <protection/>
    </xf>
    <xf numFmtId="0" fontId="5" fillId="0" borderId="0">
      <alignment horizontal="center" vertical="center" wrapText="1"/>
      <protection/>
    </xf>
    <xf numFmtId="0" fontId="6" fillId="0" borderId="0">
      <alignment horizontal="left" vertical="center" wrapText="1"/>
      <protection/>
    </xf>
    <xf numFmtId="0" fontId="6" fillId="0" borderId="0">
      <alignment horizontal="left" vertical="center" wrapText="1"/>
      <protection/>
    </xf>
    <xf numFmtId="0" fontId="3" fillId="0" borderId="0">
      <alignment horizontal="left" vertical="center" wrapText="1"/>
      <protection/>
    </xf>
    <xf numFmtId="0" fontId="9" fillId="0" borderId="0">
      <alignment horizontal="left" vertical="center" wrapText="1"/>
      <protection/>
    </xf>
  </cellStyleXfs>
  <cellXfs count="56">
    <xf numFmtId="0" fontId="0" fillId="0" borderId="0" xfId="0"/>
    <xf numFmtId="0" fontId="2" fillId="2" borderId="0" xfId="0" applyFont="1" applyFill="1"/>
    <xf numFmtId="0" fontId="3" fillId="2" borderId="0" xfId="20" applyFill="1" applyAlignment="1">
      <alignment horizontal="right" vertical="center" wrapText="1"/>
      <protection/>
    </xf>
    <xf numFmtId="0" fontId="0" fillId="2" borderId="0" xfId="0" applyFill="1"/>
    <xf numFmtId="0" fontId="4" fillId="2" borderId="0" xfId="21" applyFill="1" applyAlignment="1">
      <alignment horizontal="left" vertical="center" wrapText="1"/>
      <protection/>
    </xf>
    <xf numFmtId="0" fontId="3" fillId="2" borderId="0" xfId="22" applyFill="1" applyAlignment="1">
      <alignment horizontal="right" vertical="center" wrapText="1"/>
      <protection/>
    </xf>
    <xf numFmtId="164" fontId="3" fillId="2" borderId="0" xfId="22" applyNumberFormat="1" applyFill="1" applyAlignment="1">
      <alignment horizontal="right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3" fillId="0" borderId="1" xfId="20" applyBorder="1" applyAlignment="1">
      <alignment horizontal="right" vertical="center" wrapText="1"/>
      <protection/>
    </xf>
    <xf numFmtId="164" fontId="3" fillId="0" borderId="1" xfId="20" applyNumberFormat="1" applyBorder="1" applyAlignment="1">
      <alignment horizontal="right" vertical="center" wrapText="1"/>
      <protection/>
    </xf>
    <xf numFmtId="0" fontId="0" fillId="2" borderId="2" xfId="0" applyFill="1" applyBorder="1"/>
    <xf numFmtId="0" fontId="0" fillId="2" borderId="3" xfId="0" applyFill="1" applyBorder="1"/>
    <xf numFmtId="0" fontId="3" fillId="2" borderId="3" xfId="20" applyFill="1" applyBorder="1" applyAlignment="1">
      <alignment horizontal="right" vertical="center" wrapText="1"/>
      <protection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6" fillId="2" borderId="5" xfId="24" applyFill="1" applyBorder="1" applyAlignment="1">
      <alignment horizontal="left" vertical="center" wrapText="1"/>
      <protection/>
    </xf>
    <xf numFmtId="0" fontId="6" fillId="2" borderId="0" xfId="24" applyFill="1" applyAlignment="1">
      <alignment horizontal="left" vertical="center" wrapText="1"/>
      <protection/>
    </xf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5" fillId="3" borderId="10" xfId="23" applyFill="1" applyBorder="1" applyAlignment="1">
      <alignment horizontal="center" vertical="center" wrapText="1"/>
      <protection/>
    </xf>
    <xf numFmtId="0" fontId="5" fillId="3" borderId="11" xfId="23" applyFill="1" applyBorder="1" applyAlignment="1">
      <alignment horizontal="center" vertical="center" wrapText="1"/>
      <protection/>
    </xf>
    <xf numFmtId="0" fontId="7" fillId="2" borderId="7" xfId="0" applyFont="1" applyFill="1" applyBorder="1"/>
    <xf numFmtId="0" fontId="7" fillId="2" borderId="12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13" xfId="0" applyFont="1" applyFill="1" applyBorder="1"/>
    <xf numFmtId="164" fontId="7" fillId="2" borderId="7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4" borderId="7" xfId="0" applyNumberFormat="1" applyFill="1" applyBorder="1" applyAlignment="1" applyProtection="1">
      <alignment horizontal="center"/>
      <protection locked="0"/>
    </xf>
    <xf numFmtId="164" fontId="0" fillId="0" borderId="7" xfId="0" applyNumberFormat="1" applyBorder="1" applyAlignment="1">
      <alignment horizontal="center"/>
    </xf>
    <xf numFmtId="164" fontId="0" fillId="0" borderId="0" xfId="0" applyNumberFormat="1"/>
    <xf numFmtId="0" fontId="0" fillId="0" borderId="5" xfId="0" applyBorder="1"/>
    <xf numFmtId="0" fontId="0" fillId="0" borderId="0" xfId="0" applyAlignment="1">
      <alignment wrapText="1"/>
    </xf>
    <xf numFmtId="0" fontId="0" fillId="0" borderId="6" xfId="0" applyBorder="1"/>
    <xf numFmtId="0" fontId="8" fillId="0" borderId="7" xfId="0" applyFont="1" applyBorder="1" applyAlignment="1">
      <alignment wrapText="1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2" borderId="0" xfId="21" applyFill="1" applyAlignment="1">
      <alignment horizontal="left" vertical="center" wrapText="1"/>
      <protection/>
    </xf>
    <xf numFmtId="0" fontId="0" fillId="2" borderId="0" xfId="0" applyFill="1"/>
    <xf numFmtId="0" fontId="6" fillId="2" borderId="0" xfId="24" applyFill="1" applyAlignment="1">
      <alignment horizontal="right" vertical="center" wrapText="1"/>
      <protection/>
    </xf>
    <xf numFmtId="0" fontId="0" fillId="2" borderId="0" xfId="0" applyFill="1" applyAlignment="1">
      <alignment horizontal="right"/>
    </xf>
    <xf numFmtId="0" fontId="5" fillId="3" borderId="18" xfId="23" applyFill="1" applyBorder="1" applyAlignment="1">
      <alignment horizontal="center" vertical="center" wrapText="1"/>
      <protection/>
    </xf>
    <xf numFmtId="0" fontId="5" fillId="3" borderId="8" xfId="23" applyFill="1" applyBorder="1" applyAlignment="1">
      <alignment horizontal="center" vertical="center" wrapText="1"/>
      <protection/>
    </xf>
    <xf numFmtId="0" fontId="5" fillId="3" borderId="1" xfId="23" applyFill="1" applyBorder="1" applyAlignment="1">
      <alignment horizontal="center" vertical="center" wrapText="1"/>
      <protection/>
    </xf>
    <xf numFmtId="0" fontId="5" fillId="3" borderId="9" xfId="23" applyFill="1" applyBorder="1" applyAlignment="1">
      <alignment horizontal="center" vertical="center" wrapText="1"/>
      <protection/>
    </xf>
    <xf numFmtId="0" fontId="10" fillId="2" borderId="0" xfId="21" applyFont="1" applyFill="1" applyAlignment="1">
      <alignment horizontal="left" vertical="center" wrapText="1"/>
      <protection/>
    </xf>
    <xf numFmtId="0" fontId="11" fillId="2" borderId="0" xfId="0" applyFont="1" applyFill="1"/>
    <xf numFmtId="0" fontId="6" fillId="2" borderId="0" xfId="24" applyFont="1" applyFill="1" applyAlignment="1">
      <alignment horizontal="left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Style" xfId="20"/>
    <cellStyle name="NadpisRekapitulaceSoupisPraciStyle" xfId="21"/>
    <cellStyle name="RekapitulaceCenyStyle" xfId="22"/>
    <cellStyle name="NadpisySloupcuStyle" xfId="23"/>
    <cellStyle name="StavbaRozpocetHeaderStyle" xfId="24"/>
    <cellStyle name="NadpisStrukturyStyle" xfId="25"/>
    <cellStyle name="StavebniDilStyle" xfId="26"/>
    <cellStyle name="PolDoplnInfoStyle" xfId="27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85750" cy="285750"/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workbookViewId="0" topLeftCell="A1">
      <selection activeCell="D17" sqref="D17"/>
    </sheetView>
  </sheetViews>
  <sheetFormatPr defaultColWidth="9.140625" defaultRowHeight="15"/>
  <cols>
    <col min="1" max="2" width="31.421875" style="0" customWidth="1"/>
    <col min="3" max="5" width="18.8515625" style="0" customWidth="1"/>
  </cols>
  <sheetData>
    <row r="1" spans="1:5" ht="15">
      <c r="A1" s="1" t="s">
        <v>0</v>
      </c>
      <c r="B1" s="2" t="s">
        <v>1</v>
      </c>
      <c r="C1" s="3"/>
      <c r="D1" s="3"/>
      <c r="E1" s="3"/>
    </row>
    <row r="2" spans="1:5" ht="15">
      <c r="A2" s="1"/>
      <c r="B2" s="45" t="s">
        <v>2</v>
      </c>
      <c r="C2" s="3"/>
      <c r="D2" s="3"/>
      <c r="E2" s="3"/>
    </row>
    <row r="3" spans="1:5" ht="15">
      <c r="A3" s="3"/>
      <c r="B3" s="46"/>
      <c r="C3" s="3"/>
      <c r="D3" s="3"/>
      <c r="E3" s="3"/>
    </row>
    <row r="4" spans="1:5" ht="15.6">
      <c r="A4" s="3"/>
      <c r="B4" s="53" t="s">
        <v>235</v>
      </c>
      <c r="C4" s="54"/>
      <c r="D4" s="54"/>
      <c r="E4" s="54"/>
    </row>
    <row r="5" spans="1:5" ht="15">
      <c r="A5" s="3"/>
      <c r="B5" s="3"/>
      <c r="C5" s="3"/>
      <c r="D5" s="3"/>
      <c r="E5" s="3"/>
    </row>
    <row r="6" spans="1:5" ht="15">
      <c r="A6" s="3"/>
      <c r="B6" s="5" t="s">
        <v>3</v>
      </c>
      <c r="C6" s="6">
        <f>SUM(C10:C11)</f>
        <v>0</v>
      </c>
      <c r="D6" s="3"/>
      <c r="E6" s="3"/>
    </row>
    <row r="7" spans="1:5" ht="15">
      <c r="A7" s="3"/>
      <c r="B7" s="5" t="s">
        <v>4</v>
      </c>
      <c r="C7" s="6">
        <f>SUM(E10:E11)</f>
        <v>0</v>
      </c>
      <c r="D7" s="3"/>
      <c r="E7" s="3"/>
    </row>
    <row r="8" spans="1:5" ht="15">
      <c r="A8" s="3"/>
      <c r="B8" s="3"/>
      <c r="C8" s="3"/>
      <c r="D8" s="3"/>
      <c r="E8" s="3"/>
    </row>
    <row r="9" spans="1:5" ht="15">
      <c r="A9" s="7" t="s">
        <v>5</v>
      </c>
      <c r="B9" s="7" t="s">
        <v>6</v>
      </c>
      <c r="C9" s="7" t="s">
        <v>7</v>
      </c>
      <c r="D9" s="7" t="s">
        <v>8</v>
      </c>
      <c r="E9" s="7" t="s">
        <v>9</v>
      </c>
    </row>
    <row r="10" spans="1:5" ht="26.4">
      <c r="A10" s="8" t="s">
        <v>10</v>
      </c>
      <c r="B10" s="8" t="s">
        <v>11</v>
      </c>
      <c r="C10" s="9">
        <f>'201'!I3</f>
        <v>0</v>
      </c>
      <c r="D10" s="9">
        <f>SUMIFS('201'!O:O,'201'!A:A,"P")</f>
        <v>0</v>
      </c>
      <c r="E10" s="9">
        <f>C10+D10</f>
        <v>0</v>
      </c>
    </row>
    <row r="11" spans="1:5" ht="26.4">
      <c r="A11" s="8" t="s">
        <v>12</v>
      </c>
      <c r="B11" s="8" t="s">
        <v>13</v>
      </c>
      <c r="C11" s="9">
        <f>'901'!I3</f>
        <v>0</v>
      </c>
      <c r="D11" s="9">
        <f>SUMIFS('901'!O:O,'901'!A:A,"P")</f>
        <v>0</v>
      </c>
      <c r="E11" s="9">
        <f>C11+D11</f>
        <v>0</v>
      </c>
    </row>
  </sheetData>
  <sheetProtection algorithmName="SHA-512" hashValue="iQUBn4XduFXcvmPAhzfGgBs4CRGFlCiQ57w6F205kDuaOOcHQlRo2NaFfwe3NkMo9i0LR3T18h6HPK5c1HE5yg==" saltValue="DoU9V3dKNSQCniVDMX5Elw==" spinCount="100000" sheet="1" objects="1" scenarios="1"/>
  <mergeCells count="2">
    <mergeCell ref="B2:B3"/>
    <mergeCell ref="B4:E4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91"/>
  <sheetViews>
    <sheetView workbookViewId="0" topLeftCell="B1">
      <selection activeCell="E4" sqref="E4"/>
    </sheetView>
  </sheetViews>
  <sheetFormatPr defaultColWidth="9.140625" defaultRowHeight="15"/>
  <cols>
    <col min="1" max="1" width="8.8515625" style="0" hidden="1" customWidth="1"/>
    <col min="2" max="2" width="15.7109375" style="0" customWidth="1"/>
    <col min="3" max="3" width="9.421875" style="0" customWidth="1"/>
    <col min="4" max="4" width="12.57421875" style="0" customWidth="1"/>
    <col min="5" max="5" width="63.00390625" style="0" customWidth="1"/>
    <col min="6" max="6" width="12.57421875" style="0" customWidth="1"/>
    <col min="7" max="9" width="15.7109375" style="0" customWidth="1"/>
    <col min="10" max="10" width="14.7109375" style="0" bestFit="1" customWidth="1"/>
    <col min="15" max="16" width="8.8515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1">
      <c r="A2" s="1"/>
      <c r="B2" s="14"/>
      <c r="C2" s="3"/>
      <c r="D2" s="3"/>
      <c r="E2" s="4" t="s">
        <v>14</v>
      </c>
      <c r="F2" s="3"/>
      <c r="G2" s="3"/>
      <c r="H2" s="3"/>
      <c r="I2" s="3"/>
      <c r="J2" s="15"/>
    </row>
    <row r="3" spans="1:16" ht="15">
      <c r="A3" s="3" t="s">
        <v>15</v>
      </c>
      <c r="B3" s="16" t="s">
        <v>16</v>
      </c>
      <c r="C3" s="47" t="s">
        <v>17</v>
      </c>
      <c r="D3" s="48"/>
      <c r="E3" s="55" t="s">
        <v>236</v>
      </c>
      <c r="F3" s="3"/>
      <c r="G3" s="3"/>
      <c r="H3" s="18" t="s">
        <v>10</v>
      </c>
      <c r="I3" s="19">
        <f>SUMIFS(I8:I191,A8:A191,"SD")</f>
        <v>0</v>
      </c>
      <c r="J3" s="15"/>
      <c r="O3">
        <v>0</v>
      </c>
      <c r="P3">
        <v>2</v>
      </c>
    </row>
    <row r="4" spans="1:16" ht="15">
      <c r="A4" s="3" t="s">
        <v>18</v>
      </c>
      <c r="B4" s="16" t="s">
        <v>19</v>
      </c>
      <c r="C4" s="47" t="s">
        <v>10</v>
      </c>
      <c r="D4" s="48"/>
      <c r="E4" s="17" t="s">
        <v>11</v>
      </c>
      <c r="F4" s="3"/>
      <c r="G4" s="3"/>
      <c r="H4" s="3"/>
      <c r="I4" s="3"/>
      <c r="J4" s="15"/>
      <c r="O4">
        <v>0.15</v>
      </c>
      <c r="P4">
        <v>2</v>
      </c>
    </row>
    <row r="5" spans="1:15" ht="15">
      <c r="A5" s="49" t="s">
        <v>20</v>
      </c>
      <c r="B5" s="50" t="s">
        <v>21</v>
      </c>
      <c r="C5" s="51" t="s">
        <v>22</v>
      </c>
      <c r="D5" s="51" t="s">
        <v>23</v>
      </c>
      <c r="E5" s="51" t="s">
        <v>24</v>
      </c>
      <c r="F5" s="51" t="s">
        <v>25</v>
      </c>
      <c r="G5" s="51" t="s">
        <v>26</v>
      </c>
      <c r="H5" s="51" t="s">
        <v>27</v>
      </c>
      <c r="I5" s="51"/>
      <c r="J5" s="52" t="s">
        <v>28</v>
      </c>
      <c r="O5">
        <v>0.21</v>
      </c>
    </row>
    <row r="6" spans="1:10" ht="15">
      <c r="A6" s="49"/>
      <c r="B6" s="50"/>
      <c r="C6" s="51"/>
      <c r="D6" s="51"/>
      <c r="E6" s="51"/>
      <c r="F6" s="51"/>
      <c r="G6" s="51"/>
      <c r="H6" s="7" t="s">
        <v>29</v>
      </c>
      <c r="I6" s="7" t="s">
        <v>30</v>
      </c>
      <c r="J6" s="52"/>
    </row>
    <row r="7" spans="1:10" ht="15">
      <c r="A7" s="22">
        <v>0</v>
      </c>
      <c r="B7" s="20">
        <v>1</v>
      </c>
      <c r="C7" s="23">
        <v>2</v>
      </c>
      <c r="D7" s="7">
        <v>3</v>
      </c>
      <c r="E7" s="23">
        <v>4</v>
      </c>
      <c r="F7" s="7">
        <v>5</v>
      </c>
      <c r="G7" s="7">
        <v>6</v>
      </c>
      <c r="H7" s="7">
        <v>7</v>
      </c>
      <c r="I7" s="23">
        <v>8</v>
      </c>
      <c r="J7" s="21">
        <v>9</v>
      </c>
    </row>
    <row r="8" spans="1:10" ht="15">
      <c r="A8" s="24" t="s">
        <v>31</v>
      </c>
      <c r="B8" s="25"/>
      <c r="C8" s="26" t="s">
        <v>32</v>
      </c>
      <c r="D8" s="27"/>
      <c r="E8" s="24" t="s">
        <v>33</v>
      </c>
      <c r="F8" s="27"/>
      <c r="G8" s="27"/>
      <c r="H8" s="27"/>
      <c r="I8" s="28">
        <f>SUMIFS(I9:I36,A9:A36,"P")</f>
        <v>0</v>
      </c>
      <c r="J8" s="29"/>
    </row>
    <row r="9" spans="1:16" ht="15">
      <c r="A9" s="30" t="s">
        <v>34</v>
      </c>
      <c r="B9" s="30">
        <v>1</v>
      </c>
      <c r="C9" s="31" t="s">
        <v>35</v>
      </c>
      <c r="D9" s="30"/>
      <c r="E9" s="32" t="s">
        <v>36</v>
      </c>
      <c r="F9" s="33" t="s">
        <v>37</v>
      </c>
      <c r="G9" s="34">
        <v>0.598</v>
      </c>
      <c r="H9" s="35">
        <v>0</v>
      </c>
      <c r="I9" s="36">
        <f>ROUND(G9*H9,P4)</f>
        <v>0</v>
      </c>
      <c r="J9" s="30"/>
      <c r="O9" s="37">
        <f>I9*0.21</f>
        <v>0</v>
      </c>
      <c r="P9">
        <v>3</v>
      </c>
    </row>
    <row r="10" spans="1:10" ht="15">
      <c r="A10" s="30" t="s">
        <v>38</v>
      </c>
      <c r="B10" s="38"/>
      <c r="E10" s="39" t="s">
        <v>39</v>
      </c>
      <c r="J10" s="40"/>
    </row>
    <row r="11" spans="1:10" ht="43.2">
      <c r="A11" s="30" t="s">
        <v>40</v>
      </c>
      <c r="B11" s="38"/>
      <c r="E11" s="41" t="s">
        <v>41</v>
      </c>
      <c r="J11" s="40"/>
    </row>
    <row r="12" spans="1:10" ht="28.8">
      <c r="A12" s="30" t="s">
        <v>42</v>
      </c>
      <c r="B12" s="38"/>
      <c r="E12" s="32" t="s">
        <v>43</v>
      </c>
      <c r="J12" s="40"/>
    </row>
    <row r="13" spans="1:16" ht="15">
      <c r="A13" s="30" t="s">
        <v>34</v>
      </c>
      <c r="B13" s="30">
        <v>2</v>
      </c>
      <c r="C13" s="31" t="s">
        <v>44</v>
      </c>
      <c r="D13" s="30" t="s">
        <v>39</v>
      </c>
      <c r="E13" s="32" t="s">
        <v>36</v>
      </c>
      <c r="F13" s="33" t="s">
        <v>37</v>
      </c>
      <c r="G13" s="34">
        <v>2.118</v>
      </c>
      <c r="H13" s="35">
        <v>0</v>
      </c>
      <c r="I13" s="36">
        <f>ROUND(G13*H13,P4)</f>
        <v>0</v>
      </c>
      <c r="J13" s="30"/>
      <c r="O13" s="37">
        <f>I13*0.21</f>
        <v>0</v>
      </c>
      <c r="P13">
        <v>3</v>
      </c>
    </row>
    <row r="14" spans="1:10" ht="15">
      <c r="A14" s="30" t="s">
        <v>38</v>
      </c>
      <c r="B14" s="38"/>
      <c r="E14" s="32" t="s">
        <v>45</v>
      </c>
      <c r="J14" s="40"/>
    </row>
    <row r="15" spans="1:10" ht="43.2">
      <c r="A15" s="30" t="s">
        <v>40</v>
      </c>
      <c r="B15" s="38"/>
      <c r="E15" s="41" t="s">
        <v>46</v>
      </c>
      <c r="J15" s="40"/>
    </row>
    <row r="16" spans="1:10" ht="28.8">
      <c r="A16" s="30" t="s">
        <v>42</v>
      </c>
      <c r="B16" s="38"/>
      <c r="E16" s="32" t="s">
        <v>43</v>
      </c>
      <c r="J16" s="40"/>
    </row>
    <row r="17" spans="1:16" ht="15">
      <c r="A17" s="30" t="s">
        <v>34</v>
      </c>
      <c r="B17" s="30">
        <v>3</v>
      </c>
      <c r="C17" s="31" t="s">
        <v>47</v>
      </c>
      <c r="D17" s="30" t="s">
        <v>39</v>
      </c>
      <c r="E17" s="32" t="s">
        <v>48</v>
      </c>
      <c r="F17" s="33" t="s">
        <v>49</v>
      </c>
      <c r="G17" s="34">
        <v>1</v>
      </c>
      <c r="H17" s="35">
        <v>0</v>
      </c>
      <c r="I17" s="36">
        <f>ROUND(G17*H17,P4)</f>
        <v>0</v>
      </c>
      <c r="J17" s="33" t="s">
        <v>50</v>
      </c>
      <c r="O17" s="37">
        <f>I17*0.21</f>
        <v>0</v>
      </c>
      <c r="P17">
        <v>3</v>
      </c>
    </row>
    <row r="18" spans="1:10" ht="15">
      <c r="A18" s="30" t="s">
        <v>38</v>
      </c>
      <c r="B18" s="38"/>
      <c r="E18" s="39" t="s">
        <v>39</v>
      </c>
      <c r="J18" s="40"/>
    </row>
    <row r="19" spans="1:10" ht="15">
      <c r="A19" s="30" t="s">
        <v>40</v>
      </c>
      <c r="B19" s="38"/>
      <c r="E19" s="41" t="s">
        <v>51</v>
      </c>
      <c r="J19" s="40"/>
    </row>
    <row r="20" spans="1:10" ht="28.8">
      <c r="A20" s="30" t="s">
        <v>42</v>
      </c>
      <c r="B20" s="38"/>
      <c r="E20" s="32" t="s">
        <v>52</v>
      </c>
      <c r="J20" s="40"/>
    </row>
    <row r="21" spans="1:16" ht="15">
      <c r="A21" s="30" t="s">
        <v>34</v>
      </c>
      <c r="B21" s="30">
        <v>4</v>
      </c>
      <c r="C21" s="31" t="s">
        <v>53</v>
      </c>
      <c r="D21" s="30" t="s">
        <v>39</v>
      </c>
      <c r="E21" s="32" t="s">
        <v>54</v>
      </c>
      <c r="F21" s="33" t="s">
        <v>49</v>
      </c>
      <c r="G21" s="34">
        <v>1</v>
      </c>
      <c r="H21" s="35">
        <v>0</v>
      </c>
      <c r="I21" s="36">
        <f>ROUND(G21*H21,P4)</f>
        <v>0</v>
      </c>
      <c r="J21" s="33" t="s">
        <v>50</v>
      </c>
      <c r="O21" s="37">
        <f>I21*0.21</f>
        <v>0</v>
      </c>
      <c r="P21">
        <v>3</v>
      </c>
    </row>
    <row r="22" spans="1:10" ht="15">
      <c r="A22" s="30" t="s">
        <v>38</v>
      </c>
      <c r="B22" s="38"/>
      <c r="E22" s="39" t="s">
        <v>39</v>
      </c>
      <c r="J22" s="40"/>
    </row>
    <row r="23" spans="1:10" ht="15">
      <c r="A23" s="30" t="s">
        <v>40</v>
      </c>
      <c r="B23" s="38"/>
      <c r="E23" s="41" t="s">
        <v>55</v>
      </c>
      <c r="J23" s="40"/>
    </row>
    <row r="24" spans="1:10" ht="15">
      <c r="A24" s="30" t="s">
        <v>42</v>
      </c>
      <c r="B24" s="38"/>
      <c r="E24" s="32" t="s">
        <v>56</v>
      </c>
      <c r="J24" s="40"/>
    </row>
    <row r="25" spans="1:16" ht="15">
      <c r="A25" s="30" t="s">
        <v>34</v>
      </c>
      <c r="B25" s="30">
        <v>5</v>
      </c>
      <c r="C25" s="31" t="s">
        <v>57</v>
      </c>
      <c r="D25" s="30" t="s">
        <v>39</v>
      </c>
      <c r="E25" s="32" t="s">
        <v>58</v>
      </c>
      <c r="F25" s="33" t="s">
        <v>49</v>
      </c>
      <c r="G25" s="34">
        <v>2</v>
      </c>
      <c r="H25" s="35">
        <v>0</v>
      </c>
      <c r="I25" s="36">
        <f>ROUND(G25*H25,P4)</f>
        <v>0</v>
      </c>
      <c r="J25" s="33" t="s">
        <v>50</v>
      </c>
      <c r="O25" s="37">
        <f>I25*0.21</f>
        <v>0</v>
      </c>
      <c r="P25">
        <v>3</v>
      </c>
    </row>
    <row r="26" spans="1:10" ht="15">
      <c r="A26" s="30" t="s">
        <v>38</v>
      </c>
      <c r="B26" s="38"/>
      <c r="E26" s="39" t="s">
        <v>39</v>
      </c>
      <c r="J26" s="40"/>
    </row>
    <row r="27" spans="1:10" ht="43.2">
      <c r="A27" s="30" t="s">
        <v>40</v>
      </c>
      <c r="B27" s="38"/>
      <c r="E27" s="41" t="s">
        <v>59</v>
      </c>
      <c r="J27" s="40"/>
    </row>
    <row r="28" spans="1:10" ht="15">
      <c r="A28" s="30" t="s">
        <v>42</v>
      </c>
      <c r="B28" s="38"/>
      <c r="E28" s="32" t="s">
        <v>56</v>
      </c>
      <c r="J28" s="40"/>
    </row>
    <row r="29" spans="1:16" ht="15">
      <c r="A29" s="30" t="s">
        <v>34</v>
      </c>
      <c r="B29" s="30">
        <v>6</v>
      </c>
      <c r="C29" s="31" t="s">
        <v>60</v>
      </c>
      <c r="D29" s="30" t="s">
        <v>39</v>
      </c>
      <c r="E29" s="32" t="s">
        <v>61</v>
      </c>
      <c r="F29" s="33" t="s">
        <v>49</v>
      </c>
      <c r="G29" s="34">
        <v>1</v>
      </c>
      <c r="H29" s="35">
        <v>0</v>
      </c>
      <c r="I29" s="36">
        <f>ROUND(G29*H29,P4)</f>
        <v>0</v>
      </c>
      <c r="J29" s="33" t="s">
        <v>50</v>
      </c>
      <c r="O29" s="37">
        <f>I29*0.21</f>
        <v>0</v>
      </c>
      <c r="P29">
        <v>3</v>
      </c>
    </row>
    <row r="30" spans="1:10" ht="15">
      <c r="A30" s="30" t="s">
        <v>38</v>
      </c>
      <c r="B30" s="38"/>
      <c r="E30" s="39" t="s">
        <v>39</v>
      </c>
      <c r="J30" s="40"/>
    </row>
    <row r="31" spans="1:10" ht="15">
      <c r="A31" s="30" t="s">
        <v>40</v>
      </c>
      <c r="B31" s="38"/>
      <c r="E31" s="41" t="s">
        <v>62</v>
      </c>
      <c r="J31" s="40"/>
    </row>
    <row r="32" spans="1:10" ht="28.8">
      <c r="A32" s="30" t="s">
        <v>42</v>
      </c>
      <c r="B32" s="38"/>
      <c r="E32" s="32" t="s">
        <v>63</v>
      </c>
      <c r="J32" s="40"/>
    </row>
    <row r="33" spans="1:16" ht="15">
      <c r="A33" s="30" t="s">
        <v>34</v>
      </c>
      <c r="B33" s="30">
        <v>7</v>
      </c>
      <c r="C33" s="31" t="s">
        <v>64</v>
      </c>
      <c r="D33" s="30" t="s">
        <v>39</v>
      </c>
      <c r="E33" s="32" t="s">
        <v>65</v>
      </c>
      <c r="F33" s="33"/>
      <c r="G33" s="34">
        <v>1</v>
      </c>
      <c r="H33" s="35">
        <v>0</v>
      </c>
      <c r="I33" s="36">
        <f>ROUND(G33*H33,P4)</f>
        <v>0</v>
      </c>
      <c r="J33" s="30"/>
      <c r="O33" s="37">
        <f>I33*0.21</f>
        <v>0</v>
      </c>
      <c r="P33">
        <v>3</v>
      </c>
    </row>
    <row r="34" spans="1:10" ht="15">
      <c r="A34" s="30" t="s">
        <v>38</v>
      </c>
      <c r="B34" s="38"/>
      <c r="E34" s="39"/>
      <c r="J34" s="40"/>
    </row>
    <row r="35" spans="1:10" ht="15">
      <c r="A35" s="30" t="s">
        <v>40</v>
      </c>
      <c r="B35" s="38"/>
      <c r="E35" s="41" t="s">
        <v>66</v>
      </c>
      <c r="J35" s="40"/>
    </row>
    <row r="36" spans="1:10" ht="15">
      <c r="A36" s="30" t="s">
        <v>42</v>
      </c>
      <c r="B36" s="38"/>
      <c r="E36" s="39"/>
      <c r="J36" s="40"/>
    </row>
    <row r="37" spans="1:10" ht="15">
      <c r="A37" s="24" t="s">
        <v>31</v>
      </c>
      <c r="B37" s="25"/>
      <c r="C37" s="26" t="s">
        <v>67</v>
      </c>
      <c r="D37" s="27"/>
      <c r="E37" s="24" t="s">
        <v>68</v>
      </c>
      <c r="F37" s="27"/>
      <c r="G37" s="27"/>
      <c r="H37" s="27"/>
      <c r="I37" s="28">
        <f>SUMIFS(I38:I65,A38:A65,"P")</f>
        <v>0</v>
      </c>
      <c r="J37" s="29"/>
    </row>
    <row r="38" spans="1:16" ht="28.8">
      <c r="A38" s="30" t="s">
        <v>34</v>
      </c>
      <c r="B38" s="30">
        <v>8</v>
      </c>
      <c r="C38" s="31" t="s">
        <v>69</v>
      </c>
      <c r="D38" s="30" t="s">
        <v>39</v>
      </c>
      <c r="E38" s="32" t="s">
        <v>70</v>
      </c>
      <c r="F38" s="33" t="s">
        <v>37</v>
      </c>
      <c r="G38" s="34">
        <v>0.465</v>
      </c>
      <c r="H38" s="35">
        <v>0</v>
      </c>
      <c r="I38" s="36">
        <f>ROUND(G38*H38,P4)</f>
        <v>0</v>
      </c>
      <c r="J38" s="33" t="s">
        <v>50</v>
      </c>
      <c r="O38" s="37">
        <f>I38*0.21</f>
        <v>0</v>
      </c>
      <c r="P38">
        <v>3</v>
      </c>
    </row>
    <row r="39" spans="1:10" ht="15">
      <c r="A39" s="30" t="s">
        <v>38</v>
      </c>
      <c r="B39" s="38"/>
      <c r="E39" s="39" t="s">
        <v>39</v>
      </c>
      <c r="J39" s="40"/>
    </row>
    <row r="40" spans="1:10" ht="43.2">
      <c r="A40" s="30" t="s">
        <v>40</v>
      </c>
      <c r="B40" s="38"/>
      <c r="E40" s="41" t="s">
        <v>71</v>
      </c>
      <c r="J40" s="40"/>
    </row>
    <row r="41" spans="1:10" ht="72">
      <c r="A41" s="30" t="s">
        <v>42</v>
      </c>
      <c r="B41" s="38"/>
      <c r="E41" s="32" t="s">
        <v>72</v>
      </c>
      <c r="J41" s="40"/>
    </row>
    <row r="42" spans="1:16" ht="15">
      <c r="A42" s="30" t="s">
        <v>34</v>
      </c>
      <c r="B42" s="30">
        <v>9</v>
      </c>
      <c r="C42" s="31" t="s">
        <v>73</v>
      </c>
      <c r="D42" s="30" t="s">
        <v>39</v>
      </c>
      <c r="E42" s="32" t="s">
        <v>74</v>
      </c>
      <c r="F42" s="33" t="s">
        <v>75</v>
      </c>
      <c r="G42" s="34">
        <v>726.264</v>
      </c>
      <c r="H42" s="35">
        <v>0</v>
      </c>
      <c r="I42" s="36">
        <f>ROUND(G42*H42,P4)</f>
        <v>0</v>
      </c>
      <c r="J42" s="33" t="s">
        <v>50</v>
      </c>
      <c r="O42" s="37">
        <f>I42*0.21</f>
        <v>0</v>
      </c>
      <c r="P42">
        <v>3</v>
      </c>
    </row>
    <row r="43" spans="1:10" ht="28.8">
      <c r="A43" s="30" t="s">
        <v>38</v>
      </c>
      <c r="B43" s="38"/>
      <c r="E43" s="32" t="s">
        <v>76</v>
      </c>
      <c r="J43" s="40"/>
    </row>
    <row r="44" spans="1:10" ht="43.2">
      <c r="A44" s="30" t="s">
        <v>40</v>
      </c>
      <c r="B44" s="38"/>
      <c r="E44" s="41" t="s">
        <v>77</v>
      </c>
      <c r="J44" s="40"/>
    </row>
    <row r="45" spans="1:10" ht="28.8">
      <c r="A45" s="30" t="s">
        <v>42</v>
      </c>
      <c r="B45" s="38"/>
      <c r="E45" s="32" t="s">
        <v>78</v>
      </c>
      <c r="J45" s="40"/>
    </row>
    <row r="46" spans="1:16" ht="15">
      <c r="A46" s="30" t="s">
        <v>34</v>
      </c>
      <c r="B46" s="30">
        <v>10</v>
      </c>
      <c r="C46" s="31" t="s">
        <v>79</v>
      </c>
      <c r="D46" s="30" t="s">
        <v>39</v>
      </c>
      <c r="E46" s="32" t="s">
        <v>80</v>
      </c>
      <c r="F46" s="33" t="s">
        <v>81</v>
      </c>
      <c r="G46" s="34">
        <v>1351</v>
      </c>
      <c r="H46" s="35">
        <v>0</v>
      </c>
      <c r="I46" s="36">
        <f>ROUND(G46*H46,P4)</f>
        <v>0</v>
      </c>
      <c r="J46" s="33" t="s">
        <v>50</v>
      </c>
      <c r="O46" s="37">
        <f>I46*0.21</f>
        <v>0</v>
      </c>
      <c r="P46">
        <v>3</v>
      </c>
    </row>
    <row r="47" spans="1:10" ht="28.8">
      <c r="A47" s="30" t="s">
        <v>38</v>
      </c>
      <c r="B47" s="38"/>
      <c r="E47" s="32" t="s">
        <v>82</v>
      </c>
      <c r="J47" s="40"/>
    </row>
    <row r="48" spans="1:10" ht="43.2">
      <c r="A48" s="30" t="s">
        <v>40</v>
      </c>
      <c r="B48" s="38"/>
      <c r="E48" s="41" t="s">
        <v>83</v>
      </c>
      <c r="J48" s="40"/>
    </row>
    <row r="49" spans="1:10" ht="72">
      <c r="A49" s="30" t="s">
        <v>42</v>
      </c>
      <c r="B49" s="38"/>
      <c r="E49" s="32" t="s">
        <v>72</v>
      </c>
      <c r="J49" s="40"/>
    </row>
    <row r="50" spans="1:16" ht="15">
      <c r="A50" s="30" t="s">
        <v>34</v>
      </c>
      <c r="B50" s="30">
        <v>11</v>
      </c>
      <c r="C50" s="31" t="s">
        <v>84</v>
      </c>
      <c r="D50" s="30" t="s">
        <v>39</v>
      </c>
      <c r="E50" s="32" t="s">
        <v>85</v>
      </c>
      <c r="F50" s="33" t="s">
        <v>81</v>
      </c>
      <c r="G50" s="34">
        <v>1120</v>
      </c>
      <c r="H50" s="35">
        <v>0</v>
      </c>
      <c r="I50" s="36">
        <f>ROUND(G50*H50,P4)</f>
        <v>0</v>
      </c>
      <c r="J50" s="33" t="s">
        <v>50</v>
      </c>
      <c r="O50" s="37">
        <f>I50*0.21</f>
        <v>0</v>
      </c>
      <c r="P50">
        <v>3</v>
      </c>
    </row>
    <row r="51" spans="1:10" ht="15">
      <c r="A51" s="30" t="s">
        <v>38</v>
      </c>
      <c r="B51" s="38"/>
      <c r="E51" s="39" t="s">
        <v>39</v>
      </c>
      <c r="J51" s="40"/>
    </row>
    <row r="52" spans="1:10" ht="28.8">
      <c r="A52" s="30" t="s">
        <v>40</v>
      </c>
      <c r="B52" s="38"/>
      <c r="E52" s="41" t="s">
        <v>86</v>
      </c>
      <c r="J52" s="40"/>
    </row>
    <row r="53" spans="1:10" ht="72">
      <c r="A53" s="30" t="s">
        <v>42</v>
      </c>
      <c r="B53" s="38"/>
      <c r="E53" s="32" t="s">
        <v>72</v>
      </c>
      <c r="J53" s="40"/>
    </row>
    <row r="54" spans="1:16" ht="15">
      <c r="A54" s="30" t="s">
        <v>34</v>
      </c>
      <c r="B54" s="30">
        <v>12</v>
      </c>
      <c r="C54" s="31" t="s">
        <v>87</v>
      </c>
      <c r="D54" s="30" t="s">
        <v>39</v>
      </c>
      <c r="E54" s="32" t="s">
        <v>88</v>
      </c>
      <c r="F54" s="33" t="s">
        <v>89</v>
      </c>
      <c r="G54" s="34">
        <v>106.3</v>
      </c>
      <c r="H54" s="35">
        <v>0</v>
      </c>
      <c r="I54" s="36">
        <f>ROUND(G54*H54,P4)</f>
        <v>0</v>
      </c>
      <c r="J54" s="33" t="s">
        <v>50</v>
      </c>
      <c r="O54" s="37">
        <f>I54*0.21</f>
        <v>0</v>
      </c>
      <c r="P54">
        <v>3</v>
      </c>
    </row>
    <row r="55" spans="1:10" ht="15">
      <c r="A55" s="30" t="s">
        <v>38</v>
      </c>
      <c r="B55" s="38"/>
      <c r="E55" s="39" t="s">
        <v>39</v>
      </c>
      <c r="J55" s="40"/>
    </row>
    <row r="56" spans="1:10" ht="72">
      <c r="A56" s="30" t="s">
        <v>40</v>
      </c>
      <c r="B56" s="38"/>
      <c r="E56" s="41" t="s">
        <v>90</v>
      </c>
      <c r="J56" s="40"/>
    </row>
    <row r="57" spans="1:10" ht="28.8">
      <c r="A57" s="30" t="s">
        <v>42</v>
      </c>
      <c r="B57" s="38"/>
      <c r="E57" s="32" t="s">
        <v>91</v>
      </c>
      <c r="J57" s="40"/>
    </row>
    <row r="58" spans="1:16" ht="15">
      <c r="A58" s="30" t="s">
        <v>34</v>
      </c>
      <c r="B58" s="30">
        <v>13</v>
      </c>
      <c r="C58" s="31" t="s">
        <v>92</v>
      </c>
      <c r="D58" s="30" t="s">
        <v>39</v>
      </c>
      <c r="E58" s="32" t="s">
        <v>93</v>
      </c>
      <c r="F58" s="33" t="s">
        <v>89</v>
      </c>
      <c r="G58" s="34">
        <v>7.5</v>
      </c>
      <c r="H58" s="35">
        <v>0</v>
      </c>
      <c r="I58" s="36">
        <f>ROUND(G58*H58,P4)</f>
        <v>0</v>
      </c>
      <c r="J58" s="33" t="s">
        <v>50</v>
      </c>
      <c r="O58" s="37">
        <f>I58*0.21</f>
        <v>0</v>
      </c>
      <c r="P58">
        <v>3</v>
      </c>
    </row>
    <row r="59" spans="1:10" ht="15">
      <c r="A59" s="30" t="s">
        <v>38</v>
      </c>
      <c r="B59" s="38"/>
      <c r="E59" s="39" t="s">
        <v>39</v>
      </c>
      <c r="J59" s="40"/>
    </row>
    <row r="60" spans="1:10" ht="15">
      <c r="A60" s="30" t="s">
        <v>40</v>
      </c>
      <c r="B60" s="38"/>
      <c r="E60" s="41" t="s">
        <v>94</v>
      </c>
      <c r="J60" s="40"/>
    </row>
    <row r="61" spans="1:10" ht="28.8">
      <c r="A61" s="30" t="s">
        <v>42</v>
      </c>
      <c r="B61" s="38"/>
      <c r="E61" s="32" t="s">
        <v>91</v>
      </c>
      <c r="J61" s="40"/>
    </row>
    <row r="62" spans="1:16" ht="15">
      <c r="A62" s="30" t="s">
        <v>34</v>
      </c>
      <c r="B62" s="30">
        <v>14</v>
      </c>
      <c r="C62" s="31" t="s">
        <v>95</v>
      </c>
      <c r="D62" s="30" t="s">
        <v>39</v>
      </c>
      <c r="E62" s="32" t="s">
        <v>96</v>
      </c>
      <c r="F62" s="33" t="s">
        <v>89</v>
      </c>
      <c r="G62" s="34">
        <v>7.5</v>
      </c>
      <c r="H62" s="35">
        <v>0</v>
      </c>
      <c r="I62" s="36">
        <f>ROUND(G62*H62,P4)</f>
        <v>0</v>
      </c>
      <c r="J62" s="33" t="s">
        <v>50</v>
      </c>
      <c r="O62" s="37">
        <f>I62*0.21</f>
        <v>0</v>
      </c>
      <c r="P62">
        <v>3</v>
      </c>
    </row>
    <row r="63" spans="1:10" ht="15">
      <c r="A63" s="30" t="s">
        <v>38</v>
      </c>
      <c r="B63" s="38"/>
      <c r="E63" s="39" t="s">
        <v>39</v>
      </c>
      <c r="J63" s="40"/>
    </row>
    <row r="64" spans="1:10" ht="15">
      <c r="A64" s="30" t="s">
        <v>40</v>
      </c>
      <c r="B64" s="38"/>
      <c r="E64" s="41" t="s">
        <v>97</v>
      </c>
      <c r="J64" s="40"/>
    </row>
    <row r="65" spans="1:10" ht="28.8">
      <c r="A65" s="30" t="s">
        <v>42</v>
      </c>
      <c r="B65" s="38"/>
      <c r="E65" s="32" t="s">
        <v>91</v>
      </c>
      <c r="J65" s="40"/>
    </row>
    <row r="66" spans="1:10" ht="15">
      <c r="A66" s="24" t="s">
        <v>31</v>
      </c>
      <c r="B66" s="25"/>
      <c r="C66" s="26" t="s">
        <v>98</v>
      </c>
      <c r="D66" s="27"/>
      <c r="E66" s="24" t="s">
        <v>99</v>
      </c>
      <c r="F66" s="27"/>
      <c r="G66" s="27"/>
      <c r="H66" s="27"/>
      <c r="I66" s="28">
        <f>SUMIFS(I67:I78,A67:A78,"P")</f>
        <v>0</v>
      </c>
      <c r="J66" s="29"/>
    </row>
    <row r="67" spans="1:16" ht="15">
      <c r="A67" s="30" t="s">
        <v>34</v>
      </c>
      <c r="B67" s="30">
        <v>15</v>
      </c>
      <c r="C67" s="31" t="s">
        <v>100</v>
      </c>
      <c r="D67" s="30" t="s">
        <v>39</v>
      </c>
      <c r="E67" s="32" t="s">
        <v>101</v>
      </c>
      <c r="F67" s="33" t="s">
        <v>37</v>
      </c>
      <c r="G67" s="34">
        <v>0.012</v>
      </c>
      <c r="H67" s="35">
        <v>0</v>
      </c>
      <c r="I67" s="36">
        <f>ROUND(G67*H67,P4)</f>
        <v>0</v>
      </c>
      <c r="J67" s="33" t="s">
        <v>50</v>
      </c>
      <c r="O67" s="37">
        <f>I67*0.21</f>
        <v>0</v>
      </c>
      <c r="P67">
        <v>3</v>
      </c>
    </row>
    <row r="68" spans="1:10" ht="15">
      <c r="A68" s="30" t="s">
        <v>38</v>
      </c>
      <c r="B68" s="38"/>
      <c r="E68" s="39" t="s">
        <v>39</v>
      </c>
      <c r="J68" s="40"/>
    </row>
    <row r="69" spans="1:10" ht="15">
      <c r="A69" s="30" t="s">
        <v>40</v>
      </c>
      <c r="B69" s="38"/>
      <c r="E69" s="41" t="s">
        <v>102</v>
      </c>
      <c r="J69" s="40"/>
    </row>
    <row r="70" spans="1:10" ht="57.6">
      <c r="A70" s="30" t="s">
        <v>42</v>
      </c>
      <c r="B70" s="38"/>
      <c r="E70" s="32" t="s">
        <v>103</v>
      </c>
      <c r="J70" s="40"/>
    </row>
    <row r="71" spans="1:16" ht="15">
      <c r="A71" s="30" t="s">
        <v>34</v>
      </c>
      <c r="B71" s="30">
        <v>16</v>
      </c>
      <c r="C71" s="31" t="s">
        <v>104</v>
      </c>
      <c r="D71" s="30" t="s">
        <v>39</v>
      </c>
      <c r="E71" s="32" t="s">
        <v>105</v>
      </c>
      <c r="F71" s="33" t="s">
        <v>89</v>
      </c>
      <c r="G71" s="34">
        <v>0.85</v>
      </c>
      <c r="H71" s="35">
        <v>0</v>
      </c>
      <c r="I71" s="36">
        <f>ROUND(G71*H71,P4)</f>
        <v>0</v>
      </c>
      <c r="J71" s="30"/>
      <c r="O71" s="37">
        <f>I71*0.21</f>
        <v>0</v>
      </c>
      <c r="P71">
        <v>3</v>
      </c>
    </row>
    <row r="72" spans="1:10" ht="15">
      <c r="A72" s="30" t="s">
        <v>38</v>
      </c>
      <c r="B72" s="38"/>
      <c r="E72" s="39" t="s">
        <v>39</v>
      </c>
      <c r="J72" s="40"/>
    </row>
    <row r="73" spans="1:10" ht="15">
      <c r="A73" s="30" t="s">
        <v>40</v>
      </c>
      <c r="B73" s="38"/>
      <c r="E73" s="41" t="s">
        <v>106</v>
      </c>
      <c r="J73" s="40"/>
    </row>
    <row r="74" spans="1:10" ht="72">
      <c r="A74" s="30" t="s">
        <v>42</v>
      </c>
      <c r="B74" s="38"/>
      <c r="E74" s="32" t="s">
        <v>107</v>
      </c>
      <c r="J74" s="40"/>
    </row>
    <row r="75" spans="1:16" ht="28.8">
      <c r="A75" s="30" t="s">
        <v>34</v>
      </c>
      <c r="B75" s="30">
        <v>17</v>
      </c>
      <c r="C75" s="31" t="s">
        <v>108</v>
      </c>
      <c r="D75" s="30" t="s">
        <v>39</v>
      </c>
      <c r="E75" s="32" t="s">
        <v>109</v>
      </c>
      <c r="F75" s="33" t="s">
        <v>110</v>
      </c>
      <c r="G75" s="34">
        <v>124.334</v>
      </c>
      <c r="H75" s="35">
        <v>0</v>
      </c>
      <c r="I75" s="36">
        <f>ROUND(G75*H75,P4)</f>
        <v>0</v>
      </c>
      <c r="J75" s="33" t="s">
        <v>50</v>
      </c>
      <c r="O75" s="37">
        <f>I75*0.21</f>
        <v>0</v>
      </c>
      <c r="P75">
        <v>3</v>
      </c>
    </row>
    <row r="76" spans="1:10" ht="15">
      <c r="A76" s="30" t="s">
        <v>38</v>
      </c>
      <c r="B76" s="38"/>
      <c r="E76" s="39" t="s">
        <v>39</v>
      </c>
      <c r="J76" s="40"/>
    </row>
    <row r="77" spans="1:10" ht="100.8">
      <c r="A77" s="30" t="s">
        <v>40</v>
      </c>
      <c r="B77" s="38"/>
      <c r="E77" s="41" t="s">
        <v>111</v>
      </c>
      <c r="J77" s="40"/>
    </row>
    <row r="78" spans="1:10" ht="72">
      <c r="A78" s="30" t="s">
        <v>42</v>
      </c>
      <c r="B78" s="38"/>
      <c r="E78" s="32" t="s">
        <v>112</v>
      </c>
      <c r="J78" s="40"/>
    </row>
    <row r="79" spans="1:10" ht="15">
      <c r="A79" s="24" t="s">
        <v>31</v>
      </c>
      <c r="B79" s="25"/>
      <c r="C79" s="26" t="s">
        <v>113</v>
      </c>
      <c r="D79" s="27"/>
      <c r="E79" s="24" t="s">
        <v>114</v>
      </c>
      <c r="F79" s="27"/>
      <c r="G79" s="27"/>
      <c r="H79" s="27"/>
      <c r="I79" s="28">
        <f>SUMIFS(I80:I87,A80:A87,"P")</f>
        <v>0</v>
      </c>
      <c r="J79" s="29"/>
    </row>
    <row r="80" spans="1:16" ht="15">
      <c r="A80" s="30" t="s">
        <v>34</v>
      </c>
      <c r="B80" s="30">
        <v>18</v>
      </c>
      <c r="C80" s="31" t="s">
        <v>115</v>
      </c>
      <c r="D80" s="30" t="s">
        <v>39</v>
      </c>
      <c r="E80" s="32" t="s">
        <v>116</v>
      </c>
      <c r="F80" s="33" t="s">
        <v>37</v>
      </c>
      <c r="G80" s="34">
        <v>0.357</v>
      </c>
      <c r="H80" s="35">
        <v>0</v>
      </c>
      <c r="I80" s="36">
        <f>ROUND(G80*H80,P4)</f>
        <v>0</v>
      </c>
      <c r="J80" s="33" t="s">
        <v>50</v>
      </c>
      <c r="O80" s="37">
        <f>I80*0.21</f>
        <v>0</v>
      </c>
      <c r="P80">
        <v>3</v>
      </c>
    </row>
    <row r="81" spans="1:10" ht="15">
      <c r="A81" s="30" t="s">
        <v>38</v>
      </c>
      <c r="B81" s="38"/>
      <c r="E81" s="39" t="s">
        <v>39</v>
      </c>
      <c r="J81" s="40"/>
    </row>
    <row r="82" spans="1:10" ht="43.2">
      <c r="A82" s="30" t="s">
        <v>40</v>
      </c>
      <c r="B82" s="38"/>
      <c r="E82" s="41" t="s">
        <v>117</v>
      </c>
      <c r="J82" s="40"/>
    </row>
    <row r="83" spans="1:10" ht="409.6">
      <c r="A83" s="30" t="s">
        <v>42</v>
      </c>
      <c r="B83" s="38"/>
      <c r="E83" s="32" t="s">
        <v>118</v>
      </c>
      <c r="J83" s="40"/>
    </row>
    <row r="84" spans="1:16" ht="15">
      <c r="A84" s="30" t="s">
        <v>34</v>
      </c>
      <c r="B84" s="30">
        <v>19</v>
      </c>
      <c r="C84" s="31" t="s">
        <v>119</v>
      </c>
      <c r="D84" s="30" t="s">
        <v>39</v>
      </c>
      <c r="E84" s="32" t="s">
        <v>120</v>
      </c>
      <c r="F84" s="33" t="s">
        <v>121</v>
      </c>
      <c r="G84" s="34">
        <v>0.089</v>
      </c>
      <c r="H84" s="35">
        <v>0</v>
      </c>
      <c r="I84" s="36">
        <f>ROUND(G84*H84,P4)</f>
        <v>0</v>
      </c>
      <c r="J84" s="33" t="s">
        <v>50</v>
      </c>
      <c r="O84" s="37">
        <f>I84*0.21</f>
        <v>0</v>
      </c>
      <c r="P84">
        <v>3</v>
      </c>
    </row>
    <row r="85" spans="1:10" ht="15">
      <c r="A85" s="30" t="s">
        <v>38</v>
      </c>
      <c r="B85" s="38"/>
      <c r="E85" s="39" t="s">
        <v>39</v>
      </c>
      <c r="J85" s="40"/>
    </row>
    <row r="86" spans="1:10" ht="15">
      <c r="A86" s="30" t="s">
        <v>40</v>
      </c>
      <c r="B86" s="38"/>
      <c r="E86" s="41" t="s">
        <v>122</v>
      </c>
      <c r="J86" s="40"/>
    </row>
    <row r="87" spans="1:10" ht="273.6">
      <c r="A87" s="30" t="s">
        <v>42</v>
      </c>
      <c r="B87" s="38"/>
      <c r="E87" s="32" t="s">
        <v>123</v>
      </c>
      <c r="J87" s="40"/>
    </row>
    <row r="88" spans="1:10" ht="15">
      <c r="A88" s="24" t="s">
        <v>31</v>
      </c>
      <c r="B88" s="25"/>
      <c r="C88" s="26" t="s">
        <v>124</v>
      </c>
      <c r="D88" s="27"/>
      <c r="E88" s="24" t="s">
        <v>125</v>
      </c>
      <c r="F88" s="27"/>
      <c r="G88" s="27"/>
      <c r="H88" s="27"/>
      <c r="I88" s="28">
        <f>SUMIFS(I89:I92,A89:A92,"P")</f>
        <v>0</v>
      </c>
      <c r="J88" s="29"/>
    </row>
    <row r="89" spans="1:16" ht="15">
      <c r="A89" s="30" t="s">
        <v>34</v>
      </c>
      <c r="B89" s="30">
        <v>20</v>
      </c>
      <c r="C89" s="31" t="s">
        <v>126</v>
      </c>
      <c r="D89" s="30" t="s">
        <v>39</v>
      </c>
      <c r="E89" s="32" t="s">
        <v>127</v>
      </c>
      <c r="F89" s="33" t="s">
        <v>37</v>
      </c>
      <c r="G89" s="34">
        <v>1.655</v>
      </c>
      <c r="H89" s="35">
        <v>0</v>
      </c>
      <c r="I89" s="36">
        <f>ROUND(G89*H89,P4)</f>
        <v>0</v>
      </c>
      <c r="J89" s="33" t="s">
        <v>50</v>
      </c>
      <c r="O89" s="37">
        <f>I89*0.21</f>
        <v>0</v>
      </c>
      <c r="P89">
        <v>3</v>
      </c>
    </row>
    <row r="90" spans="1:10" ht="15">
      <c r="A90" s="30" t="s">
        <v>38</v>
      </c>
      <c r="B90" s="38"/>
      <c r="E90" s="39" t="s">
        <v>39</v>
      </c>
      <c r="J90" s="40"/>
    </row>
    <row r="91" spans="1:10" ht="129.6">
      <c r="A91" s="30" t="s">
        <v>40</v>
      </c>
      <c r="B91" s="38"/>
      <c r="E91" s="41" t="s">
        <v>128</v>
      </c>
      <c r="J91" s="40"/>
    </row>
    <row r="92" spans="1:10" ht="43.2">
      <c r="A92" s="30" t="s">
        <v>42</v>
      </c>
      <c r="B92" s="38"/>
      <c r="E92" s="32" t="s">
        <v>129</v>
      </c>
      <c r="J92" s="40"/>
    </row>
    <row r="93" spans="1:10" ht="15">
      <c r="A93" s="24" t="s">
        <v>31</v>
      </c>
      <c r="B93" s="25"/>
      <c r="C93" s="26" t="s">
        <v>130</v>
      </c>
      <c r="D93" s="27"/>
      <c r="E93" s="24" t="s">
        <v>131</v>
      </c>
      <c r="F93" s="27"/>
      <c r="G93" s="27"/>
      <c r="H93" s="27"/>
      <c r="I93" s="28">
        <f>SUMIFS(I94:I109,A94:A109,"P")</f>
        <v>0</v>
      </c>
      <c r="J93" s="29"/>
    </row>
    <row r="94" spans="1:16" ht="15">
      <c r="A94" s="30" t="s">
        <v>34</v>
      </c>
      <c r="B94" s="30">
        <v>21</v>
      </c>
      <c r="C94" s="31" t="s">
        <v>132</v>
      </c>
      <c r="D94" s="30" t="s">
        <v>39</v>
      </c>
      <c r="E94" s="32" t="s">
        <v>133</v>
      </c>
      <c r="F94" s="33" t="s">
        <v>81</v>
      </c>
      <c r="G94" s="34">
        <v>2471</v>
      </c>
      <c r="H94" s="35">
        <v>0</v>
      </c>
      <c r="I94" s="36">
        <f>ROUND(G94*H94,P4)</f>
        <v>0</v>
      </c>
      <c r="J94" s="33" t="s">
        <v>50</v>
      </c>
      <c r="O94" s="37">
        <f>I94*0.21</f>
        <v>0</v>
      </c>
      <c r="P94">
        <v>3</v>
      </c>
    </row>
    <row r="95" spans="1:10" ht="15">
      <c r="A95" s="30" t="s">
        <v>38</v>
      </c>
      <c r="B95" s="38"/>
      <c r="E95" s="39" t="s">
        <v>39</v>
      </c>
      <c r="J95" s="40"/>
    </row>
    <row r="96" spans="1:10" ht="43.2">
      <c r="A96" s="30" t="s">
        <v>40</v>
      </c>
      <c r="B96" s="38"/>
      <c r="E96" s="41" t="s">
        <v>134</v>
      </c>
      <c r="J96" s="40"/>
    </row>
    <row r="97" spans="1:10" ht="72">
      <c r="A97" s="30" t="s">
        <v>42</v>
      </c>
      <c r="B97" s="38"/>
      <c r="E97" s="32" t="s">
        <v>135</v>
      </c>
      <c r="J97" s="40"/>
    </row>
    <row r="98" spans="1:16" ht="15">
      <c r="A98" s="30" t="s">
        <v>34</v>
      </c>
      <c r="B98" s="30">
        <v>22</v>
      </c>
      <c r="C98" s="31" t="s">
        <v>136</v>
      </c>
      <c r="D98" s="30" t="s">
        <v>39</v>
      </c>
      <c r="E98" s="32" t="s">
        <v>137</v>
      </c>
      <c r="F98" s="33" t="s">
        <v>81</v>
      </c>
      <c r="G98" s="34">
        <v>1351</v>
      </c>
      <c r="H98" s="35">
        <v>0</v>
      </c>
      <c r="I98" s="36">
        <f>ROUND(G98*H98,P4)</f>
        <v>0</v>
      </c>
      <c r="J98" s="33" t="s">
        <v>50</v>
      </c>
      <c r="O98" s="37">
        <f>I98*0.21</f>
        <v>0</v>
      </c>
      <c r="P98">
        <v>3</v>
      </c>
    </row>
    <row r="99" spans="1:10" ht="15">
      <c r="A99" s="30" t="s">
        <v>38</v>
      </c>
      <c r="B99" s="38"/>
      <c r="E99" s="39" t="s">
        <v>39</v>
      </c>
      <c r="J99" s="40"/>
    </row>
    <row r="100" spans="1:10" ht="43.2">
      <c r="A100" s="30" t="s">
        <v>40</v>
      </c>
      <c r="B100" s="38"/>
      <c r="E100" s="41" t="s">
        <v>83</v>
      </c>
      <c r="J100" s="40"/>
    </row>
    <row r="101" spans="1:10" ht="158.4">
      <c r="A101" s="30" t="s">
        <v>42</v>
      </c>
      <c r="B101" s="38"/>
      <c r="E101" s="32" t="s">
        <v>138</v>
      </c>
      <c r="J101" s="40"/>
    </row>
    <row r="102" spans="1:16" ht="15">
      <c r="A102" s="30" t="s">
        <v>34</v>
      </c>
      <c r="B102" s="30">
        <v>23</v>
      </c>
      <c r="C102" s="31" t="s">
        <v>139</v>
      </c>
      <c r="D102" s="30" t="s">
        <v>39</v>
      </c>
      <c r="E102" s="32" t="s">
        <v>140</v>
      </c>
      <c r="F102" s="33" t="s">
        <v>81</v>
      </c>
      <c r="G102" s="34">
        <v>1120</v>
      </c>
      <c r="H102" s="35">
        <v>0</v>
      </c>
      <c r="I102" s="36">
        <f>ROUND(G102*H102,P4)</f>
        <v>0</v>
      </c>
      <c r="J102" s="33" t="s">
        <v>50</v>
      </c>
      <c r="O102" s="37">
        <f>I102*0.21</f>
        <v>0</v>
      </c>
      <c r="P102">
        <v>3</v>
      </c>
    </row>
    <row r="103" spans="1:10" ht="57.6">
      <c r="A103" s="30" t="s">
        <v>38</v>
      </c>
      <c r="B103" s="38"/>
      <c r="E103" s="32" t="s">
        <v>141</v>
      </c>
      <c r="J103" s="40"/>
    </row>
    <row r="104" spans="1:10" ht="28.8">
      <c r="A104" s="30" t="s">
        <v>40</v>
      </c>
      <c r="B104" s="38"/>
      <c r="E104" s="41" t="s">
        <v>86</v>
      </c>
      <c r="J104" s="40"/>
    </row>
    <row r="105" spans="1:10" ht="158.4">
      <c r="A105" s="30" t="s">
        <v>42</v>
      </c>
      <c r="B105" s="38"/>
      <c r="E105" s="32" t="s">
        <v>138</v>
      </c>
      <c r="J105" s="40"/>
    </row>
    <row r="106" spans="1:16" ht="15">
      <c r="A106" s="30" t="s">
        <v>34</v>
      </c>
      <c r="B106" s="30">
        <v>24</v>
      </c>
      <c r="C106" s="31" t="s">
        <v>142</v>
      </c>
      <c r="D106" s="30" t="s">
        <v>39</v>
      </c>
      <c r="E106" s="32" t="s">
        <v>143</v>
      </c>
      <c r="F106" s="33" t="s">
        <v>81</v>
      </c>
      <c r="G106" s="34">
        <v>12.865</v>
      </c>
      <c r="H106" s="35">
        <v>0</v>
      </c>
      <c r="I106" s="36">
        <f>ROUND(G106*H106,P4)</f>
        <v>0</v>
      </c>
      <c r="J106" s="33" t="s">
        <v>50</v>
      </c>
      <c r="O106" s="37">
        <f>I106*0.21</f>
        <v>0</v>
      </c>
      <c r="P106">
        <v>3</v>
      </c>
    </row>
    <row r="107" spans="1:10" ht="15">
      <c r="A107" s="30" t="s">
        <v>38</v>
      </c>
      <c r="B107" s="38"/>
      <c r="E107" s="39" t="s">
        <v>39</v>
      </c>
      <c r="J107" s="40"/>
    </row>
    <row r="108" spans="1:10" ht="43.2">
      <c r="A108" s="30" t="s">
        <v>40</v>
      </c>
      <c r="B108" s="38"/>
      <c r="E108" s="41" t="s">
        <v>144</v>
      </c>
      <c r="J108" s="40"/>
    </row>
    <row r="109" spans="1:10" ht="158.4">
      <c r="A109" s="30" t="s">
        <v>42</v>
      </c>
      <c r="B109" s="38"/>
      <c r="E109" s="32" t="s">
        <v>138</v>
      </c>
      <c r="J109" s="40"/>
    </row>
    <row r="110" spans="1:10" ht="15">
      <c r="A110" s="24" t="s">
        <v>31</v>
      </c>
      <c r="B110" s="25"/>
      <c r="C110" s="26" t="s">
        <v>145</v>
      </c>
      <c r="D110" s="27"/>
      <c r="E110" s="24" t="s">
        <v>146</v>
      </c>
      <c r="F110" s="27"/>
      <c r="G110" s="27"/>
      <c r="H110" s="27"/>
      <c r="I110" s="28">
        <f>SUMIFS(I111:I118,A111:A118,"P")</f>
        <v>0</v>
      </c>
      <c r="J110" s="29"/>
    </row>
    <row r="111" spans="1:16" ht="28.8">
      <c r="A111" s="30" t="s">
        <v>34</v>
      </c>
      <c r="B111" s="30">
        <v>25</v>
      </c>
      <c r="C111" s="31" t="s">
        <v>147</v>
      </c>
      <c r="D111" s="30" t="s">
        <v>39</v>
      </c>
      <c r="E111" s="32" t="s">
        <v>148</v>
      </c>
      <c r="F111" s="33" t="s">
        <v>81</v>
      </c>
      <c r="G111" s="34">
        <v>12.865</v>
      </c>
      <c r="H111" s="35">
        <v>0</v>
      </c>
      <c r="I111" s="36">
        <f>ROUND(G111*H111,P4)</f>
        <v>0</v>
      </c>
      <c r="J111" s="33" t="s">
        <v>50</v>
      </c>
      <c r="O111" s="37">
        <f>I111*0.21</f>
        <v>0</v>
      </c>
      <c r="P111">
        <v>3</v>
      </c>
    </row>
    <row r="112" spans="1:10" ht="15">
      <c r="A112" s="30" t="s">
        <v>38</v>
      </c>
      <c r="B112" s="38"/>
      <c r="E112" s="39" t="s">
        <v>39</v>
      </c>
      <c r="J112" s="40"/>
    </row>
    <row r="113" spans="1:10" ht="43.2">
      <c r="A113" s="30" t="s">
        <v>40</v>
      </c>
      <c r="B113" s="38"/>
      <c r="E113" s="41" t="s">
        <v>149</v>
      </c>
      <c r="J113" s="40"/>
    </row>
    <row r="114" spans="1:10" ht="288">
      <c r="A114" s="30" t="s">
        <v>42</v>
      </c>
      <c r="B114" s="38"/>
      <c r="E114" s="32" t="s">
        <v>150</v>
      </c>
      <c r="J114" s="40"/>
    </row>
    <row r="115" spans="1:16" ht="15">
      <c r="A115" s="30" t="s">
        <v>34</v>
      </c>
      <c r="B115" s="30">
        <v>26</v>
      </c>
      <c r="C115" s="31" t="s">
        <v>151</v>
      </c>
      <c r="D115" s="30" t="s">
        <v>39</v>
      </c>
      <c r="E115" s="32" t="s">
        <v>152</v>
      </c>
      <c r="F115" s="33" t="s">
        <v>81</v>
      </c>
      <c r="G115" s="34">
        <v>37.646</v>
      </c>
      <c r="H115" s="35">
        <v>0</v>
      </c>
      <c r="I115" s="36">
        <f>ROUND(G115*H115,P4)</f>
        <v>0</v>
      </c>
      <c r="J115" s="33" t="s">
        <v>50</v>
      </c>
      <c r="O115" s="37">
        <f>I115*0.21</f>
        <v>0</v>
      </c>
      <c r="P115">
        <v>3</v>
      </c>
    </row>
    <row r="116" spans="1:10" ht="43.2">
      <c r="A116" s="30" t="s">
        <v>38</v>
      </c>
      <c r="B116" s="38"/>
      <c r="E116" s="32" t="s">
        <v>153</v>
      </c>
      <c r="J116" s="40"/>
    </row>
    <row r="117" spans="1:10" ht="15">
      <c r="A117" s="30" t="s">
        <v>40</v>
      </c>
      <c r="B117" s="38"/>
      <c r="E117" s="41" t="s">
        <v>154</v>
      </c>
      <c r="J117" s="40"/>
    </row>
    <row r="118" spans="1:10" ht="57.6">
      <c r="A118" s="30" t="s">
        <v>42</v>
      </c>
      <c r="B118" s="38"/>
      <c r="E118" s="32" t="s">
        <v>155</v>
      </c>
      <c r="J118" s="40"/>
    </row>
    <row r="119" spans="1:10" ht="15">
      <c r="A119" s="24" t="s">
        <v>31</v>
      </c>
      <c r="B119" s="25"/>
      <c r="C119" s="26" t="s">
        <v>156</v>
      </c>
      <c r="D119" s="27"/>
      <c r="E119" s="24" t="s">
        <v>157</v>
      </c>
      <c r="F119" s="27"/>
      <c r="G119" s="27"/>
      <c r="H119" s="27"/>
      <c r="I119" s="28">
        <f>SUMIFS(I120:I191,A120:A191,"P")</f>
        <v>0</v>
      </c>
      <c r="J119" s="29"/>
    </row>
    <row r="120" spans="1:16" ht="28.8">
      <c r="A120" s="30" t="s">
        <v>34</v>
      </c>
      <c r="B120" s="30">
        <v>27</v>
      </c>
      <c r="C120" s="31" t="s">
        <v>158</v>
      </c>
      <c r="D120" s="30" t="s">
        <v>39</v>
      </c>
      <c r="E120" s="32" t="s">
        <v>159</v>
      </c>
      <c r="F120" s="33" t="s">
        <v>89</v>
      </c>
      <c r="G120" s="34">
        <v>40.8</v>
      </c>
      <c r="H120" s="35">
        <v>0</v>
      </c>
      <c r="I120" s="36">
        <f>ROUND(G120*H120,P4)</f>
        <v>0</v>
      </c>
      <c r="J120" s="33" t="s">
        <v>50</v>
      </c>
      <c r="O120" s="37">
        <f>I120*0.21</f>
        <v>0</v>
      </c>
      <c r="P120">
        <v>3</v>
      </c>
    </row>
    <row r="121" spans="1:10" ht="15">
      <c r="A121" s="30" t="s">
        <v>38</v>
      </c>
      <c r="B121" s="38"/>
      <c r="E121" s="39" t="s">
        <v>39</v>
      </c>
      <c r="J121" s="40"/>
    </row>
    <row r="122" spans="1:10" ht="15">
      <c r="A122" s="30" t="s">
        <v>40</v>
      </c>
      <c r="B122" s="38"/>
      <c r="E122" s="41" t="s">
        <v>160</v>
      </c>
      <c r="J122" s="40"/>
    </row>
    <row r="123" spans="1:10" ht="100.8">
      <c r="A123" s="30" t="s">
        <v>42</v>
      </c>
      <c r="B123" s="38"/>
      <c r="E123" s="32" t="s">
        <v>161</v>
      </c>
      <c r="J123" s="40"/>
    </row>
    <row r="124" spans="1:16" ht="28.8">
      <c r="A124" s="30" t="s">
        <v>34</v>
      </c>
      <c r="B124" s="30">
        <v>28</v>
      </c>
      <c r="C124" s="31" t="s">
        <v>162</v>
      </c>
      <c r="D124" s="30" t="s">
        <v>39</v>
      </c>
      <c r="E124" s="32" t="s">
        <v>163</v>
      </c>
      <c r="F124" s="33" t="s">
        <v>89</v>
      </c>
      <c r="G124" s="34">
        <v>40.8</v>
      </c>
      <c r="H124" s="35">
        <v>0</v>
      </c>
      <c r="I124" s="36">
        <f>ROUND(G124*H124,P4)</f>
        <v>0</v>
      </c>
      <c r="J124" s="33" t="s">
        <v>50</v>
      </c>
      <c r="O124" s="37">
        <f>I124*0.21</f>
        <v>0</v>
      </c>
      <c r="P124">
        <v>3</v>
      </c>
    </row>
    <row r="125" spans="1:10" ht="15">
      <c r="A125" s="30" t="s">
        <v>38</v>
      </c>
      <c r="B125" s="38"/>
      <c r="E125" s="39" t="s">
        <v>39</v>
      </c>
      <c r="J125" s="40"/>
    </row>
    <row r="126" spans="1:10" ht="15">
      <c r="A126" s="30" t="s">
        <v>40</v>
      </c>
      <c r="B126" s="38"/>
      <c r="E126" s="41" t="s">
        <v>164</v>
      </c>
      <c r="J126" s="40"/>
    </row>
    <row r="127" spans="1:10" ht="43.2">
      <c r="A127" s="30" t="s">
        <v>42</v>
      </c>
      <c r="B127" s="38"/>
      <c r="E127" s="32" t="s">
        <v>165</v>
      </c>
      <c r="J127" s="40"/>
    </row>
    <row r="128" spans="1:16" ht="28.8">
      <c r="A128" s="30" t="s">
        <v>34</v>
      </c>
      <c r="B128" s="30">
        <v>29</v>
      </c>
      <c r="C128" s="31" t="s">
        <v>166</v>
      </c>
      <c r="D128" s="30" t="s">
        <v>39</v>
      </c>
      <c r="E128" s="32" t="s">
        <v>167</v>
      </c>
      <c r="F128" s="33" t="s">
        <v>81</v>
      </c>
      <c r="G128" s="34">
        <v>32.7</v>
      </c>
      <c r="H128" s="35">
        <v>0</v>
      </c>
      <c r="I128" s="36">
        <f>ROUND(G128*H128,P4)</f>
        <v>0</v>
      </c>
      <c r="J128" s="33" t="s">
        <v>50</v>
      </c>
      <c r="O128" s="37">
        <f>I128*0.21</f>
        <v>0</v>
      </c>
      <c r="P128">
        <v>3</v>
      </c>
    </row>
    <row r="129" spans="1:10" ht="15">
      <c r="A129" s="30" t="s">
        <v>38</v>
      </c>
      <c r="B129" s="38"/>
      <c r="E129" s="39" t="s">
        <v>39</v>
      </c>
      <c r="J129" s="40"/>
    </row>
    <row r="130" spans="1:10" ht="15">
      <c r="A130" s="30" t="s">
        <v>40</v>
      </c>
      <c r="B130" s="38"/>
      <c r="E130" s="41" t="s">
        <v>168</v>
      </c>
      <c r="J130" s="40"/>
    </row>
    <row r="131" spans="1:10" ht="43.2">
      <c r="A131" s="30" t="s">
        <v>42</v>
      </c>
      <c r="B131" s="38"/>
      <c r="E131" s="32" t="s">
        <v>169</v>
      </c>
      <c r="J131" s="40"/>
    </row>
    <row r="132" spans="1:16" ht="15">
      <c r="A132" s="30" t="s">
        <v>34</v>
      </c>
      <c r="B132" s="30">
        <v>30</v>
      </c>
      <c r="C132" s="31" t="s">
        <v>170</v>
      </c>
      <c r="D132" s="30" t="s">
        <v>39</v>
      </c>
      <c r="E132" s="32" t="s">
        <v>171</v>
      </c>
      <c r="F132" s="33" t="s">
        <v>89</v>
      </c>
      <c r="G132" s="34">
        <v>37.5</v>
      </c>
      <c r="H132" s="35">
        <v>0</v>
      </c>
      <c r="I132" s="36">
        <f>ROUND(G132*H132,P4)</f>
        <v>0</v>
      </c>
      <c r="J132" s="33" t="s">
        <v>50</v>
      </c>
      <c r="O132" s="37">
        <f>I132*0.21</f>
        <v>0</v>
      </c>
      <c r="P132">
        <v>3</v>
      </c>
    </row>
    <row r="133" spans="1:10" ht="15">
      <c r="A133" s="30" t="s">
        <v>38</v>
      </c>
      <c r="B133" s="38"/>
      <c r="E133" s="39" t="s">
        <v>39</v>
      </c>
      <c r="J133" s="40"/>
    </row>
    <row r="134" spans="1:10" ht="57.6">
      <c r="A134" s="30" t="s">
        <v>40</v>
      </c>
      <c r="B134" s="38"/>
      <c r="E134" s="41" t="s">
        <v>172</v>
      </c>
      <c r="J134" s="40"/>
    </row>
    <row r="135" spans="1:10" ht="28.8">
      <c r="A135" s="30" t="s">
        <v>42</v>
      </c>
      <c r="B135" s="38"/>
      <c r="E135" s="32" t="s">
        <v>173</v>
      </c>
      <c r="J135" s="40"/>
    </row>
    <row r="136" spans="1:16" ht="15">
      <c r="A136" s="30" t="s">
        <v>34</v>
      </c>
      <c r="B136" s="30">
        <v>31</v>
      </c>
      <c r="C136" s="31" t="s">
        <v>174</v>
      </c>
      <c r="D136" s="30" t="s">
        <v>39</v>
      </c>
      <c r="E136" s="32" t="s">
        <v>175</v>
      </c>
      <c r="F136" s="33" t="s">
        <v>89</v>
      </c>
      <c r="G136" s="34">
        <v>106.3</v>
      </c>
      <c r="H136" s="35">
        <v>0</v>
      </c>
      <c r="I136" s="36">
        <f>ROUND(G136*H136,P4)</f>
        <v>0</v>
      </c>
      <c r="J136" s="33" t="s">
        <v>50</v>
      </c>
      <c r="O136" s="37">
        <f>I136*0.21</f>
        <v>0</v>
      </c>
      <c r="P136">
        <v>3</v>
      </c>
    </row>
    <row r="137" spans="1:10" ht="15">
      <c r="A137" s="30" t="s">
        <v>38</v>
      </c>
      <c r="B137" s="38"/>
      <c r="E137" s="39" t="s">
        <v>39</v>
      </c>
      <c r="J137" s="40"/>
    </row>
    <row r="138" spans="1:10" ht="72">
      <c r="A138" s="30" t="s">
        <v>40</v>
      </c>
      <c r="B138" s="38"/>
      <c r="E138" s="41" t="s">
        <v>90</v>
      </c>
      <c r="J138" s="40"/>
    </row>
    <row r="139" spans="1:10" ht="43.2">
      <c r="A139" s="30" t="s">
        <v>42</v>
      </c>
      <c r="B139" s="38"/>
      <c r="E139" s="32" t="s">
        <v>176</v>
      </c>
      <c r="J139" s="40"/>
    </row>
    <row r="140" spans="1:16" ht="15">
      <c r="A140" s="30" t="s">
        <v>34</v>
      </c>
      <c r="B140" s="30">
        <v>32</v>
      </c>
      <c r="C140" s="31" t="s">
        <v>177</v>
      </c>
      <c r="D140" s="30" t="s">
        <v>39</v>
      </c>
      <c r="E140" s="32" t="s">
        <v>178</v>
      </c>
      <c r="F140" s="33" t="s">
        <v>89</v>
      </c>
      <c r="G140" s="34">
        <v>7.5</v>
      </c>
      <c r="H140" s="35">
        <v>0</v>
      </c>
      <c r="I140" s="36">
        <f>ROUND(G140*H140,P4)</f>
        <v>0</v>
      </c>
      <c r="J140" s="33" t="s">
        <v>50</v>
      </c>
      <c r="O140" s="37">
        <f>I140*0.21</f>
        <v>0</v>
      </c>
      <c r="P140">
        <v>3</v>
      </c>
    </row>
    <row r="141" spans="1:10" ht="15">
      <c r="A141" s="30" t="s">
        <v>38</v>
      </c>
      <c r="B141" s="38"/>
      <c r="E141" s="39" t="s">
        <v>39</v>
      </c>
      <c r="J141" s="40"/>
    </row>
    <row r="142" spans="1:10" ht="15">
      <c r="A142" s="30" t="s">
        <v>40</v>
      </c>
      <c r="B142" s="38"/>
      <c r="E142" s="41" t="s">
        <v>179</v>
      </c>
      <c r="J142" s="40"/>
    </row>
    <row r="143" spans="1:10" ht="43.2">
      <c r="A143" s="30" t="s">
        <v>42</v>
      </c>
      <c r="B143" s="38"/>
      <c r="E143" s="32" t="s">
        <v>176</v>
      </c>
      <c r="J143" s="40"/>
    </row>
    <row r="144" spans="1:16" ht="15">
      <c r="A144" s="30" t="s">
        <v>34</v>
      </c>
      <c r="B144" s="30">
        <v>33</v>
      </c>
      <c r="C144" s="31" t="s">
        <v>180</v>
      </c>
      <c r="D144" s="30" t="s">
        <v>39</v>
      </c>
      <c r="E144" s="32" t="s">
        <v>181</v>
      </c>
      <c r="F144" s="33" t="s">
        <v>89</v>
      </c>
      <c r="G144" s="34">
        <v>7.5</v>
      </c>
      <c r="H144" s="35">
        <v>0</v>
      </c>
      <c r="I144" s="36">
        <f>ROUND(G144*H144,P4)</f>
        <v>0</v>
      </c>
      <c r="J144" s="33" t="s">
        <v>50</v>
      </c>
      <c r="O144" s="37">
        <f>I144*0.21</f>
        <v>0</v>
      </c>
      <c r="P144">
        <v>3</v>
      </c>
    </row>
    <row r="145" spans="1:10" ht="15">
      <c r="A145" s="30" t="s">
        <v>38</v>
      </c>
      <c r="B145" s="38"/>
      <c r="E145" s="39" t="s">
        <v>39</v>
      </c>
      <c r="J145" s="40"/>
    </row>
    <row r="146" spans="1:10" ht="15">
      <c r="A146" s="30" t="s">
        <v>40</v>
      </c>
      <c r="B146" s="38"/>
      <c r="E146" s="41" t="s">
        <v>97</v>
      </c>
      <c r="J146" s="40"/>
    </row>
    <row r="147" spans="1:10" ht="43.2">
      <c r="A147" s="30" t="s">
        <v>42</v>
      </c>
      <c r="B147" s="38"/>
      <c r="E147" s="32" t="s">
        <v>176</v>
      </c>
      <c r="J147" s="40"/>
    </row>
    <row r="148" spans="1:16" ht="28.8">
      <c r="A148" s="30" t="s">
        <v>34</v>
      </c>
      <c r="B148" s="30">
        <v>34</v>
      </c>
      <c r="C148" s="31" t="s">
        <v>182</v>
      </c>
      <c r="D148" s="30" t="s">
        <v>39</v>
      </c>
      <c r="E148" s="32" t="s">
        <v>183</v>
      </c>
      <c r="F148" s="33" t="s">
        <v>89</v>
      </c>
      <c r="G148" s="34">
        <v>4.3</v>
      </c>
      <c r="H148" s="35">
        <v>0</v>
      </c>
      <c r="I148" s="36">
        <f>ROUND(G148*H148,P4)</f>
        <v>0</v>
      </c>
      <c r="J148" s="33" t="s">
        <v>50</v>
      </c>
      <c r="O148" s="37">
        <f>I148*0.21</f>
        <v>0</v>
      </c>
      <c r="P148">
        <v>3</v>
      </c>
    </row>
    <row r="149" spans="1:10" ht="15">
      <c r="A149" s="30" t="s">
        <v>38</v>
      </c>
      <c r="B149" s="38"/>
      <c r="E149" s="39" t="s">
        <v>39</v>
      </c>
      <c r="J149" s="40"/>
    </row>
    <row r="150" spans="1:10" ht="15">
      <c r="A150" s="30" t="s">
        <v>40</v>
      </c>
      <c r="B150" s="38"/>
      <c r="E150" s="41" t="s">
        <v>184</v>
      </c>
      <c r="J150" s="40"/>
    </row>
    <row r="151" spans="1:10" ht="43.2">
      <c r="A151" s="30" t="s">
        <v>42</v>
      </c>
      <c r="B151" s="38"/>
      <c r="E151" s="32" t="s">
        <v>176</v>
      </c>
      <c r="J151" s="40"/>
    </row>
    <row r="152" spans="1:16" ht="15">
      <c r="A152" s="30" t="s">
        <v>34</v>
      </c>
      <c r="B152" s="30">
        <v>35</v>
      </c>
      <c r="C152" s="31" t="s">
        <v>185</v>
      </c>
      <c r="D152" s="30" t="s">
        <v>39</v>
      </c>
      <c r="E152" s="32" t="s">
        <v>186</v>
      </c>
      <c r="F152" s="33" t="s">
        <v>89</v>
      </c>
      <c r="G152" s="34">
        <v>8.3</v>
      </c>
      <c r="H152" s="35">
        <v>0</v>
      </c>
      <c r="I152" s="36">
        <f>ROUND(G152*H152,P4)</f>
        <v>0</v>
      </c>
      <c r="J152" s="33" t="s">
        <v>50</v>
      </c>
      <c r="O152" s="37">
        <f>I152*0.21</f>
        <v>0</v>
      </c>
      <c r="P152">
        <v>3</v>
      </c>
    </row>
    <row r="153" spans="1:10" ht="15">
      <c r="A153" s="30" t="s">
        <v>38</v>
      </c>
      <c r="B153" s="38"/>
      <c r="E153" s="32" t="s">
        <v>187</v>
      </c>
      <c r="J153" s="40"/>
    </row>
    <row r="154" spans="1:10" ht="15">
      <c r="A154" s="30" t="s">
        <v>40</v>
      </c>
      <c r="B154" s="38"/>
      <c r="E154" s="41" t="s">
        <v>188</v>
      </c>
      <c r="J154" s="40"/>
    </row>
    <row r="155" spans="1:10" ht="374.4">
      <c r="A155" s="30" t="s">
        <v>42</v>
      </c>
      <c r="B155" s="38"/>
      <c r="E155" s="32" t="s">
        <v>189</v>
      </c>
      <c r="J155" s="40"/>
    </row>
    <row r="156" spans="1:16" ht="15">
      <c r="A156" s="30" t="s">
        <v>34</v>
      </c>
      <c r="B156" s="30">
        <v>36</v>
      </c>
      <c r="C156" s="31" t="s">
        <v>190</v>
      </c>
      <c r="D156" s="30" t="s">
        <v>39</v>
      </c>
      <c r="E156" s="32" t="s">
        <v>191</v>
      </c>
      <c r="F156" s="33" t="s">
        <v>89</v>
      </c>
      <c r="G156" s="34">
        <v>8.3</v>
      </c>
      <c r="H156" s="35">
        <v>0</v>
      </c>
      <c r="I156" s="36">
        <f>ROUND(G156*H156,P4)</f>
        <v>0</v>
      </c>
      <c r="J156" s="30"/>
      <c r="O156" s="37">
        <f>I156*0.21</f>
        <v>0</v>
      </c>
      <c r="P156">
        <v>3</v>
      </c>
    </row>
    <row r="157" spans="1:10" ht="28.8">
      <c r="A157" s="30" t="s">
        <v>38</v>
      </c>
      <c r="B157" s="38"/>
      <c r="E157" s="32" t="s">
        <v>192</v>
      </c>
      <c r="J157" s="40"/>
    </row>
    <row r="158" spans="1:10" ht="15">
      <c r="A158" s="30" t="s">
        <v>40</v>
      </c>
      <c r="B158" s="38"/>
      <c r="E158" s="41" t="s">
        <v>193</v>
      </c>
      <c r="J158" s="40"/>
    </row>
    <row r="159" spans="1:10" ht="374.4">
      <c r="A159" s="30" t="s">
        <v>42</v>
      </c>
      <c r="B159" s="38"/>
      <c r="E159" s="32" t="s">
        <v>189</v>
      </c>
      <c r="J159" s="40"/>
    </row>
    <row r="160" spans="1:16" ht="15">
      <c r="A160" s="30" t="s">
        <v>34</v>
      </c>
      <c r="B160" s="30">
        <v>37</v>
      </c>
      <c r="C160" s="31" t="s">
        <v>194</v>
      </c>
      <c r="D160" s="30" t="s">
        <v>39</v>
      </c>
      <c r="E160" s="32" t="s">
        <v>195</v>
      </c>
      <c r="F160" s="33" t="s">
        <v>196</v>
      </c>
      <c r="G160" s="34">
        <v>60</v>
      </c>
      <c r="H160" s="35">
        <v>0</v>
      </c>
      <c r="I160" s="36">
        <f>ROUND(G160*H160,P4)</f>
        <v>0</v>
      </c>
      <c r="J160" s="33" t="s">
        <v>50</v>
      </c>
      <c r="O160" s="37">
        <f>I160*0.21</f>
        <v>0</v>
      </c>
      <c r="P160">
        <v>3</v>
      </c>
    </row>
    <row r="161" spans="1:10" ht="15">
      <c r="A161" s="30" t="s">
        <v>38</v>
      </c>
      <c r="B161" s="38"/>
      <c r="E161" s="39" t="s">
        <v>39</v>
      </c>
      <c r="J161" s="40"/>
    </row>
    <row r="162" spans="1:10" ht="15">
      <c r="A162" s="30" t="s">
        <v>40</v>
      </c>
      <c r="B162" s="38"/>
      <c r="E162" s="41" t="s">
        <v>197</v>
      </c>
      <c r="J162" s="40"/>
    </row>
    <row r="163" spans="1:10" ht="403.2">
      <c r="A163" s="30" t="s">
        <v>42</v>
      </c>
      <c r="B163" s="38"/>
      <c r="E163" s="32" t="s">
        <v>198</v>
      </c>
      <c r="J163" s="40"/>
    </row>
    <row r="164" spans="1:16" ht="15">
      <c r="A164" s="30" t="s">
        <v>34</v>
      </c>
      <c r="B164" s="30">
        <v>38</v>
      </c>
      <c r="C164" s="31" t="s">
        <v>199</v>
      </c>
      <c r="D164" s="30" t="s">
        <v>39</v>
      </c>
      <c r="E164" s="32" t="s">
        <v>200</v>
      </c>
      <c r="F164" s="33" t="s">
        <v>110</v>
      </c>
      <c r="G164" s="34">
        <v>1</v>
      </c>
      <c r="H164" s="35">
        <v>0</v>
      </c>
      <c r="I164" s="36">
        <f>ROUND(G164*H164,P4)</f>
        <v>0</v>
      </c>
      <c r="J164" s="33" t="s">
        <v>50</v>
      </c>
      <c r="O164" s="37">
        <f>I164*0.21</f>
        <v>0</v>
      </c>
      <c r="P164">
        <v>3</v>
      </c>
    </row>
    <row r="165" spans="1:10" ht="28.8">
      <c r="A165" s="30" t="s">
        <v>38</v>
      </c>
      <c r="B165" s="38"/>
      <c r="E165" s="32" t="s">
        <v>201</v>
      </c>
      <c r="J165" s="40"/>
    </row>
    <row r="166" spans="1:10" ht="15">
      <c r="A166" s="30" t="s">
        <v>40</v>
      </c>
      <c r="B166" s="38"/>
      <c r="E166" s="41" t="s">
        <v>202</v>
      </c>
      <c r="J166" s="40"/>
    </row>
    <row r="167" spans="1:10" ht="316.8">
      <c r="A167" s="30" t="s">
        <v>42</v>
      </c>
      <c r="B167" s="38"/>
      <c r="E167" s="32" t="s">
        <v>203</v>
      </c>
      <c r="J167" s="40"/>
    </row>
    <row r="168" spans="1:16" ht="15">
      <c r="A168" s="30" t="s">
        <v>34</v>
      </c>
      <c r="B168" s="30">
        <v>39</v>
      </c>
      <c r="C168" s="31" t="s">
        <v>204</v>
      </c>
      <c r="D168" s="30" t="s">
        <v>39</v>
      </c>
      <c r="E168" s="32" t="s">
        <v>205</v>
      </c>
      <c r="F168" s="33" t="s">
        <v>81</v>
      </c>
      <c r="G168" s="34">
        <v>37.646</v>
      </c>
      <c r="H168" s="35">
        <v>0</v>
      </c>
      <c r="I168" s="36">
        <f>ROUND(G168*H168,P4)</f>
        <v>0</v>
      </c>
      <c r="J168" s="33" t="s">
        <v>50</v>
      </c>
      <c r="O168" s="37">
        <f>I168*0.21</f>
        <v>0</v>
      </c>
      <c r="P168">
        <v>3</v>
      </c>
    </row>
    <row r="169" spans="1:10" ht="43.2">
      <c r="A169" s="30" t="s">
        <v>38</v>
      </c>
      <c r="B169" s="38"/>
      <c r="E169" s="32" t="s">
        <v>153</v>
      </c>
      <c r="J169" s="40"/>
    </row>
    <row r="170" spans="1:10" ht="28.8">
      <c r="A170" s="30" t="s">
        <v>40</v>
      </c>
      <c r="B170" s="38"/>
      <c r="E170" s="41" t="s">
        <v>206</v>
      </c>
      <c r="J170" s="40"/>
    </row>
    <row r="171" spans="1:10" ht="28.8">
      <c r="A171" s="30" t="s">
        <v>42</v>
      </c>
      <c r="B171" s="38"/>
      <c r="E171" s="32" t="s">
        <v>207</v>
      </c>
      <c r="J171" s="40"/>
    </row>
    <row r="172" spans="1:16" ht="15">
      <c r="A172" s="30" t="s">
        <v>34</v>
      </c>
      <c r="B172" s="30">
        <v>40</v>
      </c>
      <c r="C172" s="31" t="s">
        <v>208</v>
      </c>
      <c r="D172" s="30" t="s">
        <v>39</v>
      </c>
      <c r="E172" s="32" t="s">
        <v>209</v>
      </c>
      <c r="F172" s="33" t="s">
        <v>81</v>
      </c>
      <c r="G172" s="34">
        <v>2.49</v>
      </c>
      <c r="H172" s="35">
        <v>0</v>
      </c>
      <c r="I172" s="36">
        <f>ROUND(G172*H172,P4)</f>
        <v>0</v>
      </c>
      <c r="J172" s="33" t="s">
        <v>50</v>
      </c>
      <c r="O172" s="37">
        <f>I172*0.21</f>
        <v>0</v>
      </c>
      <c r="P172">
        <v>3</v>
      </c>
    </row>
    <row r="173" spans="1:10" ht="15">
      <c r="A173" s="30" t="s">
        <v>38</v>
      </c>
      <c r="B173" s="38"/>
      <c r="E173" s="39" t="s">
        <v>39</v>
      </c>
      <c r="J173" s="40"/>
    </row>
    <row r="174" spans="1:10" ht="15">
      <c r="A174" s="30" t="s">
        <v>40</v>
      </c>
      <c r="B174" s="38"/>
      <c r="E174" s="41" t="s">
        <v>210</v>
      </c>
      <c r="J174" s="40"/>
    </row>
    <row r="175" spans="1:10" ht="28.8">
      <c r="A175" s="30" t="s">
        <v>42</v>
      </c>
      <c r="B175" s="38"/>
      <c r="E175" s="32" t="s">
        <v>207</v>
      </c>
      <c r="J175" s="40"/>
    </row>
    <row r="176" spans="1:16" ht="15">
      <c r="A176" s="30" t="s">
        <v>34</v>
      </c>
      <c r="B176" s="30">
        <v>41</v>
      </c>
      <c r="C176" s="31" t="s">
        <v>211</v>
      </c>
      <c r="D176" s="30" t="s">
        <v>39</v>
      </c>
      <c r="E176" s="32" t="s">
        <v>212</v>
      </c>
      <c r="F176" s="33" t="s">
        <v>37</v>
      </c>
      <c r="G176" s="34">
        <v>0.357</v>
      </c>
      <c r="H176" s="35">
        <v>0</v>
      </c>
      <c r="I176" s="36">
        <f>ROUND(G176*H176,P4)</f>
        <v>0</v>
      </c>
      <c r="J176" s="33" t="s">
        <v>50</v>
      </c>
      <c r="O176" s="37">
        <f>I176*0.21</f>
        <v>0</v>
      </c>
      <c r="P176">
        <v>3</v>
      </c>
    </row>
    <row r="177" spans="1:10" ht="15">
      <c r="A177" s="30" t="s">
        <v>38</v>
      </c>
      <c r="B177" s="38"/>
      <c r="E177" s="39" t="s">
        <v>39</v>
      </c>
      <c r="J177" s="40"/>
    </row>
    <row r="178" spans="1:10" ht="43.2">
      <c r="A178" s="30" t="s">
        <v>40</v>
      </c>
      <c r="B178" s="38"/>
      <c r="E178" s="41" t="s">
        <v>213</v>
      </c>
      <c r="J178" s="40"/>
    </row>
    <row r="179" spans="1:10" ht="129.6">
      <c r="A179" s="30" t="s">
        <v>42</v>
      </c>
      <c r="B179" s="38"/>
      <c r="E179" s="32" t="s">
        <v>214</v>
      </c>
      <c r="J179" s="40"/>
    </row>
    <row r="180" spans="1:16" ht="15">
      <c r="A180" s="30" t="s">
        <v>34</v>
      </c>
      <c r="B180" s="30">
        <v>42</v>
      </c>
      <c r="C180" s="31" t="s">
        <v>215</v>
      </c>
      <c r="D180" s="30" t="s">
        <v>39</v>
      </c>
      <c r="E180" s="32" t="s">
        <v>216</v>
      </c>
      <c r="F180" s="33" t="s">
        <v>89</v>
      </c>
      <c r="G180" s="34">
        <v>8.3</v>
      </c>
      <c r="H180" s="35">
        <v>0</v>
      </c>
      <c r="I180" s="36">
        <f>ROUND(G180*H180,P4)</f>
        <v>0</v>
      </c>
      <c r="J180" s="33" t="s">
        <v>50</v>
      </c>
      <c r="O180" s="37">
        <f>I180*0.21</f>
        <v>0</v>
      </c>
      <c r="P180">
        <v>3</v>
      </c>
    </row>
    <row r="181" spans="1:10" ht="15">
      <c r="A181" s="30" t="s">
        <v>38</v>
      </c>
      <c r="B181" s="38"/>
      <c r="E181" s="39" t="s">
        <v>39</v>
      </c>
      <c r="J181" s="40"/>
    </row>
    <row r="182" spans="1:10" ht="15">
      <c r="A182" s="30" t="s">
        <v>40</v>
      </c>
      <c r="B182" s="38"/>
      <c r="E182" s="41" t="s">
        <v>217</v>
      </c>
      <c r="J182" s="40"/>
    </row>
    <row r="183" spans="1:10" ht="115.2">
      <c r="A183" s="30" t="s">
        <v>42</v>
      </c>
      <c r="B183" s="38"/>
      <c r="E183" s="32" t="s">
        <v>218</v>
      </c>
      <c r="J183" s="40"/>
    </row>
    <row r="184" spans="1:16" ht="15">
      <c r="A184" s="30" t="s">
        <v>34</v>
      </c>
      <c r="B184" s="30">
        <v>43</v>
      </c>
      <c r="C184" s="31" t="s">
        <v>219</v>
      </c>
      <c r="D184" s="30" t="s">
        <v>39</v>
      </c>
      <c r="E184" s="32" t="s">
        <v>220</v>
      </c>
      <c r="F184" s="33" t="s">
        <v>37</v>
      </c>
      <c r="G184" s="34">
        <v>0.133</v>
      </c>
      <c r="H184" s="35">
        <v>0</v>
      </c>
      <c r="I184" s="36">
        <f>ROUND(G184*H184,P4)</f>
        <v>0</v>
      </c>
      <c r="J184" s="33" t="s">
        <v>50</v>
      </c>
      <c r="O184" s="37">
        <f>I184*0.21</f>
        <v>0</v>
      </c>
      <c r="P184">
        <v>3</v>
      </c>
    </row>
    <row r="185" spans="1:10" ht="15">
      <c r="A185" s="30" t="s">
        <v>38</v>
      </c>
      <c r="B185" s="38"/>
      <c r="E185" s="39" t="s">
        <v>39</v>
      </c>
      <c r="J185" s="40"/>
    </row>
    <row r="186" spans="1:10" ht="15">
      <c r="A186" s="30" t="s">
        <v>40</v>
      </c>
      <c r="B186" s="38"/>
      <c r="E186" s="41" t="s">
        <v>221</v>
      </c>
      <c r="J186" s="40"/>
    </row>
    <row r="187" spans="1:10" ht="129.6">
      <c r="A187" s="30" t="s">
        <v>42</v>
      </c>
      <c r="B187" s="38"/>
      <c r="E187" s="32" t="s">
        <v>222</v>
      </c>
      <c r="J187" s="40"/>
    </row>
    <row r="188" spans="1:16" ht="15">
      <c r="A188" s="30" t="s">
        <v>34</v>
      </c>
      <c r="B188" s="30">
        <v>44</v>
      </c>
      <c r="C188" s="31" t="s">
        <v>223</v>
      </c>
      <c r="D188" s="30" t="s">
        <v>39</v>
      </c>
      <c r="E188" s="32" t="s">
        <v>224</v>
      </c>
      <c r="F188" s="33" t="s">
        <v>37</v>
      </c>
      <c r="G188" s="34">
        <v>1.761</v>
      </c>
      <c r="H188" s="35">
        <v>0</v>
      </c>
      <c r="I188" s="36">
        <f>ROUND(G188*H188,P4)</f>
        <v>0</v>
      </c>
      <c r="J188" s="33" t="s">
        <v>50</v>
      </c>
      <c r="O188" s="37">
        <f>I188*0.21</f>
        <v>0</v>
      </c>
      <c r="P188">
        <v>3</v>
      </c>
    </row>
    <row r="189" spans="1:10" ht="15">
      <c r="A189" s="30" t="s">
        <v>38</v>
      </c>
      <c r="B189" s="38"/>
      <c r="E189" s="39" t="s">
        <v>39</v>
      </c>
      <c r="J189" s="40"/>
    </row>
    <row r="190" spans="1:10" ht="72">
      <c r="A190" s="30" t="s">
        <v>40</v>
      </c>
      <c r="B190" s="38"/>
      <c r="E190" s="41" t="s">
        <v>225</v>
      </c>
      <c r="J190" s="40"/>
    </row>
    <row r="191" spans="1:10" ht="100.8">
      <c r="A191" s="30" t="s">
        <v>42</v>
      </c>
      <c r="B191" s="42"/>
      <c r="C191" s="43"/>
      <c r="D191" s="43"/>
      <c r="E191" s="32" t="s">
        <v>226</v>
      </c>
      <c r="F191" s="43"/>
      <c r="G191" s="43"/>
      <c r="H191" s="43"/>
      <c r="I191" s="43"/>
      <c r="J191" s="44"/>
    </row>
  </sheetData>
  <sheetProtection algorithmName="SHA-512" hashValue="nBBhYc83VGHTmhEt3W8ZV1UNEzz+bMxj5suixHTVOva35D92dyxScm15U7CXp1iIQl+zAlPsTWk4siygqN/HZg==" saltValue="oRjvA1+uOI4a3dSt2EvFgQ==" spinCount="100000" sheet="1" objects="1" scenarios="1"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tabSelected="1" workbookViewId="0" topLeftCell="B1">
      <selection activeCell="H26" sqref="H26"/>
    </sheetView>
  </sheetViews>
  <sheetFormatPr defaultColWidth="9.140625" defaultRowHeight="15"/>
  <cols>
    <col min="1" max="1" width="8.8515625" style="0" hidden="1" customWidth="1"/>
    <col min="2" max="2" width="15.7109375" style="0" customWidth="1"/>
    <col min="3" max="3" width="9.421875" style="0" customWidth="1"/>
    <col min="4" max="4" width="12.57421875" style="0" customWidth="1"/>
    <col min="5" max="5" width="63.00390625" style="0" customWidth="1"/>
    <col min="6" max="6" width="12.57421875" style="0" customWidth="1"/>
    <col min="7" max="9" width="15.7109375" style="0" customWidth="1"/>
    <col min="10" max="10" width="14.7109375" style="0" bestFit="1" customWidth="1"/>
    <col min="15" max="16" width="8.8515625" style="0" hidden="1" customWidth="1"/>
  </cols>
  <sheetData>
    <row r="1" spans="1:16" ht="15">
      <c r="A1" s="1" t="s">
        <v>0</v>
      </c>
      <c r="B1" s="10"/>
      <c r="C1" s="11"/>
      <c r="D1" s="11"/>
      <c r="E1" s="12" t="s">
        <v>1</v>
      </c>
      <c r="F1" s="11"/>
      <c r="G1" s="11"/>
      <c r="H1" s="11"/>
      <c r="I1" s="11"/>
      <c r="J1" s="13"/>
      <c r="P1">
        <v>3</v>
      </c>
    </row>
    <row r="2" spans="1:10" ht="21">
      <c r="A2" s="1"/>
      <c r="B2" s="14"/>
      <c r="C2" s="3"/>
      <c r="D2" s="3"/>
      <c r="E2" s="4" t="s">
        <v>14</v>
      </c>
      <c r="F2" s="3"/>
      <c r="G2" s="3"/>
      <c r="H2" s="3"/>
      <c r="I2" s="3"/>
      <c r="J2" s="15"/>
    </row>
    <row r="3" spans="1:16" ht="15">
      <c r="A3" s="3" t="s">
        <v>15</v>
      </c>
      <c r="B3" s="16" t="s">
        <v>16</v>
      </c>
      <c r="C3" s="47" t="s">
        <v>17</v>
      </c>
      <c r="D3" s="48"/>
      <c r="E3" s="55" t="s">
        <v>236</v>
      </c>
      <c r="F3" s="3"/>
      <c r="G3" s="3"/>
      <c r="H3" s="18" t="s">
        <v>12</v>
      </c>
      <c r="I3" s="19">
        <f>SUMIFS(I8:I16,A8:A16,"SD")</f>
        <v>0</v>
      </c>
      <c r="J3" s="15"/>
      <c r="O3">
        <v>0</v>
      </c>
      <c r="P3">
        <v>2</v>
      </c>
    </row>
    <row r="4" spans="1:16" ht="15">
      <c r="A4" s="3" t="s">
        <v>18</v>
      </c>
      <c r="B4" s="16" t="s">
        <v>19</v>
      </c>
      <c r="C4" s="47" t="s">
        <v>12</v>
      </c>
      <c r="D4" s="48"/>
      <c r="E4" s="17" t="s">
        <v>13</v>
      </c>
      <c r="F4" s="3"/>
      <c r="G4" s="3"/>
      <c r="H4" s="3"/>
      <c r="I4" s="3"/>
      <c r="J4" s="15"/>
      <c r="O4">
        <v>0.15</v>
      </c>
      <c r="P4">
        <v>2</v>
      </c>
    </row>
    <row r="5" spans="1:15" ht="15">
      <c r="A5" s="49" t="s">
        <v>20</v>
      </c>
      <c r="B5" s="50" t="s">
        <v>21</v>
      </c>
      <c r="C5" s="51" t="s">
        <v>22</v>
      </c>
      <c r="D5" s="51" t="s">
        <v>23</v>
      </c>
      <c r="E5" s="51" t="s">
        <v>24</v>
      </c>
      <c r="F5" s="51" t="s">
        <v>25</v>
      </c>
      <c r="G5" s="51" t="s">
        <v>26</v>
      </c>
      <c r="H5" s="51" t="s">
        <v>27</v>
      </c>
      <c r="I5" s="51"/>
      <c r="J5" s="52" t="s">
        <v>28</v>
      </c>
      <c r="O5">
        <v>0.21</v>
      </c>
    </row>
    <row r="6" spans="1:10" ht="15">
      <c r="A6" s="49"/>
      <c r="B6" s="50"/>
      <c r="C6" s="51"/>
      <c r="D6" s="51"/>
      <c r="E6" s="51"/>
      <c r="F6" s="51"/>
      <c r="G6" s="51"/>
      <c r="H6" s="7" t="s">
        <v>29</v>
      </c>
      <c r="I6" s="7" t="s">
        <v>30</v>
      </c>
      <c r="J6" s="52"/>
    </row>
    <row r="7" spans="1:10" ht="15">
      <c r="A7" s="22">
        <v>0</v>
      </c>
      <c r="B7" s="20">
        <v>1</v>
      </c>
      <c r="C7" s="23">
        <v>2</v>
      </c>
      <c r="D7" s="7">
        <v>3</v>
      </c>
      <c r="E7" s="23">
        <v>4</v>
      </c>
      <c r="F7" s="7">
        <v>5</v>
      </c>
      <c r="G7" s="7">
        <v>6</v>
      </c>
      <c r="H7" s="7">
        <v>7</v>
      </c>
      <c r="I7" s="23">
        <v>8</v>
      </c>
      <c r="J7" s="21">
        <v>9</v>
      </c>
    </row>
    <row r="8" spans="1:10" ht="15">
      <c r="A8" s="24" t="s">
        <v>31</v>
      </c>
      <c r="B8" s="25"/>
      <c r="C8" s="26" t="s">
        <v>32</v>
      </c>
      <c r="D8" s="27"/>
      <c r="E8" s="24" t="s">
        <v>33</v>
      </c>
      <c r="F8" s="27"/>
      <c r="G8" s="27"/>
      <c r="H8" s="27"/>
      <c r="I8" s="28">
        <f>SUMIFS(I9:I16,A9:A16,"P")</f>
        <v>0</v>
      </c>
      <c r="J8" s="29"/>
    </row>
    <row r="9" spans="1:16" ht="15">
      <c r="A9" s="30" t="s">
        <v>34</v>
      </c>
      <c r="B9" s="30">
        <v>1</v>
      </c>
      <c r="C9" s="31" t="s">
        <v>227</v>
      </c>
      <c r="D9" s="30" t="s">
        <v>39</v>
      </c>
      <c r="E9" s="32" t="s">
        <v>228</v>
      </c>
      <c r="F9" s="33" t="s">
        <v>49</v>
      </c>
      <c r="G9" s="34">
        <v>1</v>
      </c>
      <c r="H9" s="35">
        <v>0</v>
      </c>
      <c r="I9" s="36">
        <f>ROUND(G9*H9,P4)</f>
        <v>0</v>
      </c>
      <c r="J9" s="33" t="s">
        <v>50</v>
      </c>
      <c r="O9" s="37">
        <f>I9*0.21</f>
        <v>0</v>
      </c>
      <c r="P9">
        <v>3</v>
      </c>
    </row>
    <row r="10" spans="1:10" ht="28.8">
      <c r="A10" s="30" t="s">
        <v>38</v>
      </c>
      <c r="B10" s="38"/>
      <c r="E10" s="32" t="s">
        <v>229</v>
      </c>
      <c r="J10" s="40"/>
    </row>
    <row r="11" spans="1:10" ht="15">
      <c r="A11" s="30" t="s">
        <v>40</v>
      </c>
      <c r="B11" s="38"/>
      <c r="E11" s="41" t="s">
        <v>62</v>
      </c>
      <c r="J11" s="40"/>
    </row>
    <row r="12" spans="1:10" ht="28.8">
      <c r="A12" s="30" t="s">
        <v>42</v>
      </c>
      <c r="B12" s="38"/>
      <c r="E12" s="32" t="s">
        <v>230</v>
      </c>
      <c r="J12" s="40"/>
    </row>
    <row r="13" spans="1:16" ht="15">
      <c r="A13" s="30" t="s">
        <v>34</v>
      </c>
      <c r="B13" s="30">
        <v>2</v>
      </c>
      <c r="C13" s="31" t="s">
        <v>231</v>
      </c>
      <c r="D13" s="30" t="s">
        <v>39</v>
      </c>
      <c r="E13" s="32" t="s">
        <v>232</v>
      </c>
      <c r="F13" s="33" t="s">
        <v>49</v>
      </c>
      <c r="G13" s="34">
        <v>1</v>
      </c>
      <c r="H13" s="35">
        <v>0</v>
      </c>
      <c r="I13" s="36">
        <f>ROUND(G13*H13,P4)</f>
        <v>0</v>
      </c>
      <c r="J13" s="33" t="s">
        <v>50</v>
      </c>
      <c r="O13" s="37">
        <f>I13*0.21</f>
        <v>0</v>
      </c>
      <c r="P13">
        <v>3</v>
      </c>
    </row>
    <row r="14" spans="1:10" ht="72">
      <c r="A14" s="30" t="s">
        <v>38</v>
      </c>
      <c r="B14" s="38"/>
      <c r="E14" s="32" t="s">
        <v>233</v>
      </c>
      <c r="J14" s="40"/>
    </row>
    <row r="15" spans="1:10" ht="15">
      <c r="A15" s="30" t="s">
        <v>40</v>
      </c>
      <c r="B15" s="38"/>
      <c r="E15" s="41" t="s">
        <v>62</v>
      </c>
      <c r="J15" s="40"/>
    </row>
    <row r="16" spans="1:10" ht="28.8">
      <c r="A16" s="30" t="s">
        <v>42</v>
      </c>
      <c r="B16" s="42"/>
      <c r="C16" s="43"/>
      <c r="D16" s="43"/>
      <c r="E16" s="32" t="s">
        <v>234</v>
      </c>
      <c r="F16" s="43"/>
      <c r="G16" s="43"/>
      <c r="H16" s="43"/>
      <c r="I16" s="43"/>
      <c r="J16" s="44"/>
    </row>
  </sheetData>
  <sheetProtection algorithmName="SHA-512" hashValue="QuijK1bBWH1V1wMVxK1Oc23/XaR7vBmL6kwQsjRYzVQjZuOPE1CZIKb+fGrAova7Pdola5bNhv3xbaeYJ+oQIg==" saltValue="YrnvwE+df1o4QCi8TqqkPw==" spinCount="100000" sheet="1" objects="1" scenarios="1"/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rintOptions/>
  <pageMargins left="0.7" right="0.7" top="0.787401575" bottom="0.787401575" header="0.3" footer="0.3"/>
  <pageSetup fitToHeight="0" fitToWidth="1"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Vlček</dc:creator>
  <cp:keywords/>
  <dc:description/>
  <cp:lastModifiedBy>Václav Vlček</cp:lastModifiedBy>
  <dcterms:created xsi:type="dcterms:W3CDTF">2024-03-01T08:39:48Z</dcterms:created>
  <dcterms:modified xsi:type="dcterms:W3CDTF">2024-03-01T08:54:54Z</dcterms:modified>
  <cp:category/>
  <cp:version/>
  <cp:contentType/>
  <cp:contentStatus/>
</cp:coreProperties>
</file>