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630" yWindow="600" windowWidth="27495" windowHeight="11955" activeTab="0"/>
  </bookViews>
  <sheets>
    <sheet name="Rekapitulace stavby" sheetId="1" r:id="rId1"/>
    <sheet name="22022 - II-193 Borovice -..." sheetId="2" r:id="rId2"/>
  </sheets>
  <definedNames>
    <definedName name="_xlnm._FilterDatabase" localSheetId="1" hidden="1">'22022 - II-193 Borovice -...'!$C$128:$K$321</definedName>
    <definedName name="_xlnm.Print_Area" localSheetId="1">'22022 - II-193 Borovice -...'!$C$4:$J$39,'22022 - II-193 Borovice -...'!$C$50:$J$76,'22022 - II-193 Borovice -...'!$C$82:$J$110,'22022 - II-193 Borovice -...'!$C$116:$J$321</definedName>
    <definedName name="_xlnm.Print_Area" localSheetId="0">'Rekapitulace stavby'!$D$4:$AO$76,'Rekapitulace stavby'!$C$82:$AQ$96</definedName>
    <definedName name="_xlnm.Print_Titles" localSheetId="0">'Rekapitulace stavby'!$92:$92</definedName>
    <definedName name="_xlnm.Print_Titles" localSheetId="1">'22022 - II-193 Borovice -...'!$128:$128</definedName>
  </definedNames>
  <calcPr calcId="162913"/>
</workbook>
</file>

<file path=xl/sharedStrings.xml><?xml version="1.0" encoding="utf-8"?>
<sst xmlns="http://schemas.openxmlformats.org/spreadsheetml/2006/main" count="1875" uniqueCount="441">
  <si>
    <t>Export Komplet</t>
  </si>
  <si>
    <t/>
  </si>
  <si>
    <t>2.0</t>
  </si>
  <si>
    <t>ZAMOK</t>
  </si>
  <si>
    <t>False</t>
  </si>
  <si>
    <t>{3612f32d-8669-4ab7-9ff0-6b731880171f}</t>
  </si>
  <si>
    <t>0,01</t>
  </si>
  <si>
    <t>21</t>
  </si>
  <si>
    <t>15</t>
  </si>
  <si>
    <t>REKAPITULACE STAVBY</t>
  </si>
  <si>
    <t>v ---  níže se nacházejí doplnkové a pomocné údaje k sestavám  --- v</t>
  </si>
  <si>
    <t>Návod na vyplnění</t>
  </si>
  <si>
    <t>0,001</t>
  </si>
  <si>
    <t>Kód:</t>
  </si>
  <si>
    <t>22022_4</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</si>
  <si>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</si>
  <si>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</si>
  <si>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II/193 Borovice - Pocinovice_Aktualizace</t>
  </si>
  <si>
    <t>KSO:</t>
  </si>
  <si>
    <t>CC-CZ:</t>
  </si>
  <si>
    <t>Místo:</t>
  </si>
  <si>
    <t>Plzeňský kraj</t>
  </si>
  <si>
    <t>Datum:</t>
  </si>
  <si>
    <t>14. 4. 2023</t>
  </si>
  <si>
    <t>Zadavatel:</t>
  </si>
  <si>
    <t>IČ:</t>
  </si>
  <si>
    <t>Správa a údržba silnic Plzeňského kraje</t>
  </si>
  <si>
    <t>DIČ:</t>
  </si>
  <si>
    <t>Uchazeč:</t>
  </si>
  <si>
    <t>Vyplň údaj</t>
  </si>
  <si>
    <t>Projektant:</t>
  </si>
  <si>
    <t>Exact Control System, a.s.</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</si>
  <si>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</si>
  <si>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</si>
  <si>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</si>
  <si>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</si>
  <si>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</si>
  <si>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</si>
  <si>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</si>
  <si>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</si>
  <si>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</si>
  <si>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</si>
  <si>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</si>
  <si>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</si>
  <si>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</si>
  <si>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</si>
  <si>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</si>
  <si>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</si>
  <si>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</si>
  <si>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</si>
  <si>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</si>
  <si>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</si>
  <si>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</si>
  <si>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</si>
  <si>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</si>
  <si>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</si>
  <si>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</si>
  <si>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</si>
  <si>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</si>
  <si>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</si>
  <si>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</si>
  <si>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</si>
  <si>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</si>
  <si>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</si>
  <si>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</si>
  <si>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</si>
  <si>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</si>
  <si>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</si>
  <si>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</si>
  <si>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</si>
  <si>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</si>
  <si>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</si>
  <si>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</si>
  <si>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</si>
  <si>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</si>
  <si>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</si>
  <si>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</si>
  <si>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</si>
  <si>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</si>
  <si>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</si>
  <si>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</si>
  <si>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22022</t>
  </si>
  <si>
    <t>II/193 Borovice - Pocinovice</t>
  </si>
  <si>
    <t>STA</t>
  </si>
  <si>
    <t>1</t>
  </si>
  <si>
    <t>{a214fa49-1626-442b-a27d-6946949db8e4}</t>
  </si>
  <si>
    <t>2</t>
  </si>
  <si>
    <t>KRYCÍ LIST SOUPISU PRACÍ</t>
  </si>
  <si>
    <t>Objekt:</t>
  </si>
  <si>
    <t>22022 - II/193 Borovice - Pocinovice</t>
  </si>
  <si>
    <t>REKAPITULACE ČLENĚNÍ SOUPISU PRACÍ</t>
  </si>
  <si>
    <t>Kód dílu - Popis</t>
  </si>
  <si>
    <t>Cena celkem [CZK]</t>
  </si>
  <si>
    <t>Náklady ze soupisu prací</t>
  </si>
  <si>
    <t>-1</t>
  </si>
  <si>
    <t>HSV - Práce a dodávky HSV</t>
  </si>
  <si>
    <t xml:space="preserve">    1 - Zemní práce</t>
  </si>
  <si>
    <t xml:space="preserve">    113154 - </t>
  </si>
  <si>
    <t xml:space="preserve">    5 - Komunikace pozemní</t>
  </si>
  <si>
    <t xml:space="preserve">    8 - Trubní vedení</t>
  </si>
  <si>
    <t xml:space="preserve">    9 - Ostatní konstrukce a práce, bourání</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</si>
  <si>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</si>
  <si>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</si>
  <si>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</si>
  <si>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</si>
  <si>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</si>
  <si>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</si>
  <si>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</si>
  <si>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</si>
  <si>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</si>
  <si>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</si>
  <si>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</si>
  <si>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</si>
  <si>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</si>
  <si>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</si>
  <si>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</si>
  <si>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</si>
  <si>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</si>
  <si>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</si>
  <si>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</si>
  <si>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</si>
  <si>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</si>
  <si>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</si>
  <si>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</si>
  <si>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</si>
  <si>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</si>
  <si>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113154114</t>
  </si>
  <si>
    <t>Frézování živičného podkladu nebo krytu s naložením na dopravní prostředek plochy do 500 m2 bez překážek v trase pruhu šířky do 0,5 m, tloušťky vrstvy 100 mm.</t>
  </si>
  <si>
    <t>m2</t>
  </si>
  <si>
    <t>4</t>
  </si>
  <si>
    <t>916613844</t>
  </si>
  <si>
    <t>Online PSC</t>
  </si>
  <si>
    <t>https://podminky.urs.cz/item/CS_URS_2022_02/113154114</t>
  </si>
  <si>
    <t>P</t>
  </si>
  <si>
    <t>Poznámka k položce:
Sanace podkladu - Skutečná výměra bude určena po odfrézování obrusné a ložné vrstvy a odsouhlasena TDI a investorem
Oprava objízdných tras - Skutečná výměra bude určena na základě požadavku  investora
R materiál  bude odkoupen zhotovitelem – viz zadávací podmínky</t>
  </si>
  <si>
    <t>VV</t>
  </si>
  <si>
    <t>Sanace podkladu</t>
  </si>
  <si>
    <t>22573*0,1</t>
  </si>
  <si>
    <t>Oprava  objízdných tras</t>
  </si>
  <si>
    <t>4000</t>
  </si>
  <si>
    <t>Součet</t>
  </si>
  <si>
    <t>113154264</t>
  </si>
  <si>
    <t>Frézování živičného podkladu nebo krytu s naložením na dopravní prostředek plochy přes 500 do 1 000 m2 s překážkami v trase pruhu šířky přes 1 m do 2 m, tloušťky vrstvy 120 mm - intravilán</t>
  </si>
  <si>
    <t>-2002980809</t>
  </si>
  <si>
    <t>https://podminky.urs.cz/item/CS_URS_2022_02/113154264</t>
  </si>
  <si>
    <t>Poznámka k položce:
R materiál bude odkoupen zhotovitelem – viz zadávací podmínky</t>
  </si>
  <si>
    <t>Výměra stanovena programem modelování</t>
  </si>
  <si>
    <t>984</t>
  </si>
  <si>
    <t>3</t>
  </si>
  <si>
    <t>113154434</t>
  </si>
  <si>
    <t>Frézování živičného podkladu nebo krytu s naložením na dopravní prostředek plochy přes 10 000 m2 bez překážek v trase pruhu šířky do 2 m, tloušťky vrstvy 100 mm</t>
  </si>
  <si>
    <t>-1641086794</t>
  </si>
  <si>
    <t>https://podminky.urs.cz/item/CS_URS_2022_02/113154434</t>
  </si>
  <si>
    <t>Poznámka k položce:
R materiál bude odkoupen zhotovitelem – viz zadávací podmínky
Množství odkupovaného R materiálu bude sníženo o 1168,83 t, které budou použity na zpevnění krajnic</t>
  </si>
  <si>
    <t>122252203</t>
  </si>
  <si>
    <t>Odkopávky a prokopávky nezapažené pro silnice a dálnice strojně v hornině třídy těžitelnosti I do 100 m3</t>
  </si>
  <si>
    <t>m3</t>
  </si>
  <si>
    <t>-763892907</t>
  </si>
  <si>
    <t>https://podminky.urs.cz/item/CS_URS_2022_02/122252203</t>
  </si>
  <si>
    <t>Poznámka k položce:
Sanace podkladu - Skutečná výměra bude určena po odfrézování obrusné a ložné vrstvy a odsouhlasena TDI a investorem</t>
  </si>
  <si>
    <t>22573*0,1*0,2</t>
  </si>
  <si>
    <t>5</t>
  </si>
  <si>
    <t>132151102</t>
  </si>
  <si>
    <t xml:space="preserve">Hloubení nezapažených rýh šířky do 800 mm strojně s urovnáním dna do předepsaného profilu a spádu v hornině třídy těžitelnosti I skupiny 1 a 2 přes 20 do 50 m3 </t>
  </si>
  <si>
    <t>988299338</t>
  </si>
  <si>
    <t>https://podminky.urs.cz/item/CS_URS_2022_02/132151102</t>
  </si>
  <si>
    <t>140*0,5*0,5</t>
  </si>
  <si>
    <t>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</si>
  <si>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</si>
  <si>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</si>
  <si>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-338012724</t>
  </si>
  <si>
    <t>https://podminky.urs.cz/item/CS_URS_2022_02/162751117</t>
  </si>
  <si>
    <t>5411*0,1</t>
  </si>
  <si>
    <t>451,46</t>
  </si>
  <si>
    <t>7075*0,5</t>
  </si>
  <si>
    <t>35</t>
  </si>
  <si>
    <t>7</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</si>
  <si>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</si>
  <si>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</si>
  <si>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1844236663</t>
  </si>
  <si>
    <t>https://podminky.urs.cz/item/CS_URS_2022_02/162751119</t>
  </si>
  <si>
    <t>4565,06*10</t>
  </si>
  <si>
    <t>8</t>
  </si>
  <si>
    <t>171201231</t>
  </si>
  <si>
    <t>Poplatek za uložení stavebního odpadu na recyklační skládce (skládkovné) zeminy a kamení zatříděného do Katalogu odpadů pod kódem 17 05 04</t>
  </si>
  <si>
    <t>t</t>
  </si>
  <si>
    <t>1124668370</t>
  </si>
  <si>
    <t>https://podminky.urs.cz/item/CS_URS_2022_02/171201231</t>
  </si>
  <si>
    <t>4565,06*1,8</t>
  </si>
  <si>
    <t>9</t>
  </si>
  <si>
    <t>171251201</t>
  </si>
  <si>
    <t>Uložení sypaniny na skládky nebo meziskládky bez hutnění s upravením uložené sypaniny do předepsaného tvaru</t>
  </si>
  <si>
    <t>-236876369</t>
  </si>
  <si>
    <t>https://podminky.urs.cz/item/CS_URS_2022_02/171251201</t>
  </si>
  <si>
    <t>113154</t>
  </si>
  <si>
    <t>Komunikace pozemní</t>
  </si>
  <si>
    <t>10</t>
  </si>
  <si>
    <t>564861011</t>
  </si>
  <si>
    <t>Podklad ze štěrkodrti ŠD s rozprostřením a zhutněním plochy jednotlivě do 100 m2, po zhutnění tl. 200 mm</t>
  </si>
  <si>
    <t>-1140842597</t>
  </si>
  <si>
    <t>https://podminky.urs.cz/item/CS_URS_2022_02/564861011</t>
  </si>
  <si>
    <t>11</t>
  </si>
  <si>
    <t>565175101</t>
  </si>
  <si>
    <t>Asfaltový beton vrstva podkladní ACP 16 (obalované kamenivo střednězrnné - OKS) s rozprostřením a zhutněním v pruhu šířky do 1,5 m, po zhutnění tl. 100 mm</t>
  </si>
  <si>
    <t>667675369</t>
  </si>
  <si>
    <t>https://podminky.urs.cz/item/CS_URS_2023_01/565175101</t>
  </si>
  <si>
    <t>12</t>
  </si>
  <si>
    <t>569931132</t>
  </si>
  <si>
    <t>Zpevnění krajnic nebo komunikací pro pěší s rozprostřením a zhutněním, po zhutnění asfaltovým recyklátem tl. 100 mm</t>
  </si>
  <si>
    <t>123688453</t>
  </si>
  <si>
    <t>https://podminky.urs.cz/item/CS_URS_2023_01/569931132</t>
  </si>
  <si>
    <t>7215*0,75</t>
  </si>
  <si>
    <t>13</t>
  </si>
  <si>
    <t>573111111</t>
  </si>
  <si>
    <t>Postřik infiltrační PI z asfaltu silničního s posypem kamenivem, v množství 0,60 kg/m2</t>
  </si>
  <si>
    <t>1251358994</t>
  </si>
  <si>
    <t>https://podminky.urs.cz/item/CS_URS_2022_02/573111111</t>
  </si>
  <si>
    <t>14</t>
  </si>
  <si>
    <t>573211107</t>
  </si>
  <si>
    <t>Postřik spojovací PS bez posypu kamenivem z asfaltu silničního, v množství 0,30 kg/m2</t>
  </si>
  <si>
    <t>-1293623568</t>
  </si>
  <si>
    <t>https://podminky.urs.cz/item/CS_URS_2022_02/573211107</t>
  </si>
  <si>
    <t>573211108</t>
  </si>
  <si>
    <t>Postřik spojovací PS bez posypu kamenivem z asfaltu silničního, v množství 0,40 kg/m2</t>
  </si>
  <si>
    <t>-1761985682</t>
  </si>
  <si>
    <t>https://podminky.urs.cz/item/CS_URS_2022_02/573211108</t>
  </si>
  <si>
    <t>22573+7512*0,07</t>
  </si>
  <si>
    <t>16</t>
  </si>
  <si>
    <t>573211109</t>
  </si>
  <si>
    <t>Postřik spojovací PS bez posypu kamenivem z asfaltu silničního, v množství 0,50 kg/m2</t>
  </si>
  <si>
    <t>-2014713109</t>
  </si>
  <si>
    <t>https://podminky.urs.cz/item/CS_URS_2022_02/573211109</t>
  </si>
  <si>
    <t>Poznámka k položce:
Oprava objízdných tras - Skutečná výměra bude určena na základě požadavku  investora</t>
  </si>
  <si>
    <t>Oprava objízdných tras</t>
  </si>
  <si>
    <t>17</t>
  </si>
  <si>
    <t>573211112</t>
  </si>
  <si>
    <t>Postřik spojovací PS bez posypu kamenivem z asfaltu silničního, v množství 0,70 kg/m2</t>
  </si>
  <si>
    <t>-1566960228</t>
  </si>
  <si>
    <t>https://podminky.urs.cz/item/CS_URS_2022_02/573211112</t>
  </si>
  <si>
    <t>18</t>
  </si>
  <si>
    <t>577144111</t>
  </si>
  <si>
    <t>Asfaltový beton vrstva obrusná ACO 11 (ABS) s rozprostřením a se zhutněním z nemodifikovaného asfaltu v pruhu šířky do 3 m tř. I, po zhutnění tl. 50 mm</t>
  </si>
  <si>
    <t>-622691584</t>
  </si>
  <si>
    <t>https://podminky.urs.cz/item/CS_URS_2022_02/577144111</t>
  </si>
  <si>
    <t>19</t>
  </si>
  <si>
    <t>577144131</t>
  </si>
  <si>
    <t>Asfaltový beton vrstva obrusná ACO 11+ (ABS) s rozprostřením a se zhutněním z modifikovaného asfaltu v pruhu šířky přes do 1,5 do 3 m, po zhutnění tl. 50 mm</t>
  </si>
  <si>
    <t>107757336</t>
  </si>
  <si>
    <t>https://podminky.urs.cz/item/CS_URS_2022_02/577144131</t>
  </si>
  <si>
    <t>20</t>
  </si>
  <si>
    <t>577145112</t>
  </si>
  <si>
    <t>Asfaltový beton vrstva ložní ACL 16 (ABH) s rozprostřením a zhutněním z nemodifikovaného asfaltu v pruhu šířky do 3 m, po zhutnění tl. 50 mm</t>
  </si>
  <si>
    <t>-564569446</t>
  </si>
  <si>
    <t>https://podminky.urs.cz/item/CS_URS_2022_02/577145112</t>
  </si>
  <si>
    <t>Poznámka k položce:
ACL 16 průměrná tloušťka 50mm
Oprava objízdných tras - Skutečná výměra bude určena na základě požadavku  investora</t>
  </si>
  <si>
    <t>577165132</t>
  </si>
  <si>
    <t>Asfaltový beton vrstva ložní ACL 16+ (ABH) s rozprostřením a zhutněním z modifikovaného asfaltu v pruhu šířky přes 1,5 do 3 m, po zhutnění tl. 70 mm</t>
  </si>
  <si>
    <t>1925711118</t>
  </si>
  <si>
    <t>https://podminky.urs.cz/item/CS_URS_2022_02/577165132</t>
  </si>
  <si>
    <t>Trubní vedení</t>
  </si>
  <si>
    <t>22</t>
  </si>
  <si>
    <t>899231111</t>
  </si>
  <si>
    <t>Výšková úprava uličního vstupu nebo vpusti do 200 mm zvýšením mříže</t>
  </si>
  <si>
    <t>kus</t>
  </si>
  <si>
    <t>1412640645</t>
  </si>
  <si>
    <t>https://podminky.urs.cz/item/CS_URS_2022_02/899231111</t>
  </si>
  <si>
    <t>Ostatní konstrukce a práce, bourání</t>
  </si>
  <si>
    <t>23</t>
  </si>
  <si>
    <t>912221111</t>
  </si>
  <si>
    <t>Montáž směrového sloupku ocelového pružného ručním beraněním silničního</t>
  </si>
  <si>
    <t>-668079182</t>
  </si>
  <si>
    <t>https://podminky.urs.cz/item/CS_URS_2022_02/912221111</t>
  </si>
  <si>
    <t>150</t>
  </si>
  <si>
    <t>24</t>
  </si>
  <si>
    <t>M</t>
  </si>
  <si>
    <t>40445165</t>
  </si>
  <si>
    <t>sloupek směrový silniční ocelový</t>
  </si>
  <si>
    <t>2112332205</t>
  </si>
  <si>
    <t>25</t>
  </si>
  <si>
    <t>915211112</t>
  </si>
  <si>
    <t>Vodorovné dopravní značení stříkaným plastem dělící čára šířky 125 mm souvislá bílá retroreflexní</t>
  </si>
  <si>
    <t>m</t>
  </si>
  <si>
    <t>1643297136</t>
  </si>
  <si>
    <t>https://podminky.urs.cz/item/CS_URS_2022_02/915211112</t>
  </si>
  <si>
    <t>7512</t>
  </si>
  <si>
    <t>26</t>
  </si>
  <si>
    <t>915611111</t>
  </si>
  <si>
    <t>Předznačení pro vodorovné značení stříkané barvou nebo prováděné z nátěrových hmot liniové dělicí čáry, vodicí proužky</t>
  </si>
  <si>
    <t>-1910998494</t>
  </si>
  <si>
    <t>https://podminky.urs.cz/item/CS_URS_2023_01/915611111</t>
  </si>
  <si>
    <t>27</t>
  </si>
  <si>
    <t>916241213</t>
  </si>
  <si>
    <t>Osazení obrubníku kamenného se zřízením lože, s vyplněním a zatřením spár cementovou maltou stojatého s boční opěrou z betonu prostého, do lože z betonu prostého</t>
  </si>
  <si>
    <t>-954802116</t>
  </si>
  <si>
    <t>https://podminky.urs.cz/item/CS_URS_2022_02/916241213</t>
  </si>
  <si>
    <t>28</t>
  </si>
  <si>
    <t>58380220</t>
  </si>
  <si>
    <t>krajník kamenný žulový silniční 110x250x800-2500mm</t>
  </si>
  <si>
    <t>361914675</t>
  </si>
  <si>
    <t>Poznámka k položce:
Hmotnost: 57 kg/bm</t>
  </si>
  <si>
    <t>140*1,02 'Přepočtené koeficientem množství</t>
  </si>
  <si>
    <t>29</t>
  </si>
  <si>
    <t>916991121</t>
  </si>
  <si>
    <t>Lože pod obrubníky, krajníky nebo obruby z dlažebních kostek z betonu prostého</t>
  </si>
  <si>
    <t>-905726190</t>
  </si>
  <si>
    <t>https://podminky.urs.cz/item/CS_URS_2022_02/916991121</t>
  </si>
  <si>
    <t>Poznámka k položce:
Zesílení opěry za krajníkem (vnitřní oblouk - možnost najetí kolem na obrubu)</t>
  </si>
  <si>
    <t>140*0,25*0,25</t>
  </si>
  <si>
    <t>30</t>
  </si>
  <si>
    <t>919112223</t>
  </si>
  <si>
    <t>Řezání dilatačních spár v živičném krytu vytvoření komůrky pro těsnící zálivku šířky 15 mm, hloubky 30 mm</t>
  </si>
  <si>
    <t>-1060856282</t>
  </si>
  <si>
    <t>https://podminky.urs.cz/item/CS_URS_2022_02/919112223</t>
  </si>
  <si>
    <t>Poznámka k položce:
Část určená pro opravu trhlin  - Skutečná výměra bude určena po odfrézování obrusné a ložné vrstvy a odsouhlasení TDI a investorem</t>
  </si>
  <si>
    <t>intravilán</t>
  </si>
  <si>
    <t>297</t>
  </si>
  <si>
    <t>obruby</t>
  </si>
  <si>
    <t>140</t>
  </si>
  <si>
    <t>napojení etap</t>
  </si>
  <si>
    <t>6*4</t>
  </si>
  <si>
    <t>oprava trhlin -odhad</t>
  </si>
  <si>
    <t>4200</t>
  </si>
  <si>
    <t>31</t>
  </si>
  <si>
    <t>919122122</t>
  </si>
  <si>
    <t>Utěsnění dilatačních spár zálivkou za tepla v cementobetonovém nebo živičném krytu včetně adhezního nátěru s těsnicím profilem pod zálivkou, pro komůrky šířky 15 mm, hloubky 30 mm</t>
  </si>
  <si>
    <t>978725291</t>
  </si>
  <si>
    <t>https://podminky.urs.cz/item/CS_URS_2022_02/919122122</t>
  </si>
  <si>
    <t>32</t>
  </si>
  <si>
    <t>919721102</t>
  </si>
  <si>
    <t>Geomříž pro stabilizaci podkladu tkaná z polyesteru podélná pevnost v tahu přes 50 do 80 kN/m</t>
  </si>
  <si>
    <t>-1997507087</t>
  </si>
  <si>
    <t>https://podminky.urs.cz/item/CS_URS_2022_02/919721102</t>
  </si>
  <si>
    <t>Poznámka k položce:
Oprava trhlin  - Skutečná výměra bude určena po odfrézování obrusné a ložné vrstvy a odsouhlasení TDI a investorem</t>
  </si>
  <si>
    <t>3300</t>
  </si>
  <si>
    <t>33</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</si>
  <si>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</si>
  <si>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</si>
  <si>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-1245369787</t>
  </si>
  <si>
    <t>https://podminky.urs.cz/item/CS_URS_2022_02/938902113</t>
  </si>
  <si>
    <t>7215-140</t>
  </si>
  <si>
    <t>34</t>
  </si>
  <si>
    <t>938908411</t>
  </si>
  <si>
    <t>Čištění vozovek splachováním vodou povrchu podkladu nebo krytu živičného, betonového nebo dlážděného</t>
  </si>
  <si>
    <t>1906103918</t>
  </si>
  <si>
    <t>https://podminky.urs.cz/item/CS_URS_2022_02/938908411</t>
  </si>
  <si>
    <t xml:space="preserve">Plocha opravy </t>
  </si>
  <si>
    <t>22573</t>
  </si>
  <si>
    <t>Plocha opravy objízdných tras</t>
  </si>
  <si>
    <t>3000</t>
  </si>
  <si>
    <t>938909311</t>
  </si>
  <si>
    <t>Čištění vozovek metením bláta, prachu nebo hlinitého nánosu s odklizením na hromady na vzdálenost do 20 m nebo naložením na dopravní prostředek strojně povrchu podkladu nebo krytu betonového nebo živičného</t>
  </si>
  <si>
    <t>166493539</t>
  </si>
  <si>
    <t>https://podminky.urs.cz/item/CS_URS_2022_02/938909311</t>
  </si>
  <si>
    <t>Opravy objízdných tras</t>
  </si>
  <si>
    <t>36</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</si>
  <si>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</si>
  <si>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</si>
  <si>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519570449</t>
  </si>
  <si>
    <t>https://podminky.urs.cz/item/CS_URS_2022_02/938909611</t>
  </si>
  <si>
    <t>37</t>
  </si>
  <si>
    <t>966006255</t>
  </si>
  <si>
    <t>Odstranění směrových sloupků s odklizením materiálu na vzdálenost do 20 m nebo s naložením na dopravní prostředek uloženého do země plastového nebo kovového</t>
  </si>
  <si>
    <t>536080974</t>
  </si>
  <si>
    <t>https://podminky.urs.cz/item/CS_URS_2022_02/966006255</t>
  </si>
  <si>
    <t>Poznámka k položce:
Cena obsahuje i náklady na odvoz a složení  demontovaných sloupků ve skladu SÚSPK Valdorf(Horšovský Týn)</t>
  </si>
  <si>
    <t>998</t>
  </si>
  <si>
    <t>Přesun hmot</t>
  </si>
  <si>
    <t>38</t>
  </si>
  <si>
    <t>998225111</t>
  </si>
  <si>
    <t>Přesun hmot pro komunikace s krytem z kameniva, monolitickým betonovým nebo živičným dopravní vzdálenost do 200 m jakékoliv délky objektu</t>
  </si>
  <si>
    <t>-762966614</t>
  </si>
  <si>
    <t>https://podminky.urs.cz/item/CS_URS_2022_02/998225111</t>
  </si>
  <si>
    <t>VRN</t>
  </si>
  <si>
    <t>Vedlejší rozpočtové náklady</t>
  </si>
  <si>
    <t>VRN1</t>
  </si>
  <si>
    <t>Průzkumné, geodetické a projektové práce</t>
  </si>
  <si>
    <t>39</t>
  </si>
  <si>
    <t>012103000</t>
  </si>
  <si>
    <t>Geodetické práce před výstavbou a při provádění stavby</t>
  </si>
  <si>
    <t>Kpl</t>
  </si>
  <si>
    <t>1024</t>
  </si>
  <si>
    <t>-1135137464</t>
  </si>
  <si>
    <t>https://podminky.urs.cz/item/CS_URS_2022_02/012103000</t>
  </si>
  <si>
    <t>Poznámka k položce:
Před stavbou
Ověření a doplnění výškový základ stavby (VZS), Rešerše, analýza a příprava stávajících dat, Měření stávajících bodů VZS a doplnění vyřazených bodů VZS, Zpracování a analýza naměřených dat, Vytvoření Technické zprávy o stavu VZS a případných změn
V průběhu stavby
Kalibrace frézy (umístění pozic GPS přijímačů vzhledem k fréze, srovnání čidel sklonu nulového záběru frézovacího válce s uvedeným sklonem na displeji), ověření polohy frézy (kontrola připojení GPS k serverům korekční služby), nastavení stroje do frézovací polohy a uvedení čidel do provozu.  Práce pro řízení a kontrolu navigace navádění stavebních strojů.</t>
  </si>
  <si>
    <t>40</t>
  </si>
  <si>
    <t>013254000</t>
  </si>
  <si>
    <t>Dokumentace skutečného provedení stavby</t>
  </si>
  <si>
    <t>-829716317</t>
  </si>
  <si>
    <t>https://podminky.urs.cz/item/CS_URS_2022_02/013254000</t>
  </si>
  <si>
    <t>Poznámka k položce:
 (DSPS) technologických rozhraní konstrukčních vrstev po odfrézování, po pokládce ložné vrstvy, po pokládce obrusné vrstvy příčných řezech definovaných PDPS po profilech 20m, třemi referenčními body (pravý a levý kraj vozovky, osa vozovky). Zhotovitel stavby je povinen realizovat analýzu diferencí mezi zjištěnými a projektovými hodnotami. K tomuto účelu Objednatel stavby poskytne Zhotoviteli stavby potřebné informace a součinnost. Výsledná data předá Zhotovitel stavby Objednateli stavby v časovém rámci odpovídajícím jeho potřebám pro přebírání výsledků analýz konstrukčních vrstev, avšak maximálně do 48 hodin po provedení frézování vozovkových vrstev či pokládce jednotlivých konstrukčních vrstev. Objednatel povolí pokračování prací na konstrukčních vrstvách po kontrole DSPS výsledků daného technologického rozhraní. Proces geodetického zaměření a předání výsledků frézovaného úseku vozovky a po pokládce jednotlivých konstrukčních vrstev bude v souladu s technologickým postupem 3D diferenciálního frézování, definovaným v metodice využití 3D dat pro rekonstrukce pozemních komunikací certifikované Ministerstvem dopravy České republiky dne 2.1.2020, č.j. 183/2019/710-VV/1.</t>
  </si>
  <si>
    <t>VRN3</t>
  </si>
  <si>
    <t>Zařízení staveniště</t>
  </si>
  <si>
    <t>41</t>
  </si>
  <si>
    <t>032103000</t>
  </si>
  <si>
    <t>Náklady zařízení staveniště</t>
  </si>
  <si>
    <t>1455206618</t>
  </si>
  <si>
    <t>https://podminky.urs.cz/item/CS_URS_2023_01/032103000</t>
  </si>
  <si>
    <t>42</t>
  </si>
  <si>
    <t>032803000</t>
  </si>
  <si>
    <t>Ostatní vybavení staveniště</t>
  </si>
  <si>
    <t>-1962097611</t>
  </si>
  <si>
    <t>https://podminky.urs.cz/item/CS_URS_2022_02/032803000</t>
  </si>
  <si>
    <t>Informační cedule velkorozměrné 1,5x1m</t>
  </si>
  <si>
    <t>VRN4</t>
  </si>
  <si>
    <t>Inženýrská činnost</t>
  </si>
  <si>
    <t>43</t>
  </si>
  <si>
    <t>043194000</t>
  </si>
  <si>
    <t>Ostatní zkoušky</t>
  </si>
  <si>
    <t>1613111960</t>
  </si>
  <si>
    <t>https://podminky.urs.cz/item/CS_URS_2022_02/043194000</t>
  </si>
  <si>
    <t>44</t>
  </si>
  <si>
    <t>049303000</t>
  </si>
  <si>
    <t>Geodetická dokumentace výsledků projektu - 
zaměření po odfrézování stávakjící konstrukce
zaměření jednotlivých vrstev
zaměření dokončeného díla</t>
  </si>
  <si>
    <t>-555649526</t>
  </si>
  <si>
    <t>https://podminky.urs.cz/item/CS_URS_2022_02/049303000</t>
  </si>
  <si>
    <t>VRN7</t>
  </si>
  <si>
    <t>Provozní vlivy</t>
  </si>
  <si>
    <t>45</t>
  </si>
  <si>
    <t>072103001</t>
  </si>
  <si>
    <t>Projednání DIO a zajištění DIR komunikace II.a III. třídy</t>
  </si>
  <si>
    <t>-547573975</t>
  </si>
  <si>
    <t>https://podminky.urs.cz/item/CS_URS_2023_01/072103001</t>
  </si>
  <si>
    <t>46</t>
  </si>
  <si>
    <t>072103011</t>
  </si>
  <si>
    <t>Zajištění DIO komunikace II. a III. třídy</t>
  </si>
  <si>
    <t>-1980863244</t>
  </si>
  <si>
    <t>https://podminky.urs.cz/item/CS_URS_2023_01/072103011</t>
  </si>
  <si>
    <t>47</t>
  </si>
  <si>
    <t>079002000</t>
  </si>
  <si>
    <t>Ostatní provozní vlivy</t>
  </si>
  <si>
    <t>612227744</t>
  </si>
  <si>
    <t>https://podminky.urs.cz/item/CS_URS_2022_02/079002000</t>
  </si>
  <si>
    <t>Poznámka k položce:
3D diferenciální model bude přenesen do řídicí jednotky silniční frézy, která určí hloubku frézování (rozsah: krok 1 mm, výšková přesnost modelu stanovena směrodatnou odchylkou 3 mm vzhledem k bodovému poli stavby) a sklon (procentní rozsah: 0,1 %) frézování v jednotlivých profilech. Poloha frézy bude řízena polohou GNSS (dva GNSS přijímače umístěné na fréze). Přesnost určování polohy GNSS je cca. 20 mm. Směrodatná odchylka všech vypočtených výškových rozdílů (σZ) nesmí překročit 3 mm</t>
  </si>
  <si>
    <t>VRN9</t>
  </si>
  <si>
    <t>Ostatní náklady</t>
  </si>
  <si>
    <t>48</t>
  </si>
  <si>
    <t>091304000</t>
  </si>
  <si>
    <t>Pamětní cedule formát A3</t>
  </si>
  <si>
    <t>-377067216</t>
  </si>
  <si>
    <t>https://podminky.urs.cz/item/CS_URS_2022_02/091304000</t>
  </si>
  <si>
    <t>pamětní cedule formát 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</si>
</sst>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0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22" xfId="0" applyFont="1" applyBorder="1" applyAlignment="1" applyProtection="1">
      <alignment vertical="center"/>
      <protection/>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0" fillId="0" borderId="0" xfId="0"/>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21" xfId="0" applyFont="1" applyFill="1" applyBorder="1" applyAlignment="1" applyProtection="1">
      <alignment horizontal="lef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13154114" TargetMode="External" /><Relationship Id="rId2" Type="http://schemas.openxmlformats.org/officeDocument/2006/relationships/hyperlink" Target="https://podminky.urs.cz/item/CS_URS_2022_02/113154264" TargetMode="External" /><Relationship Id="rId3" Type="http://schemas.openxmlformats.org/officeDocument/2006/relationships/hyperlink" Target="https://podminky.urs.cz/item/CS_URS_2022_02/113154434" TargetMode="External" /><Relationship Id="rId4" Type="http://schemas.openxmlformats.org/officeDocument/2006/relationships/hyperlink" Target="https://podminky.urs.cz/item/CS_URS_2022_02/122252203" TargetMode="External" /><Relationship Id="rId5" Type="http://schemas.openxmlformats.org/officeDocument/2006/relationships/hyperlink" Target="https://podminky.urs.cz/item/CS_URS_2022_02/132151102" TargetMode="External" /><Relationship Id="rId6" Type="http://schemas.openxmlformats.org/officeDocument/2006/relationships/hyperlink" Target="https://podminky.urs.cz/item/CS_URS_2022_02/162751117" TargetMode="External" /><Relationship Id="rId7" Type="http://schemas.openxmlformats.org/officeDocument/2006/relationships/hyperlink" Target="https://podminky.urs.cz/item/CS_URS_2022_02/162751119" TargetMode="External" /><Relationship Id="rId8" Type="http://schemas.openxmlformats.org/officeDocument/2006/relationships/hyperlink" Target="https://podminky.urs.cz/item/CS_URS_2022_02/171201231" TargetMode="External" /><Relationship Id="rId9" Type="http://schemas.openxmlformats.org/officeDocument/2006/relationships/hyperlink" Target="https://podminky.urs.cz/item/CS_URS_2022_02/171251201" TargetMode="External" /><Relationship Id="rId10" Type="http://schemas.openxmlformats.org/officeDocument/2006/relationships/hyperlink" Target="https://podminky.urs.cz/item/CS_URS_2022_02/564861011" TargetMode="External" /><Relationship Id="rId11" Type="http://schemas.openxmlformats.org/officeDocument/2006/relationships/hyperlink" Target="https://podminky.urs.cz/item/CS_URS_2023_01/565175101" TargetMode="External" /><Relationship Id="rId12" Type="http://schemas.openxmlformats.org/officeDocument/2006/relationships/hyperlink" Target="https://podminky.urs.cz/item/CS_URS_2023_01/569931132" TargetMode="External" /><Relationship Id="rId13" Type="http://schemas.openxmlformats.org/officeDocument/2006/relationships/hyperlink" Target="https://podminky.urs.cz/item/CS_URS_2022_02/573111111" TargetMode="External" /><Relationship Id="rId14" Type="http://schemas.openxmlformats.org/officeDocument/2006/relationships/hyperlink" Target="https://podminky.urs.cz/item/CS_URS_2022_02/573211107" TargetMode="External" /><Relationship Id="rId15" Type="http://schemas.openxmlformats.org/officeDocument/2006/relationships/hyperlink" Target="https://podminky.urs.cz/item/CS_URS_2022_02/573211108" TargetMode="External" /><Relationship Id="rId16" Type="http://schemas.openxmlformats.org/officeDocument/2006/relationships/hyperlink" Target="https://podminky.urs.cz/item/CS_URS_2022_02/573211109" TargetMode="External" /><Relationship Id="rId17" Type="http://schemas.openxmlformats.org/officeDocument/2006/relationships/hyperlink" Target="https://podminky.urs.cz/item/CS_URS_2022_02/573211112" TargetMode="External" /><Relationship Id="rId18" Type="http://schemas.openxmlformats.org/officeDocument/2006/relationships/hyperlink" Target="https://podminky.urs.cz/item/CS_URS_2022_02/577144111" TargetMode="External" /><Relationship Id="rId19" Type="http://schemas.openxmlformats.org/officeDocument/2006/relationships/hyperlink" Target="https://podminky.urs.cz/item/CS_URS_2022_02/577144131" TargetMode="External" /><Relationship Id="rId20" Type="http://schemas.openxmlformats.org/officeDocument/2006/relationships/hyperlink" Target="https://podminky.urs.cz/item/CS_URS_2022_02/577145112" TargetMode="External" /><Relationship Id="rId21" Type="http://schemas.openxmlformats.org/officeDocument/2006/relationships/hyperlink" Target="https://podminky.urs.cz/item/CS_URS_2022_02/577165132" TargetMode="External" /><Relationship Id="rId22" Type="http://schemas.openxmlformats.org/officeDocument/2006/relationships/hyperlink" Target="https://podminky.urs.cz/item/CS_URS_2022_02/899231111" TargetMode="External" /><Relationship Id="rId23" Type="http://schemas.openxmlformats.org/officeDocument/2006/relationships/hyperlink" Target="https://podminky.urs.cz/item/CS_URS_2022_02/912221111" TargetMode="External" /><Relationship Id="rId24" Type="http://schemas.openxmlformats.org/officeDocument/2006/relationships/hyperlink" Target="https://podminky.urs.cz/item/CS_URS_2022_02/915211112" TargetMode="External" /><Relationship Id="rId25" Type="http://schemas.openxmlformats.org/officeDocument/2006/relationships/hyperlink" Target="https://podminky.urs.cz/item/CS_URS_2023_01/915611111" TargetMode="External" /><Relationship Id="rId26" Type="http://schemas.openxmlformats.org/officeDocument/2006/relationships/hyperlink" Target="https://podminky.urs.cz/item/CS_URS_2022_02/916241213" TargetMode="External" /><Relationship Id="rId27" Type="http://schemas.openxmlformats.org/officeDocument/2006/relationships/hyperlink" Target="https://podminky.urs.cz/item/CS_URS_2022_02/916991121" TargetMode="External" /><Relationship Id="rId28" Type="http://schemas.openxmlformats.org/officeDocument/2006/relationships/hyperlink" Target="https://podminky.urs.cz/item/CS_URS_2022_02/919112223" TargetMode="External" /><Relationship Id="rId29" Type="http://schemas.openxmlformats.org/officeDocument/2006/relationships/hyperlink" Target="https://podminky.urs.cz/item/CS_URS_2022_02/919122122" TargetMode="External" /><Relationship Id="rId30" Type="http://schemas.openxmlformats.org/officeDocument/2006/relationships/hyperlink" Target="https://podminky.urs.cz/item/CS_URS_2022_02/919721102" TargetMode="External" /><Relationship Id="rId31" Type="http://schemas.openxmlformats.org/officeDocument/2006/relationships/hyperlink" Target="https://podminky.urs.cz/item/CS_URS_2022_02/938902113" TargetMode="External" /><Relationship Id="rId32" Type="http://schemas.openxmlformats.org/officeDocument/2006/relationships/hyperlink" Target="https://podminky.urs.cz/item/CS_URS_2022_02/938908411" TargetMode="External" /><Relationship Id="rId33" Type="http://schemas.openxmlformats.org/officeDocument/2006/relationships/hyperlink" Target="https://podminky.urs.cz/item/CS_URS_2022_02/938909311" TargetMode="External" /><Relationship Id="rId34" Type="http://schemas.openxmlformats.org/officeDocument/2006/relationships/hyperlink" Target="https://podminky.urs.cz/item/CS_URS_2022_02/938909611" TargetMode="External" /><Relationship Id="rId35" Type="http://schemas.openxmlformats.org/officeDocument/2006/relationships/hyperlink" Target="https://podminky.urs.cz/item/CS_URS_2022_02/966006255" TargetMode="External" /><Relationship Id="rId36" Type="http://schemas.openxmlformats.org/officeDocument/2006/relationships/hyperlink" Target="https://podminky.urs.cz/item/CS_URS_2022_02/998225111" TargetMode="External" /><Relationship Id="rId37" Type="http://schemas.openxmlformats.org/officeDocument/2006/relationships/hyperlink" Target="https://podminky.urs.cz/item/CS_URS_2022_02/012103000" TargetMode="External" /><Relationship Id="rId38" Type="http://schemas.openxmlformats.org/officeDocument/2006/relationships/hyperlink" Target="https://podminky.urs.cz/item/CS_URS_2022_02/013254000" TargetMode="External" /><Relationship Id="rId39" Type="http://schemas.openxmlformats.org/officeDocument/2006/relationships/hyperlink" Target="https://podminky.urs.cz/item/CS_URS_2023_01/032103000" TargetMode="External" /><Relationship Id="rId40" Type="http://schemas.openxmlformats.org/officeDocument/2006/relationships/hyperlink" Target="https://podminky.urs.cz/item/CS_URS_2022_02/032803000" TargetMode="External" /><Relationship Id="rId41" Type="http://schemas.openxmlformats.org/officeDocument/2006/relationships/hyperlink" Target="https://podminky.urs.cz/item/CS_URS_2022_02/043194000" TargetMode="External" /><Relationship Id="rId42" Type="http://schemas.openxmlformats.org/officeDocument/2006/relationships/hyperlink" Target="https://podminky.urs.cz/item/CS_URS_2022_02/049303000" TargetMode="External" /><Relationship Id="rId43" Type="http://schemas.openxmlformats.org/officeDocument/2006/relationships/hyperlink" Target="https://podminky.urs.cz/item/CS_URS_2023_01/072103001" TargetMode="External" /><Relationship Id="rId44" Type="http://schemas.openxmlformats.org/officeDocument/2006/relationships/hyperlink" Target="https://podminky.urs.cz/item/CS_URS_2023_01/072103011" TargetMode="External" /><Relationship Id="rId45" Type="http://schemas.openxmlformats.org/officeDocument/2006/relationships/hyperlink" Target="https://podminky.urs.cz/item/CS_URS_2022_02/079002000" TargetMode="External" /><Relationship Id="rId46" Type="http://schemas.openxmlformats.org/officeDocument/2006/relationships/hyperlink" Target="https://podminky.urs.cz/item/CS_URS_2022_02/091304000" TargetMode="External" /><Relationship Id="rId47"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250"/>
      <c r="AS2" s="250"/>
      <c r="AT2" s="250"/>
      <c r="AU2" s="250"/>
      <c r="AV2" s="250"/>
      <c r="AW2" s="250"/>
      <c r="AX2" s="250"/>
      <c r="AY2" s="250"/>
      <c r="AZ2" s="250"/>
      <c r="BA2" s="250"/>
      <c r="BB2" s="250"/>
      <c r="BC2" s="250"/>
      <c r="BD2" s="250"/>
      <c r="BE2" s="250"/>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82" t="s">
        <v>14</v>
      </c>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2"/>
      <c r="AL5" s="22"/>
      <c r="AM5" s="22"/>
      <c r="AN5" s="22"/>
      <c r="AO5" s="22"/>
      <c r="AP5" s="22"/>
      <c r="AQ5" s="22"/>
      <c r="AR5" s="20"/>
      <c r="BE5" s="279" t="s">
        <v>15</v>
      </c>
      <c r="BS5" s="17" t="s">
        <v>6</v>
      </c>
    </row>
    <row r="6" spans="2:71" s="1" customFormat="1" ht="36.95" customHeight="1">
      <c r="B6" s="21"/>
      <c r="C6" s="22"/>
      <c r="D6" s="28" t="s">
        <v>16</v>
      </c>
      <c r="E6" s="22"/>
      <c r="F6" s="22"/>
      <c r="G6" s="22"/>
      <c r="H6" s="22"/>
      <c r="I6" s="22"/>
      <c r="J6" s="22"/>
      <c r="K6" s="284" t="s">
        <v>17</v>
      </c>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2"/>
      <c r="AL6" s="22"/>
      <c r="AM6" s="22"/>
      <c r="AN6" s="22"/>
      <c r="AO6" s="22"/>
      <c r="AP6" s="22"/>
      <c r="AQ6" s="22"/>
      <c r="AR6" s="20"/>
      <c r="BE6" s="280"/>
      <c r="BS6" s="17" t="s">
        <v>6</v>
      </c>
    </row>
    <row r="7" spans="2:71"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80"/>
      <c r="BS7" s="17" t="s">
        <v>6</v>
      </c>
    </row>
    <row r="8" spans="2:71"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80"/>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80"/>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v>
      </c>
      <c r="AO10" s="22"/>
      <c r="AP10" s="22"/>
      <c r="AQ10" s="22"/>
      <c r="AR10" s="20"/>
      <c r="BE10" s="280"/>
      <c r="BS10" s="17" t="s">
        <v>6</v>
      </c>
    </row>
    <row r="11" spans="2:71" s="1" customFormat="1" ht="18.4"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27</v>
      </c>
      <c r="AL11" s="22"/>
      <c r="AM11" s="22"/>
      <c r="AN11" s="27" t="s">
        <v>1</v>
      </c>
      <c r="AO11" s="22"/>
      <c r="AP11" s="22"/>
      <c r="AQ11" s="22"/>
      <c r="AR11" s="20"/>
      <c r="BE11" s="280"/>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80"/>
      <c r="BS12" s="17" t="s">
        <v>6</v>
      </c>
    </row>
    <row r="13" spans="2:71" s="1" customFormat="1" ht="12" customHeight="1">
      <c r="B13" s="21"/>
      <c r="C13" s="22"/>
      <c r="D13" s="29"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29</v>
      </c>
      <c r="AO13" s="22"/>
      <c r="AP13" s="22"/>
      <c r="AQ13" s="22"/>
      <c r="AR13" s="20"/>
      <c r="BE13" s="280"/>
      <c r="BS13" s="17" t="s">
        <v>6</v>
      </c>
    </row>
    <row r="14" spans="2:71" ht="12.75">
      <c r="B14" s="21"/>
      <c r="C14" s="22"/>
      <c r="D14" s="22"/>
      <c r="E14" s="285" t="s">
        <v>29</v>
      </c>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9" t="s">
        <v>27</v>
      </c>
      <c r="AL14" s="22"/>
      <c r="AM14" s="22"/>
      <c r="AN14" s="31" t="s">
        <v>29</v>
      </c>
      <c r="AO14" s="22"/>
      <c r="AP14" s="22"/>
      <c r="AQ14" s="22"/>
      <c r="AR14" s="20"/>
      <c r="BE14" s="280"/>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80"/>
      <c r="BS15" s="17" t="s">
        <v>4</v>
      </c>
    </row>
    <row r="16" spans="2:71" s="1" customFormat="1" ht="12" customHeight="1">
      <c r="B16" s="21"/>
      <c r="C16" s="22"/>
      <c r="D16" s="29"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1</v>
      </c>
      <c r="AO16" s="22"/>
      <c r="AP16" s="22"/>
      <c r="AQ16" s="22"/>
      <c r="AR16" s="20"/>
      <c r="BE16" s="280"/>
      <c r="BS16" s="17" t="s">
        <v>4</v>
      </c>
    </row>
    <row r="17" spans="2:71" s="1" customFormat="1" ht="18.4"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27</v>
      </c>
      <c r="AL17" s="22"/>
      <c r="AM17" s="22"/>
      <c r="AN17" s="27" t="s">
        <v>1</v>
      </c>
      <c r="AO17" s="22"/>
      <c r="AP17" s="22"/>
      <c r="AQ17" s="22"/>
      <c r="AR17" s="20"/>
      <c r="BE17" s="280"/>
      <c r="BS17" s="17" t="s">
        <v>32</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80"/>
      <c r="BS18" s="17" t="s">
        <v>6</v>
      </c>
    </row>
    <row r="19" spans="2:71" s="1" customFormat="1" ht="12" customHeight="1">
      <c r="B19" s="21"/>
      <c r="C19" s="22"/>
      <c r="D19" s="29"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280"/>
      <c r="BS19" s="17" t="s">
        <v>6</v>
      </c>
    </row>
    <row r="20" spans="2:71" s="1" customFormat="1" ht="18.4"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27</v>
      </c>
      <c r="AL20" s="22"/>
      <c r="AM20" s="22"/>
      <c r="AN20" s="27" t="s">
        <v>1</v>
      </c>
      <c r="AO20" s="22"/>
      <c r="AP20" s="22"/>
      <c r="AQ20" s="22"/>
      <c r="AR20" s="20"/>
      <c r="BE20" s="280"/>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80"/>
    </row>
    <row r="22" spans="2:57" s="1" customFormat="1" ht="12" customHeight="1">
      <c r="B22" s="21"/>
      <c r="C22" s="22"/>
      <c r="D22" s="29"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80"/>
    </row>
    <row r="23" spans="2:57" s="1" customFormat="1" ht="16.5" customHeight="1">
      <c r="B23" s="21"/>
      <c r="C23" s="22"/>
      <c r="D23" s="22"/>
      <c r="E23" s="287" t="s">
        <v>1</v>
      </c>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2"/>
      <c r="AP23" s="22"/>
      <c r="AQ23" s="22"/>
      <c r="AR23" s="20"/>
      <c r="BE23" s="280"/>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80"/>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80"/>
    </row>
    <row r="26" spans="1:57" s="2" customFormat="1" ht="25.9" customHeight="1">
      <c r="A26" s="34"/>
      <c r="B26" s="35"/>
      <c r="C26" s="36"/>
      <c r="D26" s="37" t="s">
        <v>36</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88">
        <f>ROUND(AG94,2)</f>
        <v>0</v>
      </c>
      <c r="AL26" s="289"/>
      <c r="AM26" s="289"/>
      <c r="AN26" s="289"/>
      <c r="AO26" s="289"/>
      <c r="AP26" s="36"/>
      <c r="AQ26" s="36"/>
      <c r="AR26" s="39"/>
      <c r="BE26" s="280"/>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80"/>
    </row>
    <row r="28" spans="1:57" s="2" customFormat="1" ht="12.75">
      <c r="A28" s="34"/>
      <c r="B28" s="35"/>
      <c r="C28" s="36"/>
      <c r="D28" s="36"/>
      <c r="E28" s="36"/>
      <c r="F28" s="36"/>
      <c r="G28" s="36"/>
      <c r="H28" s="36"/>
      <c r="I28" s="36"/>
      <c r="J28" s="36"/>
      <c r="K28" s="36"/>
      <c r="L28" s="290" t="s">
        <v>37</v>
      </c>
      <c r="M28" s="290"/>
      <c r="N28" s="290"/>
      <c r="O28" s="290"/>
      <c r="P28" s="290"/>
      <c r="Q28" s="36"/>
      <c r="R28" s="36"/>
      <c r="S28" s="36"/>
      <c r="T28" s="36"/>
      <c r="U28" s="36"/>
      <c r="V28" s="36"/>
      <c r="W28" s="290" t="s">
        <v>38</v>
      </c>
      <c r="X28" s="290"/>
      <c r="Y28" s="290"/>
      <c r="Z28" s="290"/>
      <c r="AA28" s="290"/>
      <c r="AB28" s="290"/>
      <c r="AC28" s="290"/>
      <c r="AD28" s="290"/>
      <c r="AE28" s="290"/>
      <c r="AF28" s="36"/>
      <c r="AG28" s="36"/>
      <c r="AH28" s="36"/>
      <c r="AI28" s="36"/>
      <c r="AJ28" s="36"/>
      <c r="AK28" s="290" t="s">
        <v>39</v>
      </c>
      <c r="AL28" s="290"/>
      <c r="AM28" s="290"/>
      <c r="AN28" s="290"/>
      <c r="AO28" s="290"/>
      <c r="AP28" s="36"/>
      <c r="AQ28" s="36"/>
      <c r="AR28" s="39"/>
      <c r="BE28" s="280"/>
    </row>
    <row r="29" spans="2:57" s="3" customFormat="1" ht="14.45" customHeight="1">
      <c r="B29" s="40"/>
      <c r="C29" s="41"/>
      <c r="D29" s="29" t="s">
        <v>40</v>
      </c>
      <c r="E29" s="41"/>
      <c r="F29" s="29" t="s">
        <v>41</v>
      </c>
      <c r="G29" s="41"/>
      <c r="H29" s="41"/>
      <c r="I29" s="41"/>
      <c r="J29" s="41"/>
      <c r="K29" s="41"/>
      <c r="L29" s="274">
        <v>0.21</v>
      </c>
      <c r="M29" s="273"/>
      <c r="N29" s="273"/>
      <c r="O29" s="273"/>
      <c r="P29" s="273"/>
      <c r="Q29" s="41"/>
      <c r="R29" s="41"/>
      <c r="S29" s="41"/>
      <c r="T29" s="41"/>
      <c r="U29" s="41"/>
      <c r="V29" s="41"/>
      <c r="W29" s="272">
        <f>ROUND(AZ94,2)</f>
        <v>0</v>
      </c>
      <c r="X29" s="273"/>
      <c r="Y29" s="273"/>
      <c r="Z29" s="273"/>
      <c r="AA29" s="273"/>
      <c r="AB29" s="273"/>
      <c r="AC29" s="273"/>
      <c r="AD29" s="273"/>
      <c r="AE29" s="273"/>
      <c r="AF29" s="41"/>
      <c r="AG29" s="41"/>
      <c r="AH29" s="41"/>
      <c r="AI29" s="41"/>
      <c r="AJ29" s="41"/>
      <c r="AK29" s="272">
        <f>ROUND(AV94,2)</f>
        <v>0</v>
      </c>
      <c r="AL29" s="273"/>
      <c r="AM29" s="273"/>
      <c r="AN29" s="273"/>
      <c r="AO29" s="273"/>
      <c r="AP29" s="41"/>
      <c r="AQ29" s="41"/>
      <c r="AR29" s="42"/>
      <c r="BE29" s="281"/>
    </row>
    <row r="30" spans="2:57" s="3" customFormat="1" ht="14.45" customHeight="1">
      <c r="B30" s="40"/>
      <c r="C30" s="41"/>
      <c r="D30" s="41"/>
      <c r="E30" s="41"/>
      <c r="F30" s="29" t="s">
        <v>42</v>
      </c>
      <c r="G30" s="41"/>
      <c r="H30" s="41"/>
      <c r="I30" s="41"/>
      <c r="J30" s="41"/>
      <c r="K30" s="41"/>
      <c r="L30" s="274">
        <v>0.15</v>
      </c>
      <c r="M30" s="273"/>
      <c r="N30" s="273"/>
      <c r="O30" s="273"/>
      <c r="P30" s="273"/>
      <c r="Q30" s="41"/>
      <c r="R30" s="41"/>
      <c r="S30" s="41"/>
      <c r="T30" s="41"/>
      <c r="U30" s="41"/>
      <c r="V30" s="41"/>
      <c r="W30" s="272">
        <f>ROUND(BA94,2)</f>
        <v>0</v>
      </c>
      <c r="X30" s="273"/>
      <c r="Y30" s="273"/>
      <c r="Z30" s="273"/>
      <c r="AA30" s="273"/>
      <c r="AB30" s="273"/>
      <c r="AC30" s="273"/>
      <c r="AD30" s="273"/>
      <c r="AE30" s="273"/>
      <c r="AF30" s="41"/>
      <c r="AG30" s="41"/>
      <c r="AH30" s="41"/>
      <c r="AI30" s="41"/>
      <c r="AJ30" s="41"/>
      <c r="AK30" s="272">
        <f>ROUND(AW94,2)</f>
        <v>0</v>
      </c>
      <c r="AL30" s="273"/>
      <c r="AM30" s="273"/>
      <c r="AN30" s="273"/>
      <c r="AO30" s="273"/>
      <c r="AP30" s="41"/>
      <c r="AQ30" s="41"/>
      <c r="AR30" s="42"/>
      <c r="BE30" s="281"/>
    </row>
    <row r="31" spans="2:57" s="3" customFormat="1" ht="14.45" customHeight="1" hidden="1">
      <c r="B31" s="40"/>
      <c r="C31" s="41"/>
      <c r="D31" s="41"/>
      <c r="E31" s="41"/>
      <c r="F31" s="29" t="s">
        <v>43</v>
      </c>
      <c r="G31" s="41"/>
      <c r="H31" s="41"/>
      <c r="I31" s="41"/>
      <c r="J31" s="41"/>
      <c r="K31" s="41"/>
      <c r="L31" s="274">
        <v>0.21</v>
      </c>
      <c r="M31" s="273"/>
      <c r="N31" s="273"/>
      <c r="O31" s="273"/>
      <c r="P31" s="273"/>
      <c r="Q31" s="41"/>
      <c r="R31" s="41"/>
      <c r="S31" s="41"/>
      <c r="T31" s="41"/>
      <c r="U31" s="41"/>
      <c r="V31" s="41"/>
      <c r="W31" s="272">
        <f>ROUND(BB94,2)</f>
        <v>0</v>
      </c>
      <c r="X31" s="273"/>
      <c r="Y31" s="273"/>
      <c r="Z31" s="273"/>
      <c r="AA31" s="273"/>
      <c r="AB31" s="273"/>
      <c r="AC31" s="273"/>
      <c r="AD31" s="273"/>
      <c r="AE31" s="273"/>
      <c r="AF31" s="41"/>
      <c r="AG31" s="41"/>
      <c r="AH31" s="41"/>
      <c r="AI31" s="41"/>
      <c r="AJ31" s="41"/>
      <c r="AK31" s="272">
        <v>0</v>
      </c>
      <c r="AL31" s="273"/>
      <c r="AM31" s="273"/>
      <c r="AN31" s="273"/>
      <c r="AO31" s="273"/>
      <c r="AP31" s="41"/>
      <c r="AQ31" s="41"/>
      <c r="AR31" s="42"/>
      <c r="BE31" s="281"/>
    </row>
    <row r="32" spans="2:57" s="3" customFormat="1" ht="14.45" customHeight="1" hidden="1">
      <c r="B32" s="40"/>
      <c r="C32" s="41"/>
      <c r="D32" s="41"/>
      <c r="E32" s="41"/>
      <c r="F32" s="29" t="s">
        <v>44</v>
      </c>
      <c r="G32" s="41"/>
      <c r="H32" s="41"/>
      <c r="I32" s="41"/>
      <c r="J32" s="41"/>
      <c r="K32" s="41"/>
      <c r="L32" s="274">
        <v>0.15</v>
      </c>
      <c r="M32" s="273"/>
      <c r="N32" s="273"/>
      <c r="O32" s="273"/>
      <c r="P32" s="273"/>
      <c r="Q32" s="41"/>
      <c r="R32" s="41"/>
      <c r="S32" s="41"/>
      <c r="T32" s="41"/>
      <c r="U32" s="41"/>
      <c r="V32" s="41"/>
      <c r="W32" s="272">
        <f>ROUND(BC94,2)</f>
        <v>0</v>
      </c>
      <c r="X32" s="273"/>
      <c r="Y32" s="273"/>
      <c r="Z32" s="273"/>
      <c r="AA32" s="273"/>
      <c r="AB32" s="273"/>
      <c r="AC32" s="273"/>
      <c r="AD32" s="273"/>
      <c r="AE32" s="273"/>
      <c r="AF32" s="41"/>
      <c r="AG32" s="41"/>
      <c r="AH32" s="41"/>
      <c r="AI32" s="41"/>
      <c r="AJ32" s="41"/>
      <c r="AK32" s="272">
        <v>0</v>
      </c>
      <c r="AL32" s="273"/>
      <c r="AM32" s="273"/>
      <c r="AN32" s="273"/>
      <c r="AO32" s="273"/>
      <c r="AP32" s="41"/>
      <c r="AQ32" s="41"/>
      <c r="AR32" s="42"/>
      <c r="BE32" s="281"/>
    </row>
    <row r="33" spans="2:57" s="3" customFormat="1" ht="14.45" customHeight="1" hidden="1">
      <c r="B33" s="40"/>
      <c r="C33" s="41"/>
      <c r="D33" s="41"/>
      <c r="E33" s="41"/>
      <c r="F33" s="29" t="s">
        <v>45</v>
      </c>
      <c r="G33" s="41"/>
      <c r="H33" s="41"/>
      <c r="I33" s="41"/>
      <c r="J33" s="41"/>
      <c r="K33" s="41"/>
      <c r="L33" s="274">
        <v>0</v>
      </c>
      <c r="M33" s="273"/>
      <c r="N33" s="273"/>
      <c r="O33" s="273"/>
      <c r="P33" s="273"/>
      <c r="Q33" s="41"/>
      <c r="R33" s="41"/>
      <c r="S33" s="41"/>
      <c r="T33" s="41"/>
      <c r="U33" s="41"/>
      <c r="V33" s="41"/>
      <c r="W33" s="272">
        <f>ROUND(BD94,2)</f>
        <v>0</v>
      </c>
      <c r="X33" s="273"/>
      <c r="Y33" s="273"/>
      <c r="Z33" s="273"/>
      <c r="AA33" s="273"/>
      <c r="AB33" s="273"/>
      <c r="AC33" s="273"/>
      <c r="AD33" s="273"/>
      <c r="AE33" s="273"/>
      <c r="AF33" s="41"/>
      <c r="AG33" s="41"/>
      <c r="AH33" s="41"/>
      <c r="AI33" s="41"/>
      <c r="AJ33" s="41"/>
      <c r="AK33" s="272">
        <v>0</v>
      </c>
      <c r="AL33" s="273"/>
      <c r="AM33" s="273"/>
      <c r="AN33" s="273"/>
      <c r="AO33" s="273"/>
      <c r="AP33" s="41"/>
      <c r="AQ33" s="41"/>
      <c r="AR33" s="42"/>
      <c r="BE33" s="281"/>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80"/>
    </row>
    <row r="35" spans="1:57" s="2" customFormat="1" ht="25.9" customHeight="1">
      <c r="A35" s="34"/>
      <c r="B35" s="35"/>
      <c r="C35" s="43"/>
      <c r="D35" s="44" t="s">
        <v>46</v>
      </c>
      <c r="E35" s="45"/>
      <c r="F35" s="45"/>
      <c r="G35" s="45"/>
      <c r="H35" s="45"/>
      <c r="I35" s="45"/>
      <c r="J35" s="45"/>
      <c r="K35" s="45"/>
      <c r="L35" s="45"/>
      <c r="M35" s="45"/>
      <c r="N35" s="45"/>
      <c r="O35" s="45"/>
      <c r="P35" s="45"/>
      <c r="Q35" s="45"/>
      <c r="R35" s="45"/>
      <c r="S35" s="45"/>
      <c r="T35" s="46" t="s">
        <v>47</v>
      </c>
      <c r="U35" s="45"/>
      <c r="V35" s="45"/>
      <c r="W35" s="45"/>
      <c r="X35" s="275" t="s">
        <v>48</v>
      </c>
      <c r="Y35" s="276"/>
      <c r="Z35" s="276"/>
      <c r="AA35" s="276"/>
      <c r="AB35" s="276"/>
      <c r="AC35" s="45"/>
      <c r="AD35" s="45"/>
      <c r="AE35" s="45"/>
      <c r="AF35" s="45"/>
      <c r="AG35" s="45"/>
      <c r="AH35" s="45"/>
      <c r="AI35" s="45"/>
      <c r="AJ35" s="45"/>
      <c r="AK35" s="277">
        <f>SUM(AK26:AK33)</f>
        <v>0</v>
      </c>
      <c r="AL35" s="276"/>
      <c r="AM35" s="276"/>
      <c r="AN35" s="276"/>
      <c r="AO35" s="278"/>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49</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50</v>
      </c>
      <c r="AI49" s="50"/>
      <c r="AJ49" s="50"/>
      <c r="AK49" s="50"/>
      <c r="AL49" s="50"/>
      <c r="AM49" s="50"/>
      <c r="AN49" s="50"/>
      <c r="AO49" s="50"/>
      <c r="AP49" s="48"/>
      <c r="AQ49" s="48"/>
      <c r="AR49" s="51"/>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51</v>
      </c>
      <c r="E60" s="38"/>
      <c r="F60" s="38"/>
      <c r="G60" s="38"/>
      <c r="H60" s="38"/>
      <c r="I60" s="38"/>
      <c r="J60" s="38"/>
      <c r="K60" s="38"/>
      <c r="L60" s="38"/>
      <c r="M60" s="38"/>
      <c r="N60" s="38"/>
      <c r="O60" s="38"/>
      <c r="P60" s="38"/>
      <c r="Q60" s="38"/>
      <c r="R60" s="38"/>
      <c r="S60" s="38"/>
      <c r="T60" s="38"/>
      <c r="U60" s="38"/>
      <c r="V60" s="52" t="s">
        <v>52</v>
      </c>
      <c r="W60" s="38"/>
      <c r="X60" s="38"/>
      <c r="Y60" s="38"/>
      <c r="Z60" s="38"/>
      <c r="AA60" s="38"/>
      <c r="AB60" s="38"/>
      <c r="AC60" s="38"/>
      <c r="AD60" s="38"/>
      <c r="AE60" s="38"/>
      <c r="AF60" s="38"/>
      <c r="AG60" s="38"/>
      <c r="AH60" s="52" t="s">
        <v>51</v>
      </c>
      <c r="AI60" s="38"/>
      <c r="AJ60" s="38"/>
      <c r="AK60" s="38"/>
      <c r="AL60" s="38"/>
      <c r="AM60" s="52" t="s">
        <v>52</v>
      </c>
      <c r="AN60" s="38"/>
      <c r="AO60" s="38"/>
      <c r="AP60" s="36"/>
      <c r="AQ60" s="36"/>
      <c r="AR60" s="39"/>
      <c r="BE60" s="34"/>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53</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54</v>
      </c>
      <c r="AI64" s="53"/>
      <c r="AJ64" s="53"/>
      <c r="AK64" s="53"/>
      <c r="AL64" s="53"/>
      <c r="AM64" s="53"/>
      <c r="AN64" s="53"/>
      <c r="AO64" s="53"/>
      <c r="AP64" s="36"/>
      <c r="AQ64" s="36"/>
      <c r="AR64" s="39"/>
      <c r="BE64" s="34"/>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51</v>
      </c>
      <c r="E75" s="38"/>
      <c r="F75" s="38"/>
      <c r="G75" s="38"/>
      <c r="H75" s="38"/>
      <c r="I75" s="38"/>
      <c r="J75" s="38"/>
      <c r="K75" s="38"/>
      <c r="L75" s="38"/>
      <c r="M75" s="38"/>
      <c r="N75" s="38"/>
      <c r="O75" s="38"/>
      <c r="P75" s="38"/>
      <c r="Q75" s="38"/>
      <c r="R75" s="38"/>
      <c r="S75" s="38"/>
      <c r="T75" s="38"/>
      <c r="U75" s="38"/>
      <c r="V75" s="52" t="s">
        <v>52</v>
      </c>
      <c r="W75" s="38"/>
      <c r="X75" s="38"/>
      <c r="Y75" s="38"/>
      <c r="Z75" s="38"/>
      <c r="AA75" s="38"/>
      <c r="AB75" s="38"/>
      <c r="AC75" s="38"/>
      <c r="AD75" s="38"/>
      <c r="AE75" s="38"/>
      <c r="AF75" s="38"/>
      <c r="AG75" s="38"/>
      <c r="AH75" s="52" t="s">
        <v>51</v>
      </c>
      <c r="AI75" s="38"/>
      <c r="AJ75" s="38"/>
      <c r="AK75" s="38"/>
      <c r="AL75" s="38"/>
      <c r="AM75" s="52" t="s">
        <v>52</v>
      </c>
      <c r="AN75" s="38"/>
      <c r="AO75" s="38"/>
      <c r="AP75" s="36"/>
      <c r="AQ75" s="36"/>
      <c r="AR75" s="39"/>
      <c r="BE75" s="34"/>
    </row>
    <row r="76" spans="1:57" s="2" customFormat="1" ht="12">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55</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22022_4</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261" t="str">
        <f>K6</f>
        <v>II/193 Borovice - Pocinovice_Aktualizace</v>
      </c>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63"/>
      <c r="AL85" s="63"/>
      <c r="AM85" s="63"/>
      <c r="AN85" s="63"/>
      <c r="AO85" s="63"/>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20</v>
      </c>
      <c r="D87" s="36"/>
      <c r="E87" s="36"/>
      <c r="F87" s="36"/>
      <c r="G87" s="36"/>
      <c r="H87" s="36"/>
      <c r="I87" s="36"/>
      <c r="J87" s="36"/>
      <c r="K87" s="36"/>
      <c r="L87" s="65" t="str">
        <f>IF(K8="","",K8)</f>
        <v>Plzeňský kraj</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63" t="str">
        <f>IF(AN8="","",AN8)</f>
        <v>14. 4. 2023</v>
      </c>
      <c r="AN87" s="263"/>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2" customHeight="1">
      <c r="A89" s="34"/>
      <c r="B89" s="35"/>
      <c r="C89" s="29" t="s">
        <v>24</v>
      </c>
      <c r="D89" s="36"/>
      <c r="E89" s="36"/>
      <c r="F89" s="36"/>
      <c r="G89" s="36"/>
      <c r="H89" s="36"/>
      <c r="I89" s="36"/>
      <c r="J89" s="36"/>
      <c r="K89" s="36"/>
      <c r="L89" s="59" t="str">
        <f>IF(E11="","",E11)</f>
        <v>Správa a údržba silnic Plzeňského kraje</v>
      </c>
      <c r="M89" s="36"/>
      <c r="N89" s="36"/>
      <c r="O89" s="36"/>
      <c r="P89" s="36"/>
      <c r="Q89" s="36"/>
      <c r="R89" s="36"/>
      <c r="S89" s="36"/>
      <c r="T89" s="36"/>
      <c r="U89" s="36"/>
      <c r="V89" s="36"/>
      <c r="W89" s="36"/>
      <c r="X89" s="36"/>
      <c r="Y89" s="36"/>
      <c r="Z89" s="36"/>
      <c r="AA89" s="36"/>
      <c r="AB89" s="36"/>
      <c r="AC89" s="36"/>
      <c r="AD89" s="36"/>
      <c r="AE89" s="36"/>
      <c r="AF89" s="36"/>
      <c r="AG89" s="36"/>
      <c r="AH89" s="36"/>
      <c r="AI89" s="29" t="s">
        <v>30</v>
      </c>
      <c r="AJ89" s="36"/>
      <c r="AK89" s="36"/>
      <c r="AL89" s="36"/>
      <c r="AM89" s="264" t="str">
        <f>IF(E17="","",E17)</f>
        <v>Exact Control System, a.s.</v>
      </c>
      <c r="AN89" s="265"/>
      <c r="AO89" s="265"/>
      <c r="AP89" s="265"/>
      <c r="AQ89" s="36"/>
      <c r="AR89" s="39"/>
      <c r="AS89" s="266" t="s">
        <v>56</v>
      </c>
      <c r="AT89" s="267"/>
      <c r="AU89" s="67"/>
      <c r="AV89" s="67"/>
      <c r="AW89" s="67"/>
      <c r="AX89" s="67"/>
      <c r="AY89" s="67"/>
      <c r="AZ89" s="67"/>
      <c r="BA89" s="67"/>
      <c r="BB89" s="67"/>
      <c r="BC89" s="67"/>
      <c r="BD89" s="68"/>
      <c r="BE89" s="34"/>
    </row>
    <row r="90" spans="1:57" s="2" customFormat="1" ht="15.2" customHeight="1">
      <c r="A90" s="34"/>
      <c r="B90" s="35"/>
      <c r="C90" s="29" t="s">
        <v>28</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33</v>
      </c>
      <c r="AJ90" s="36"/>
      <c r="AK90" s="36"/>
      <c r="AL90" s="36"/>
      <c r="AM90" s="264" t="str">
        <f>IF(E20="","",E20)</f>
        <v xml:space="preserve"> </v>
      </c>
      <c r="AN90" s="265"/>
      <c r="AO90" s="265"/>
      <c r="AP90" s="265"/>
      <c r="AQ90" s="36"/>
      <c r="AR90" s="39"/>
      <c r="AS90" s="268"/>
      <c r="AT90" s="269"/>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70"/>
      <c r="AT91" s="271"/>
      <c r="AU91" s="71"/>
      <c r="AV91" s="71"/>
      <c r="AW91" s="71"/>
      <c r="AX91" s="71"/>
      <c r="AY91" s="71"/>
      <c r="AZ91" s="71"/>
      <c r="BA91" s="71"/>
      <c r="BB91" s="71"/>
      <c r="BC91" s="71"/>
      <c r="BD91" s="72"/>
      <c r="BE91" s="34"/>
    </row>
    <row r="92" spans="1:57" s="2" customFormat="1" ht="29.25" customHeight="1">
      <c r="A92" s="34"/>
      <c r="B92" s="35"/>
      <c r="C92" s="251" t="s">
        <v>57</v>
      </c>
      <c r="D92" s="252"/>
      <c r="E92" s="252"/>
      <c r="F92" s="252"/>
      <c r="G92" s="252"/>
      <c r="H92" s="73"/>
      <c r="I92" s="253" t="s">
        <v>58</v>
      </c>
      <c r="J92" s="252"/>
      <c r="K92" s="252"/>
      <c r="L92" s="252"/>
      <c r="M92" s="252"/>
      <c r="N92" s="252"/>
      <c r="O92" s="252"/>
      <c r="P92" s="252"/>
      <c r="Q92" s="252"/>
      <c r="R92" s="252"/>
      <c r="S92" s="252"/>
      <c r="T92" s="252"/>
      <c r="U92" s="252"/>
      <c r="V92" s="252"/>
      <c r="W92" s="252"/>
      <c r="X92" s="252"/>
      <c r="Y92" s="252"/>
      <c r="Z92" s="252"/>
      <c r="AA92" s="252"/>
      <c r="AB92" s="252"/>
      <c r="AC92" s="252"/>
      <c r="AD92" s="252"/>
      <c r="AE92" s="252"/>
      <c r="AF92" s="252"/>
      <c r="AG92" s="254" t="s">
        <v>59</v>
      </c>
      <c r="AH92" s="252"/>
      <c r="AI92" s="252"/>
      <c r="AJ92" s="252"/>
      <c r="AK92" s="252"/>
      <c r="AL92" s="252"/>
      <c r="AM92" s="252"/>
      <c r="AN92" s="253" t="s">
        <v>60</v>
      </c>
      <c r="AO92" s="252"/>
      <c r="AP92" s="255"/>
      <c r="AQ92" s="74" t="s">
        <v>61</v>
      </c>
      <c r="AR92" s="39"/>
      <c r="AS92" s="75" t="s">
        <v>62</v>
      </c>
      <c r="AT92" s="76" t="s">
        <v>63</v>
      </c>
      <c r="AU92" s="76" t="s">
        <v>64</v>
      </c>
      <c r="AV92" s="76" t="s">
        <v>65</v>
      </c>
      <c r="AW92" s="76" t="s">
        <v>66</v>
      </c>
      <c r="AX92" s="76" t="s">
        <v>67</v>
      </c>
      <c r="AY92" s="76" t="s">
        <v>68</v>
      </c>
      <c r="AZ92" s="76" t="s">
        <v>69</v>
      </c>
      <c r="BA92" s="76" t="s">
        <v>70</v>
      </c>
      <c r="BB92" s="76" t="s">
        <v>71</v>
      </c>
      <c r="BC92" s="76" t="s">
        <v>72</v>
      </c>
      <c r="BD92" s="77" t="s">
        <v>73</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74</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59">
        <f>ROUND(AG95,2)</f>
        <v>0</v>
      </c>
      <c r="AH94" s="259"/>
      <c r="AI94" s="259"/>
      <c r="AJ94" s="259"/>
      <c r="AK94" s="259"/>
      <c r="AL94" s="259"/>
      <c r="AM94" s="259"/>
      <c r="AN94" s="260">
        <f>SUM(AG94,AT94)</f>
        <v>0</v>
      </c>
      <c r="AO94" s="260"/>
      <c r="AP94" s="260"/>
      <c r="AQ94" s="85" t="s">
        <v>1</v>
      </c>
      <c r="AR94" s="86"/>
      <c r="AS94" s="87">
        <f>ROUND(AS95,2)</f>
        <v>0</v>
      </c>
      <c r="AT94" s="88">
        <f>ROUND(SUM(AV94:AW94),2)</f>
        <v>0</v>
      </c>
      <c r="AU94" s="89">
        <f>ROUND(AU95,5)</f>
        <v>0</v>
      </c>
      <c r="AV94" s="88">
        <f>ROUND(AZ94*L29,2)</f>
        <v>0</v>
      </c>
      <c r="AW94" s="88">
        <f>ROUND(BA94*L30,2)</f>
        <v>0</v>
      </c>
      <c r="AX94" s="88">
        <f>ROUND(BB94*L29,2)</f>
        <v>0</v>
      </c>
      <c r="AY94" s="88">
        <f>ROUND(BC94*L30,2)</f>
        <v>0</v>
      </c>
      <c r="AZ94" s="88">
        <f>ROUND(AZ95,2)</f>
        <v>0</v>
      </c>
      <c r="BA94" s="88">
        <f>ROUND(BA95,2)</f>
        <v>0</v>
      </c>
      <c r="BB94" s="88">
        <f>ROUND(BB95,2)</f>
        <v>0</v>
      </c>
      <c r="BC94" s="88">
        <f>ROUND(BC95,2)</f>
        <v>0</v>
      </c>
      <c r="BD94" s="90">
        <f>ROUND(BD95,2)</f>
        <v>0</v>
      </c>
      <c r="BS94" s="91" t="s">
        <v>75</v>
      </c>
      <c r="BT94" s="91" t="s">
        <v>76</v>
      </c>
      <c r="BU94" s="92" t="s">
        <v>77</v>
      </c>
      <c r="BV94" s="91" t="s">
        <v>78</v>
      </c>
      <c r="BW94" s="91" t="s">
        <v>5</v>
      </c>
      <c r="BX94" s="91" t="s">
        <v>79</v>
      </c>
      <c r="CL94" s="91" t="s">
        <v>1</v>
      </c>
    </row>
    <row r="95" spans="1:91" s="7" customFormat="1" ht="16.5" customHeight="1">
      <c r="A95" s="93" t="s">
        <v>80</v>
      </c>
      <c r="B95" s="94"/>
      <c r="C95" s="95"/>
      <c r="D95" s="258" t="s">
        <v>81</v>
      </c>
      <c r="E95" s="258"/>
      <c r="F95" s="258"/>
      <c r="G95" s="258"/>
      <c r="H95" s="258"/>
      <c r="I95" s="96"/>
      <c r="J95" s="258" t="s">
        <v>82</v>
      </c>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6">
        <f>'22022 - II-193 Borovice -...'!J30</f>
        <v>0</v>
      </c>
      <c r="AH95" s="257"/>
      <c r="AI95" s="257"/>
      <c r="AJ95" s="257"/>
      <c r="AK95" s="257"/>
      <c r="AL95" s="257"/>
      <c r="AM95" s="257"/>
      <c r="AN95" s="256">
        <f>SUM(AG95,AT95)</f>
        <v>0</v>
      </c>
      <c r="AO95" s="257"/>
      <c r="AP95" s="257"/>
      <c r="AQ95" s="97" t="s">
        <v>83</v>
      </c>
      <c r="AR95" s="98"/>
      <c r="AS95" s="99">
        <v>0</v>
      </c>
      <c r="AT95" s="100">
        <f>ROUND(SUM(AV95:AW95),2)</f>
        <v>0</v>
      </c>
      <c r="AU95" s="101">
        <f>'22022 - II-193 Borovice -...'!P129</f>
        <v>0</v>
      </c>
      <c r="AV95" s="100">
        <f>'22022 - II-193 Borovice -...'!J33</f>
        <v>0</v>
      </c>
      <c r="AW95" s="100">
        <f>'22022 - II-193 Borovice -...'!J34</f>
        <v>0</v>
      </c>
      <c r="AX95" s="100">
        <f>'22022 - II-193 Borovice -...'!J35</f>
        <v>0</v>
      </c>
      <c r="AY95" s="100">
        <f>'22022 - II-193 Borovice -...'!J36</f>
        <v>0</v>
      </c>
      <c r="AZ95" s="100">
        <f>'22022 - II-193 Borovice -...'!F33</f>
        <v>0</v>
      </c>
      <c r="BA95" s="100">
        <f>'22022 - II-193 Borovice -...'!F34</f>
        <v>0</v>
      </c>
      <c r="BB95" s="100">
        <f>'22022 - II-193 Borovice -...'!F35</f>
        <v>0</v>
      </c>
      <c r="BC95" s="100">
        <f>'22022 - II-193 Borovice -...'!F36</f>
        <v>0</v>
      </c>
      <c r="BD95" s="102">
        <f>'22022 - II-193 Borovice -...'!F37</f>
        <v>0</v>
      </c>
      <c r="BT95" s="103" t="s">
        <v>84</v>
      </c>
      <c r="BV95" s="103" t="s">
        <v>78</v>
      </c>
      <c r="BW95" s="103" t="s">
        <v>85</v>
      </c>
      <c r="BX95" s="103" t="s">
        <v>5</v>
      </c>
      <c r="CL95" s="103" t="s">
        <v>1</v>
      </c>
      <c r="CM95" s="103" t="s">
        <v>86</v>
      </c>
    </row>
    <row r="96" spans="1:57" s="2" customFormat="1" ht="30" customHeight="1">
      <c r="A96" s="34"/>
      <c r="B96" s="35"/>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9"/>
      <c r="AS96" s="34"/>
      <c r="AT96" s="34"/>
      <c r="AU96" s="34"/>
      <c r="AV96" s="34"/>
      <c r="AW96" s="34"/>
      <c r="AX96" s="34"/>
      <c r="AY96" s="34"/>
      <c r="AZ96" s="34"/>
      <c r="BA96" s="34"/>
      <c r="BB96" s="34"/>
      <c r="BC96" s="34"/>
      <c r="BD96" s="34"/>
      <c r="BE96" s="34"/>
    </row>
    <row r="97" spans="1:57" s="2" customFormat="1" ht="6.95" customHeight="1">
      <c r="A97" s="34"/>
      <c r="B97" s="54"/>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39"/>
      <c r="AS97" s="34"/>
      <c r="AT97" s="34"/>
      <c r="AU97" s="34"/>
      <c r="AV97" s="34"/>
      <c r="AW97" s="34"/>
      <c r="AX97" s="34"/>
      <c r="AY97" s="34"/>
      <c r="AZ97" s="34"/>
      <c r="BA97" s="34"/>
      <c r="BB97" s="34"/>
      <c r="BC97" s="34"/>
      <c r="BD97" s="34"/>
      <c r="BE97" s="34"/>
    </row>
  </sheetData>
  <sheetProtection algorithmName="SHA-512" hashValue="eyE/NXhWYAzTdQ5VsZrxfbwdAfkETX6iTFaCv4Gci0TH/ORmPvUvU0rxLpGsXE+N+GxI7WJEsBVsdQohqxcmcw==" saltValue="9A65arIE4KGQ9exdmyVthAy/i5D2mYyzQdNa6/6jUffgRsl5bXHnhRty9zjq8b3moWGO0y7rafKRLamcN8hNXg==" spinCount="100000" sheet="1" objects="1" scenarios="1" formatColumns="0" formatRows="0"/>
  <mergeCells count="42">
    <mergeCell ref="W30:AE30"/>
    <mergeCell ref="AK30:AO30"/>
    <mergeCell ref="L30:P30"/>
    <mergeCell ref="W31:AE31"/>
    <mergeCell ref="L31:P31"/>
    <mergeCell ref="W32:AE32"/>
    <mergeCell ref="AK32:AO32"/>
    <mergeCell ref="L32:P32"/>
    <mergeCell ref="BE5:BE34"/>
    <mergeCell ref="K5:AJ5"/>
    <mergeCell ref="K6:AJ6"/>
    <mergeCell ref="E14:AJ14"/>
    <mergeCell ref="E23:AN23"/>
    <mergeCell ref="AK26:AO26"/>
    <mergeCell ref="L28:P28"/>
    <mergeCell ref="W28:AE28"/>
    <mergeCell ref="AK28:AO28"/>
    <mergeCell ref="W29:AE29"/>
    <mergeCell ref="AK29:AO29"/>
    <mergeCell ref="L29:P29"/>
    <mergeCell ref="AN95:AP95"/>
    <mergeCell ref="AG95:AM95"/>
    <mergeCell ref="D95:H95"/>
    <mergeCell ref="J95:AF95"/>
    <mergeCell ref="AG94:AM94"/>
    <mergeCell ref="AN94:AP94"/>
    <mergeCell ref="AR2:BE2"/>
    <mergeCell ref="C92:G92"/>
    <mergeCell ref="I92:AF92"/>
    <mergeCell ref="AG92:AM92"/>
    <mergeCell ref="AN92:AP92"/>
    <mergeCell ref="L85:AJ85"/>
    <mergeCell ref="AM87:AN87"/>
    <mergeCell ref="AM89:AP89"/>
    <mergeCell ref="AS89:AT91"/>
    <mergeCell ref="AM90:AP90"/>
    <mergeCell ref="W33:AE33"/>
    <mergeCell ref="AK33:AO33"/>
    <mergeCell ref="L33:P33"/>
    <mergeCell ref="X35:AB35"/>
    <mergeCell ref="AK35:AO35"/>
    <mergeCell ref="AK31:AO31"/>
  </mergeCells>
  <hyperlinks>
    <hyperlink ref="A95" location="'22022 - II-193 Borovice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0"/>
      <c r="M2" s="250"/>
      <c r="N2" s="250"/>
      <c r="O2" s="250"/>
      <c r="P2" s="250"/>
      <c r="Q2" s="250"/>
      <c r="R2" s="250"/>
      <c r="S2" s="250"/>
      <c r="T2" s="250"/>
      <c r="U2" s="250"/>
      <c r="V2" s="250"/>
      <c r="AT2" s="17" t="s">
        <v>85</v>
      </c>
    </row>
    <row r="3" spans="2:46" s="1" customFormat="1" ht="6.95" customHeight="1">
      <c r="B3" s="104"/>
      <c r="C3" s="105"/>
      <c r="D3" s="105"/>
      <c r="E3" s="105"/>
      <c r="F3" s="105"/>
      <c r="G3" s="105"/>
      <c r="H3" s="105"/>
      <c r="I3" s="105"/>
      <c r="J3" s="105"/>
      <c r="K3" s="105"/>
      <c r="L3" s="20"/>
      <c r="AT3" s="17" t="s">
        <v>86</v>
      </c>
    </row>
    <row r="4" spans="2:46" s="1" customFormat="1" ht="24.95" customHeight="1">
      <c r="B4" s="20"/>
      <c r="D4" s="106" t="s">
        <v>87</v>
      </c>
      <c r="L4" s="20"/>
      <c r="M4" s="107" t="s">
        <v>10</v>
      </c>
      <c r="AT4" s="17" t="s">
        <v>4</v>
      </c>
    </row>
    <row r="5" spans="2:12" s="1" customFormat="1" ht="6.95" customHeight="1">
      <c r="B5" s="20"/>
      <c r="L5" s="20"/>
    </row>
    <row r="6" spans="2:12" s="1" customFormat="1" ht="12" customHeight="1">
      <c r="B6" s="20"/>
      <c r="D6" s="108" t="s">
        <v>16</v>
      </c>
      <c r="L6" s="20"/>
    </row>
    <row r="7" spans="2:12" s="1" customFormat="1" ht="16.5" customHeight="1">
      <c r="B7" s="20"/>
      <c r="E7" s="294" t="str">
        <f>'Rekapitulace stavby'!K6</f>
        <v>II/193 Borovice - Pocinovice_Aktualizace</v>
      </c>
      <c r="F7" s="295"/>
      <c r="G7" s="295"/>
      <c r="H7" s="295"/>
      <c r="L7" s="20"/>
    </row>
    <row r="8" spans="1:31" s="2" customFormat="1" ht="12" customHeight="1">
      <c r="A8" s="34"/>
      <c r="B8" s="39"/>
      <c r="C8" s="34"/>
      <c r="D8" s="108" t="s">
        <v>88</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296" t="s">
        <v>89</v>
      </c>
      <c r="F9" s="297"/>
      <c r="G9" s="297"/>
      <c r="H9" s="297"/>
      <c r="I9" s="34"/>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08" t="s">
        <v>18</v>
      </c>
      <c r="E11" s="34"/>
      <c r="F11" s="109" t="s">
        <v>1</v>
      </c>
      <c r="G11" s="34"/>
      <c r="H11" s="34"/>
      <c r="I11" s="108" t="s">
        <v>19</v>
      </c>
      <c r="J11" s="109" t="s">
        <v>1</v>
      </c>
      <c r="K11" s="34"/>
      <c r="L11" s="51"/>
      <c r="S11" s="34"/>
      <c r="T11" s="34"/>
      <c r="U11" s="34"/>
      <c r="V11" s="34"/>
      <c r="W11" s="34"/>
      <c r="X11" s="34"/>
      <c r="Y11" s="34"/>
      <c r="Z11" s="34"/>
      <c r="AA11" s="34"/>
      <c r="AB11" s="34"/>
      <c r="AC11" s="34"/>
      <c r="AD11" s="34"/>
      <c r="AE11" s="34"/>
    </row>
    <row r="12" spans="1:31" s="2" customFormat="1" ht="12" customHeight="1">
      <c r="A12" s="34"/>
      <c r="B12" s="39"/>
      <c r="C12" s="34"/>
      <c r="D12" s="108" t="s">
        <v>20</v>
      </c>
      <c r="E12" s="34"/>
      <c r="F12" s="109" t="s">
        <v>21</v>
      </c>
      <c r="G12" s="34"/>
      <c r="H12" s="34"/>
      <c r="I12" s="108" t="s">
        <v>22</v>
      </c>
      <c r="J12" s="110" t="str">
        <f>'Rekapitulace stavby'!AN8</f>
        <v>14. 4. 2023</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08" t="s">
        <v>24</v>
      </c>
      <c r="E14" s="34"/>
      <c r="F14" s="34"/>
      <c r="G14" s="34"/>
      <c r="H14" s="34"/>
      <c r="I14" s="108" t="s">
        <v>25</v>
      </c>
      <c r="J14" s="109"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09" t="s">
        <v>26</v>
      </c>
      <c r="F15" s="34"/>
      <c r="G15" s="34"/>
      <c r="H15" s="34"/>
      <c r="I15" s="108" t="s">
        <v>27</v>
      </c>
      <c r="J15" s="109"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08" t="s">
        <v>28</v>
      </c>
      <c r="E17" s="34"/>
      <c r="F17" s="34"/>
      <c r="G17" s="34"/>
      <c r="H17" s="34"/>
      <c r="I17" s="108"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8" t="str">
        <f>'Rekapitulace stavby'!E14</f>
        <v>Vyplň údaj</v>
      </c>
      <c r="F18" s="299"/>
      <c r="G18" s="299"/>
      <c r="H18" s="299"/>
      <c r="I18" s="108"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08" t="s">
        <v>30</v>
      </c>
      <c r="E20" s="34"/>
      <c r="F20" s="34"/>
      <c r="G20" s="34"/>
      <c r="H20" s="34"/>
      <c r="I20" s="108" t="s">
        <v>25</v>
      </c>
      <c r="J20" s="109"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09" t="s">
        <v>31</v>
      </c>
      <c r="F21" s="34"/>
      <c r="G21" s="34"/>
      <c r="H21" s="34"/>
      <c r="I21" s="108" t="s">
        <v>27</v>
      </c>
      <c r="J21" s="109"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08" t="s">
        <v>33</v>
      </c>
      <c r="E23" s="34"/>
      <c r="F23" s="34"/>
      <c r="G23" s="34"/>
      <c r="H23" s="34"/>
      <c r="I23" s="108" t="s">
        <v>25</v>
      </c>
      <c r="J23" s="109"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09" t="str">
        <f>IF('Rekapitulace stavby'!E20="","",'Rekapitulace stavby'!E20)</f>
        <v xml:space="preserve"> </v>
      </c>
      <c r="F24" s="34"/>
      <c r="G24" s="34"/>
      <c r="H24" s="34"/>
      <c r="I24" s="108" t="s">
        <v>27</v>
      </c>
      <c r="J24" s="109"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08" t="s">
        <v>35</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1"/>
      <c r="B27" s="112"/>
      <c r="C27" s="111"/>
      <c r="D27" s="111"/>
      <c r="E27" s="300" t="s">
        <v>1</v>
      </c>
      <c r="F27" s="300"/>
      <c r="G27" s="300"/>
      <c r="H27" s="300"/>
      <c r="I27" s="111"/>
      <c r="J27" s="111"/>
      <c r="K27" s="111"/>
      <c r="L27" s="113"/>
      <c r="S27" s="111"/>
      <c r="T27" s="111"/>
      <c r="U27" s="111"/>
      <c r="V27" s="111"/>
      <c r="W27" s="111"/>
      <c r="X27" s="111"/>
      <c r="Y27" s="111"/>
      <c r="Z27" s="111"/>
      <c r="AA27" s="111"/>
      <c r="AB27" s="111"/>
      <c r="AC27" s="111"/>
      <c r="AD27" s="111"/>
      <c r="AE27" s="111"/>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4"/>
      <c r="E29" s="114"/>
      <c r="F29" s="114"/>
      <c r="G29" s="114"/>
      <c r="H29" s="114"/>
      <c r="I29" s="114"/>
      <c r="J29" s="114"/>
      <c r="K29" s="114"/>
      <c r="L29" s="51"/>
      <c r="S29" s="34"/>
      <c r="T29" s="34"/>
      <c r="U29" s="34"/>
      <c r="V29" s="34"/>
      <c r="W29" s="34"/>
      <c r="X29" s="34"/>
      <c r="Y29" s="34"/>
      <c r="Z29" s="34"/>
      <c r="AA29" s="34"/>
      <c r="AB29" s="34"/>
      <c r="AC29" s="34"/>
      <c r="AD29" s="34"/>
      <c r="AE29" s="34"/>
    </row>
    <row r="30" spans="1:31" s="2" customFormat="1" ht="25.35" customHeight="1">
      <c r="A30" s="34"/>
      <c r="B30" s="39"/>
      <c r="C30" s="34"/>
      <c r="D30" s="115" t="s">
        <v>36</v>
      </c>
      <c r="E30" s="34"/>
      <c r="F30" s="34"/>
      <c r="G30" s="34"/>
      <c r="H30" s="34"/>
      <c r="I30" s="34"/>
      <c r="J30" s="116">
        <f>ROUND(J129,2)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4"/>
      <c r="E31" s="114"/>
      <c r="F31" s="114"/>
      <c r="G31" s="114"/>
      <c r="H31" s="114"/>
      <c r="I31" s="114"/>
      <c r="J31" s="114"/>
      <c r="K31" s="114"/>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17" t="s">
        <v>38</v>
      </c>
      <c r="G32" s="34"/>
      <c r="H32" s="34"/>
      <c r="I32" s="117" t="s">
        <v>37</v>
      </c>
      <c r="J32" s="117"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18" t="s">
        <v>40</v>
      </c>
      <c r="E33" s="108" t="s">
        <v>41</v>
      </c>
      <c r="F33" s="119">
        <f>ROUND((SUM(BE129:BE321)),2)</f>
        <v>0</v>
      </c>
      <c r="G33" s="34"/>
      <c r="H33" s="34"/>
      <c r="I33" s="120">
        <v>0.21</v>
      </c>
      <c r="J33" s="119">
        <f>ROUND(((SUM(BE129:BE321))*I33),2)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08" t="s">
        <v>42</v>
      </c>
      <c r="F34" s="119">
        <f>ROUND((SUM(BF129:BF321)),2)</f>
        <v>0</v>
      </c>
      <c r="G34" s="34"/>
      <c r="H34" s="34"/>
      <c r="I34" s="120">
        <v>0.15</v>
      </c>
      <c r="J34" s="119">
        <f>ROUND(((SUM(BF129:BF321))*I34),2)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08" t="s">
        <v>43</v>
      </c>
      <c r="F35" s="119">
        <f>ROUND((SUM(BG129:BG321)),2)</f>
        <v>0</v>
      </c>
      <c r="G35" s="34"/>
      <c r="H35" s="34"/>
      <c r="I35" s="120">
        <v>0.21</v>
      </c>
      <c r="J35" s="119">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08" t="s">
        <v>44</v>
      </c>
      <c r="F36" s="119">
        <f>ROUND((SUM(BH129:BH321)),2)</f>
        <v>0</v>
      </c>
      <c r="G36" s="34"/>
      <c r="H36" s="34"/>
      <c r="I36" s="120">
        <v>0.15</v>
      </c>
      <c r="J36" s="119">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08" t="s">
        <v>45</v>
      </c>
      <c r="F37" s="119">
        <f>ROUND((SUM(BI129:BI321)),2)</f>
        <v>0</v>
      </c>
      <c r="G37" s="34"/>
      <c r="H37" s="34"/>
      <c r="I37" s="120">
        <v>0</v>
      </c>
      <c r="J37" s="119">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1"/>
      <c r="D39" s="122" t="s">
        <v>46</v>
      </c>
      <c r="E39" s="123"/>
      <c r="F39" s="123"/>
      <c r="G39" s="124" t="s">
        <v>47</v>
      </c>
      <c r="H39" s="125" t="s">
        <v>48</v>
      </c>
      <c r="I39" s="123"/>
      <c r="J39" s="126">
        <f>SUM(J30:J37)</f>
        <v>0</v>
      </c>
      <c r="K39" s="127"/>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28" t="s">
        <v>49</v>
      </c>
      <c r="E50" s="129"/>
      <c r="F50" s="129"/>
      <c r="G50" s="128" t="s">
        <v>50</v>
      </c>
      <c r="H50" s="129"/>
      <c r="I50" s="129"/>
      <c r="J50" s="129"/>
      <c r="K50" s="129"/>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0" t="s">
        <v>51</v>
      </c>
      <c r="E61" s="131"/>
      <c r="F61" s="132" t="s">
        <v>52</v>
      </c>
      <c r="G61" s="130" t="s">
        <v>51</v>
      </c>
      <c r="H61" s="131"/>
      <c r="I61" s="131"/>
      <c r="J61" s="133" t="s">
        <v>52</v>
      </c>
      <c r="K61" s="131"/>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28" t="s">
        <v>53</v>
      </c>
      <c r="E65" s="134"/>
      <c r="F65" s="134"/>
      <c r="G65" s="128" t="s">
        <v>54</v>
      </c>
      <c r="H65" s="134"/>
      <c r="I65" s="134"/>
      <c r="J65" s="134"/>
      <c r="K65" s="13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0" t="s">
        <v>51</v>
      </c>
      <c r="E76" s="131"/>
      <c r="F76" s="132" t="s">
        <v>52</v>
      </c>
      <c r="G76" s="130" t="s">
        <v>51</v>
      </c>
      <c r="H76" s="131"/>
      <c r="I76" s="131"/>
      <c r="J76" s="133" t="s">
        <v>52</v>
      </c>
      <c r="K76" s="131"/>
      <c r="L76" s="51"/>
      <c r="S76" s="34"/>
      <c r="T76" s="34"/>
      <c r="U76" s="34"/>
      <c r="V76" s="34"/>
      <c r="W76" s="34"/>
      <c r="X76" s="34"/>
      <c r="Y76" s="34"/>
      <c r="Z76" s="34"/>
      <c r="AA76" s="34"/>
      <c r="AB76" s="34"/>
      <c r="AC76" s="34"/>
      <c r="AD76" s="34"/>
      <c r="AE76" s="34"/>
    </row>
    <row r="77" spans="1:31" s="2" customFormat="1" ht="14.45" customHeight="1">
      <c r="A77" s="34"/>
      <c r="B77" s="135"/>
      <c r="C77" s="136"/>
      <c r="D77" s="136"/>
      <c r="E77" s="136"/>
      <c r="F77" s="136"/>
      <c r="G77" s="136"/>
      <c r="H77" s="136"/>
      <c r="I77" s="136"/>
      <c r="J77" s="136"/>
      <c r="K77" s="136"/>
      <c r="L77" s="51"/>
      <c r="S77" s="34"/>
      <c r="T77" s="34"/>
      <c r="U77" s="34"/>
      <c r="V77" s="34"/>
      <c r="W77" s="34"/>
      <c r="X77" s="34"/>
      <c r="Y77" s="34"/>
      <c r="Z77" s="34"/>
      <c r="AA77" s="34"/>
      <c r="AB77" s="34"/>
      <c r="AC77" s="34"/>
      <c r="AD77" s="34"/>
      <c r="AE77" s="34"/>
    </row>
    <row r="81" spans="1:31" s="2" customFormat="1" ht="6.95" customHeight="1">
      <c r="A81" s="34"/>
      <c r="B81" s="137"/>
      <c r="C81" s="138"/>
      <c r="D81" s="138"/>
      <c r="E81" s="138"/>
      <c r="F81" s="138"/>
      <c r="G81" s="138"/>
      <c r="H81" s="138"/>
      <c r="I81" s="138"/>
      <c r="J81" s="138"/>
      <c r="K81" s="138"/>
      <c r="L81" s="51"/>
      <c r="S81" s="34"/>
      <c r="T81" s="34"/>
      <c r="U81" s="34"/>
      <c r="V81" s="34"/>
      <c r="W81" s="34"/>
      <c r="X81" s="34"/>
      <c r="Y81" s="34"/>
      <c r="Z81" s="34"/>
      <c r="AA81" s="34"/>
      <c r="AB81" s="34"/>
      <c r="AC81" s="34"/>
      <c r="AD81" s="34"/>
      <c r="AE81" s="34"/>
    </row>
    <row r="82" spans="1:31" s="2" customFormat="1" ht="24.95" customHeight="1">
      <c r="A82" s="34"/>
      <c r="B82" s="35"/>
      <c r="C82" s="23" t="s">
        <v>90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292" t="str">
        <f>E7</f>
        <v>II/193 Borovice - Pocinovice_Aktualizace</v>
      </c>
      <c r="F85" s="293"/>
      <c r="G85" s="293"/>
      <c r="H85" s="293"/>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88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61" t="str">
        <f>E9</f>
        <v>22022 - II/193 Borovice - Pocinovice</v>
      </c>
      <c r="F87" s="291"/>
      <c r="G87" s="291"/>
      <c r="H87" s="291"/>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Plzeňský kraj</v>
      </c>
      <c r="G89" s="36"/>
      <c r="H89" s="36"/>
      <c r="I89" s="29" t="s">
        <v>22</v>
      </c>
      <c r="J89" s="66" t="str">
        <f>IF(J12="","",J12)</f>
        <v>14. 4. 2023</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c r="A91" s="34"/>
      <c r="B91" s="35"/>
      <c r="C91" s="29" t="s">
        <v>24</v>
      </c>
      <c r="D91" s="36"/>
      <c r="E91" s="36"/>
      <c r="F91" s="27" t="str">
        <f>E15</f>
        <v>Správa a údržba silnic Plzeňského kraje</v>
      </c>
      <c r="G91" s="36"/>
      <c r="H91" s="36"/>
      <c r="I91" s="29" t="s">
        <v>30</v>
      </c>
      <c r="J91" s="32" t="str">
        <f>E21</f>
        <v>Exact Control System, a.s.</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29" t="s">
        <v>33</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39" t="s">
        <v>91</v>
      </c>
      <c r="D94" s="140"/>
      <c r="E94" s="140"/>
      <c r="F94" s="140"/>
      <c r="G94" s="140"/>
      <c r="H94" s="140"/>
      <c r="I94" s="140"/>
      <c r="J94" s="141" t="s">
        <v>92</v>
      </c>
      <c r="K94" s="140"/>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2" t="s">
        <v>93</v>
      </c>
      <c r="D96" s="36"/>
      <c r="E96" s="36"/>
      <c r="F96" s="36"/>
      <c r="G96" s="36"/>
      <c r="H96" s="36"/>
      <c r="I96" s="36"/>
      <c r="J96" s="84">
        <f>J129</f>
        <v>0</v>
      </c>
      <c r="K96" s="36"/>
      <c r="L96" s="51"/>
      <c r="S96" s="34"/>
      <c r="T96" s="34"/>
      <c r="U96" s="34"/>
      <c r="V96" s="34"/>
      <c r="W96" s="34"/>
      <c r="X96" s="34"/>
      <c r="Y96" s="34"/>
      <c r="Z96" s="34"/>
      <c r="AA96" s="34"/>
      <c r="AB96" s="34"/>
      <c r="AC96" s="34"/>
      <c r="AD96" s="34"/>
      <c r="AE96" s="34"/>
      <c r="AU96" s="17" t="s">
        <v>94</v>
      </c>
    </row>
    <row r="97" spans="2:12" s="9" customFormat="1" ht="24.95" customHeight="1">
      <c r="B97" s="143"/>
      <c r="C97" s="144"/>
      <c r="D97" s="145" t="s">
        <v>95</v>
      </c>
      <c r="E97" s="146"/>
      <c r="F97" s="146"/>
      <c r="G97" s="146"/>
      <c r="H97" s="146"/>
      <c r="I97" s="146"/>
      <c r="J97" s="147">
        <f>J130</f>
        <v>0</v>
      </c>
      <c r="K97" s="144"/>
      <c r="L97" s="148"/>
    </row>
    <row r="98" spans="2:12" s="10" customFormat="1" ht="19.9" customHeight="1">
      <c r="B98" s="149"/>
      <c r="C98" s="150"/>
      <c r="D98" s="151" t="s">
        <v>96</v>
      </c>
      <c r="E98" s="152"/>
      <c r="F98" s="152"/>
      <c r="G98" s="152"/>
      <c r="H98" s="152"/>
      <c r="I98" s="152"/>
      <c r="J98" s="153">
        <f>J131</f>
        <v>0</v>
      </c>
      <c r="K98" s="150"/>
      <c r="L98" s="154"/>
    </row>
    <row r="99" spans="2:12" s="10" customFormat="1" ht="19.9" customHeight="1">
      <c r="B99" s="149"/>
      <c r="C99" s="150"/>
      <c r="D99" s="151" t="s">
        <v>97</v>
      </c>
      <c r="E99" s="152"/>
      <c r="F99" s="152"/>
      <c r="G99" s="152"/>
      <c r="H99" s="152"/>
      <c r="I99" s="152"/>
      <c r="J99" s="153">
        <f>J169</f>
        <v>0</v>
      </c>
      <c r="K99" s="150"/>
      <c r="L99" s="154"/>
    </row>
    <row r="100" spans="2:12" s="10" customFormat="1" ht="19.9" customHeight="1">
      <c r="B100" s="149"/>
      <c r="C100" s="150"/>
      <c r="D100" s="151" t="s">
        <v>98</v>
      </c>
      <c r="E100" s="152"/>
      <c r="F100" s="152"/>
      <c r="G100" s="152"/>
      <c r="H100" s="152"/>
      <c r="I100" s="152"/>
      <c r="J100" s="153">
        <f>J170</f>
        <v>0</v>
      </c>
      <c r="K100" s="150"/>
      <c r="L100" s="154"/>
    </row>
    <row r="101" spans="2:12" s="10" customFormat="1" ht="19.9" customHeight="1">
      <c r="B101" s="149"/>
      <c r="C101" s="150"/>
      <c r="D101" s="151" t="s">
        <v>99</v>
      </c>
      <c r="E101" s="152"/>
      <c r="F101" s="152"/>
      <c r="G101" s="152"/>
      <c r="H101" s="152"/>
      <c r="I101" s="152"/>
      <c r="J101" s="153">
        <f>J211</f>
        <v>0</v>
      </c>
      <c r="K101" s="150"/>
      <c r="L101" s="154"/>
    </row>
    <row r="102" spans="2:12" s="10" customFormat="1" ht="19.9" customHeight="1">
      <c r="B102" s="149"/>
      <c r="C102" s="150"/>
      <c r="D102" s="151" t="s">
        <v>100</v>
      </c>
      <c r="E102" s="152"/>
      <c r="F102" s="152"/>
      <c r="G102" s="152"/>
      <c r="H102" s="152"/>
      <c r="I102" s="152"/>
      <c r="J102" s="153">
        <f>J214</f>
        <v>0</v>
      </c>
      <c r="K102" s="150"/>
      <c r="L102" s="154"/>
    </row>
    <row r="103" spans="2:12" s="10" customFormat="1" ht="19.9" customHeight="1">
      <c r="B103" s="149"/>
      <c r="C103" s="150"/>
      <c r="D103" s="151" t="s">
        <v>101</v>
      </c>
      <c r="E103" s="152"/>
      <c r="F103" s="152"/>
      <c r="G103" s="152"/>
      <c r="H103" s="152"/>
      <c r="I103" s="152"/>
      <c r="J103" s="153">
        <f>J286</f>
        <v>0</v>
      </c>
      <c r="K103" s="150"/>
      <c r="L103" s="154"/>
    </row>
    <row r="104" spans="2:12" s="9" customFormat="1" ht="24.95" customHeight="1">
      <c r="B104" s="143"/>
      <c r="C104" s="144"/>
      <c r="D104" s="145" t="s">
        <v>102</v>
      </c>
      <c r="E104" s="146"/>
      <c r="F104" s="146"/>
      <c r="G104" s="146"/>
      <c r="H104" s="146"/>
      <c r="I104" s="146"/>
      <c r="J104" s="147">
        <f>J289</f>
        <v>0</v>
      </c>
      <c r="K104" s="144"/>
      <c r="L104" s="148"/>
    </row>
    <row r="105" spans="2:12" s="10" customFormat="1" ht="19.9" customHeight="1">
      <c r="B105" s="149"/>
      <c r="C105" s="150"/>
      <c r="D105" s="151" t="s">
        <v>103</v>
      </c>
      <c r="E105" s="152"/>
      <c r="F105" s="152"/>
      <c r="G105" s="152"/>
      <c r="H105" s="152"/>
      <c r="I105" s="152"/>
      <c r="J105" s="153">
        <f>J290</f>
        <v>0</v>
      </c>
      <c r="K105" s="150"/>
      <c r="L105" s="154"/>
    </row>
    <row r="106" spans="2:12" s="10" customFormat="1" ht="19.9" customHeight="1">
      <c r="B106" s="149"/>
      <c r="C106" s="150"/>
      <c r="D106" s="151" t="s">
        <v>104</v>
      </c>
      <c r="E106" s="152"/>
      <c r="F106" s="152"/>
      <c r="G106" s="152"/>
      <c r="H106" s="152"/>
      <c r="I106" s="152"/>
      <c r="J106" s="153">
        <f>J297</f>
        <v>0</v>
      </c>
      <c r="K106" s="150"/>
      <c r="L106" s="154"/>
    </row>
    <row r="107" spans="2:12" s="10" customFormat="1" ht="19.9" customHeight="1">
      <c r="B107" s="149"/>
      <c r="C107" s="150"/>
      <c r="D107" s="151" t="s">
        <v>105</v>
      </c>
      <c r="E107" s="152"/>
      <c r="F107" s="152"/>
      <c r="G107" s="152"/>
      <c r="H107" s="152"/>
      <c r="I107" s="152"/>
      <c r="J107" s="153">
        <f>J304</f>
        <v>0</v>
      </c>
      <c r="K107" s="150"/>
      <c r="L107" s="154"/>
    </row>
    <row r="108" spans="2:12" s="10" customFormat="1" ht="19.9" customHeight="1">
      <c r="B108" s="149"/>
      <c r="C108" s="150"/>
      <c r="D108" s="151" t="s">
        <v>106</v>
      </c>
      <c r="E108" s="152"/>
      <c r="F108" s="152"/>
      <c r="G108" s="152"/>
      <c r="H108" s="152"/>
      <c r="I108" s="152"/>
      <c r="J108" s="153">
        <f>J309</f>
        <v>0</v>
      </c>
      <c r="K108" s="150"/>
      <c r="L108" s="154"/>
    </row>
    <row r="109" spans="2:12" s="10" customFormat="1" ht="19.9" customHeight="1">
      <c r="B109" s="149"/>
      <c r="C109" s="150"/>
      <c r="D109" s="151" t="s">
        <v>107</v>
      </c>
      <c r="E109" s="152"/>
      <c r="F109" s="152"/>
      <c r="G109" s="152"/>
      <c r="H109" s="152"/>
      <c r="I109" s="152"/>
      <c r="J109" s="153">
        <f>J317</f>
        <v>0</v>
      </c>
      <c r="K109" s="150"/>
      <c r="L109" s="154"/>
    </row>
    <row r="110" spans="1:31" s="2" customFormat="1" ht="21.75" customHeight="1">
      <c r="A110" s="34"/>
      <c r="B110" s="35"/>
      <c r="C110" s="36"/>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54"/>
      <c r="C111" s="55"/>
      <c r="D111" s="55"/>
      <c r="E111" s="55"/>
      <c r="F111" s="55"/>
      <c r="G111" s="55"/>
      <c r="H111" s="55"/>
      <c r="I111" s="55"/>
      <c r="J111" s="55"/>
      <c r="K111" s="55"/>
      <c r="L111" s="51"/>
      <c r="S111" s="34"/>
      <c r="T111" s="34"/>
      <c r="U111" s="34"/>
      <c r="V111" s="34"/>
      <c r="W111" s="34"/>
      <c r="X111" s="34"/>
      <c r="Y111" s="34"/>
      <c r="Z111" s="34"/>
      <c r="AA111" s="34"/>
      <c r="AB111" s="34"/>
      <c r="AC111" s="34"/>
      <c r="AD111" s="34"/>
      <c r="AE111" s="34"/>
    </row>
    <row r="115" spans="1:31" s="2" customFormat="1" ht="6.95" customHeight="1">
      <c r="A115" s="34"/>
      <c r="B115" s="56"/>
      <c r="C115" s="57"/>
      <c r="D115" s="57"/>
      <c r="E115" s="57"/>
      <c r="F115" s="57"/>
      <c r="G115" s="57"/>
      <c r="H115" s="57"/>
      <c r="I115" s="57"/>
      <c r="J115" s="57"/>
      <c r="K115" s="57"/>
      <c r="L115" s="51"/>
      <c r="S115" s="34"/>
      <c r="T115" s="34"/>
      <c r="U115" s="34"/>
      <c r="V115" s="34"/>
      <c r="W115" s="34"/>
      <c r="X115" s="34"/>
      <c r="Y115" s="34"/>
      <c r="Z115" s="34"/>
      <c r="AA115" s="34"/>
      <c r="AB115" s="34"/>
      <c r="AC115" s="34"/>
      <c r="AD115" s="34"/>
      <c r="AE115" s="34"/>
    </row>
    <row r="116" spans="1:31" s="2" customFormat="1" ht="24.95" customHeight="1">
      <c r="A116" s="34"/>
      <c r="B116" s="35"/>
      <c r="C116" s="23" t="s">
        <v>108</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16</v>
      </c>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6.5" customHeight="1">
      <c r="A119" s="34"/>
      <c r="B119" s="35"/>
      <c r="C119" s="36"/>
      <c r="D119" s="36"/>
      <c r="E119" s="292" t="str">
        <f>E7</f>
        <v>II/193 Borovice - Pocinovice_Aktualizace</v>
      </c>
      <c r="F119" s="293"/>
      <c r="G119" s="293"/>
      <c r="H119" s="293"/>
      <c r="I119" s="36"/>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88</v>
      </c>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6.5" customHeight="1">
      <c r="A121" s="34"/>
      <c r="B121" s="35"/>
      <c r="C121" s="36"/>
      <c r="D121" s="36"/>
      <c r="E121" s="261" t="str">
        <f>E9</f>
        <v>22022 - II/193 Borovice - Pocinovice</v>
      </c>
      <c r="F121" s="291"/>
      <c r="G121" s="291"/>
      <c r="H121" s="291"/>
      <c r="I121" s="36"/>
      <c r="J121" s="36"/>
      <c r="K121" s="36"/>
      <c r="L121" s="51"/>
      <c r="S121" s="34"/>
      <c r="T121" s="34"/>
      <c r="U121" s="34"/>
      <c r="V121" s="34"/>
      <c r="W121" s="34"/>
      <c r="X121" s="34"/>
      <c r="Y121" s="34"/>
      <c r="Z121" s="34"/>
      <c r="AA121" s="34"/>
      <c r="AB121" s="34"/>
      <c r="AC121" s="34"/>
      <c r="AD121" s="34"/>
      <c r="AE121" s="34"/>
    </row>
    <row r="122" spans="1:31" s="2" customFormat="1" ht="6.9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2" customFormat="1" ht="12" customHeight="1">
      <c r="A123" s="34"/>
      <c r="B123" s="35"/>
      <c r="C123" s="29" t="s">
        <v>20</v>
      </c>
      <c r="D123" s="36"/>
      <c r="E123" s="36"/>
      <c r="F123" s="27" t="str">
        <f>F12</f>
        <v>Plzeňský kraj</v>
      </c>
      <c r="G123" s="36"/>
      <c r="H123" s="36"/>
      <c r="I123" s="29" t="s">
        <v>22</v>
      </c>
      <c r="J123" s="66" t="str">
        <f>IF(J12="","",J12)</f>
        <v>14. 4. 2023</v>
      </c>
      <c r="K123" s="36"/>
      <c r="L123" s="51"/>
      <c r="S123" s="34"/>
      <c r="T123" s="34"/>
      <c r="U123" s="34"/>
      <c r="V123" s="34"/>
      <c r="W123" s="34"/>
      <c r="X123" s="34"/>
      <c r="Y123" s="34"/>
      <c r="Z123" s="34"/>
      <c r="AA123" s="34"/>
      <c r="AB123" s="34"/>
      <c r="AC123" s="34"/>
      <c r="AD123" s="34"/>
      <c r="AE123" s="34"/>
    </row>
    <row r="124" spans="1:31" s="2" customFormat="1" ht="6.9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2" customFormat="1" ht="25.7" customHeight="1">
      <c r="A125" s="34"/>
      <c r="B125" s="35"/>
      <c r="C125" s="29" t="s">
        <v>24</v>
      </c>
      <c r="D125" s="36"/>
      <c r="E125" s="36"/>
      <c r="F125" s="27" t="str">
        <f>E15</f>
        <v>Správa a údržba silnic Plzeňského kraje</v>
      </c>
      <c r="G125" s="36"/>
      <c r="H125" s="36"/>
      <c r="I125" s="29" t="s">
        <v>30</v>
      </c>
      <c r="J125" s="32" t="str">
        <f>E21</f>
        <v>Exact Control System, a.s.</v>
      </c>
      <c r="K125" s="36"/>
      <c r="L125" s="51"/>
      <c r="S125" s="34"/>
      <c r="T125" s="34"/>
      <c r="U125" s="34"/>
      <c r="V125" s="34"/>
      <c r="W125" s="34"/>
      <c r="X125" s="34"/>
      <c r="Y125" s="34"/>
      <c r="Z125" s="34"/>
      <c r="AA125" s="34"/>
      <c r="AB125" s="34"/>
      <c r="AC125" s="34"/>
      <c r="AD125" s="34"/>
      <c r="AE125" s="34"/>
    </row>
    <row r="126" spans="1:31" s="2" customFormat="1" ht="15.2" customHeight="1">
      <c r="A126" s="34"/>
      <c r="B126" s="35"/>
      <c r="C126" s="29" t="s">
        <v>28</v>
      </c>
      <c r="D126" s="36"/>
      <c r="E126" s="36"/>
      <c r="F126" s="27" t="str">
        <f>IF(E18="","",E18)</f>
        <v>Vyplň údaj</v>
      </c>
      <c r="G126" s="36"/>
      <c r="H126" s="36"/>
      <c r="I126" s="29" t="s">
        <v>33</v>
      </c>
      <c r="J126" s="32" t="str">
        <f>E24</f>
        <v xml:space="preserve"> </v>
      </c>
      <c r="K126" s="36"/>
      <c r="L126" s="51"/>
      <c r="S126" s="34"/>
      <c r="T126" s="34"/>
      <c r="U126" s="34"/>
      <c r="V126" s="34"/>
      <c r="W126" s="34"/>
      <c r="X126" s="34"/>
      <c r="Y126" s="34"/>
      <c r="Z126" s="34"/>
      <c r="AA126" s="34"/>
      <c r="AB126" s="34"/>
      <c r="AC126" s="34"/>
      <c r="AD126" s="34"/>
      <c r="AE126" s="34"/>
    </row>
    <row r="127" spans="1:31" s="2" customFormat="1" ht="10.35" customHeight="1">
      <c r="A127" s="34"/>
      <c r="B127" s="35"/>
      <c r="C127" s="36"/>
      <c r="D127" s="36"/>
      <c r="E127" s="36"/>
      <c r="F127" s="36"/>
      <c r="G127" s="36"/>
      <c r="H127" s="36"/>
      <c r="I127" s="36"/>
      <c r="J127" s="36"/>
      <c r="K127" s="36"/>
      <c r="L127" s="51"/>
      <c r="S127" s="34"/>
      <c r="T127" s="34"/>
      <c r="U127" s="34"/>
      <c r="V127" s="34"/>
      <c r="W127" s="34"/>
      <c r="X127" s="34"/>
      <c r="Y127" s="34"/>
      <c r="Z127" s="34"/>
      <c r="AA127" s="34"/>
      <c r="AB127" s="34"/>
      <c r="AC127" s="34"/>
      <c r="AD127" s="34"/>
      <c r="AE127" s="34"/>
    </row>
    <row r="128" spans="1:31" s="11" customFormat="1" ht="29.25" customHeight="1">
      <c r="A128" s="155"/>
      <c r="B128" s="156"/>
      <c r="C128" s="157" t="s">
        <v>109</v>
      </c>
      <c r="D128" s="158" t="s">
        <v>61</v>
      </c>
      <c r="E128" s="158" t="s">
        <v>57</v>
      </c>
      <c r="F128" s="158" t="s">
        <v>58</v>
      </c>
      <c r="G128" s="158" t="s">
        <v>110</v>
      </c>
      <c r="H128" s="158" t="s">
        <v>111</v>
      </c>
      <c r="I128" s="158" t="s">
        <v>112</v>
      </c>
      <c r="J128" s="159" t="s">
        <v>92</v>
      </c>
      <c r="K128" s="160" t="s">
        <v>113</v>
      </c>
      <c r="L128" s="161"/>
      <c r="M128" s="75" t="s">
        <v>1</v>
      </c>
      <c r="N128" s="76" t="s">
        <v>40</v>
      </c>
      <c r="O128" s="76" t="s">
        <v>114</v>
      </c>
      <c r="P128" s="76" t="s">
        <v>115</v>
      </c>
      <c r="Q128" s="76" t="s">
        <v>116</v>
      </c>
      <c r="R128" s="76" t="s">
        <v>117</v>
      </c>
      <c r="S128" s="76" t="s">
        <v>118</v>
      </c>
      <c r="T128" s="77" t="s">
        <v>119</v>
      </c>
      <c r="U128" s="155"/>
      <c r="V128" s="155"/>
      <c r="W128" s="155"/>
      <c r="X128" s="155"/>
      <c r="Y128" s="155"/>
      <c r="Z128" s="155"/>
      <c r="AA128" s="155"/>
      <c r="AB128" s="155"/>
      <c r="AC128" s="155"/>
      <c r="AD128" s="155"/>
      <c r="AE128" s="155"/>
    </row>
    <row r="129" spans="1:63" s="2" customFormat="1" ht="22.9" customHeight="1">
      <c r="A129" s="34"/>
      <c r="B129" s="35"/>
      <c r="C129" s="82" t="s">
        <v>120</v>
      </c>
      <c r="D129" s="36"/>
      <c r="E129" s="36"/>
      <c r="F129" s="36"/>
      <c r="G129" s="36"/>
      <c r="H129" s="36"/>
      <c r="I129" s="36"/>
      <c r="J129" s="162">
        <f>BK129</f>
        <v>0</v>
      </c>
      <c r="K129" s="36"/>
      <c r="L129" s="39"/>
      <c r="M129" s="78"/>
      <c r="N129" s="163"/>
      <c r="O129" s="79"/>
      <c r="P129" s="164">
        <f>P130+P289</f>
        <v>0</v>
      </c>
      <c r="Q129" s="79"/>
      <c r="R129" s="164">
        <f>R130+R289</f>
        <v>1228.003239</v>
      </c>
      <c r="S129" s="79"/>
      <c r="T129" s="165">
        <f>T130+T289</f>
        <v>10372.5915</v>
      </c>
      <c r="U129" s="34"/>
      <c r="V129" s="34"/>
      <c r="W129" s="34"/>
      <c r="X129" s="34"/>
      <c r="Y129" s="34"/>
      <c r="Z129" s="34"/>
      <c r="AA129" s="34"/>
      <c r="AB129" s="34"/>
      <c r="AC129" s="34"/>
      <c r="AD129" s="34"/>
      <c r="AE129" s="34"/>
      <c r="AT129" s="17" t="s">
        <v>75</v>
      </c>
      <c r="AU129" s="17" t="s">
        <v>94</v>
      </c>
      <c r="BK129" s="166">
        <f>BK130+BK289</f>
        <v>0</v>
      </c>
    </row>
    <row r="130" spans="2:63" s="12" customFormat="1" ht="25.9" customHeight="1">
      <c r="B130" s="167"/>
      <c r="C130" s="168"/>
      <c r="D130" s="169" t="s">
        <v>75</v>
      </c>
      <c r="E130" s="170" t="s">
        <v>121</v>
      </c>
      <c r="F130" s="170" t="s">
        <v>122</v>
      </c>
      <c r="G130" s="168"/>
      <c r="H130" s="168"/>
      <c r="I130" s="171"/>
      <c r="J130" s="172">
        <f>BK130</f>
        <v>0</v>
      </c>
      <c r="K130" s="168"/>
      <c r="L130" s="173"/>
      <c r="M130" s="174"/>
      <c r="N130" s="175"/>
      <c r="O130" s="175"/>
      <c r="P130" s="176">
        <f>P131+P169+P170+P211+P214+P286</f>
        <v>0</v>
      </c>
      <c r="Q130" s="175"/>
      <c r="R130" s="176">
        <f>R131+R169+R170+R211+R214+R286</f>
        <v>1228.003239</v>
      </c>
      <c r="S130" s="175"/>
      <c r="T130" s="177">
        <f>T131+T169+T170+T211+T214+T286</f>
        <v>10372.5915</v>
      </c>
      <c r="AR130" s="178" t="s">
        <v>84</v>
      </c>
      <c r="AT130" s="179" t="s">
        <v>75</v>
      </c>
      <c r="AU130" s="179" t="s">
        <v>76</v>
      </c>
      <c r="AY130" s="178" t="s">
        <v>123</v>
      </c>
      <c r="BK130" s="180">
        <f>BK131+BK169+BK170+BK211+BK214+BK286</f>
        <v>0</v>
      </c>
    </row>
    <row r="131" spans="2:63" s="12" customFormat="1" ht="22.9" customHeight="1">
      <c r="B131" s="167"/>
      <c r="C131" s="168"/>
      <c r="D131" s="169" t="s">
        <v>75</v>
      </c>
      <c r="E131" s="181" t="s">
        <v>84</v>
      </c>
      <c r="F131" s="181" t="s">
        <v>124</v>
      </c>
      <c r="G131" s="168"/>
      <c r="H131" s="168"/>
      <c r="I131" s="171"/>
      <c r="J131" s="182">
        <f>BK131</f>
        <v>0</v>
      </c>
      <c r="K131" s="168"/>
      <c r="L131" s="173"/>
      <c r="M131" s="174"/>
      <c r="N131" s="175"/>
      <c r="O131" s="175"/>
      <c r="P131" s="176">
        <f>SUM(P132:P168)</f>
        <v>0</v>
      </c>
      <c r="Q131" s="175"/>
      <c r="R131" s="176">
        <f>SUM(R132:R168)</f>
        <v>3.464594</v>
      </c>
      <c r="S131" s="175"/>
      <c r="T131" s="177">
        <f>SUM(T132:T168)</f>
        <v>6630.969</v>
      </c>
      <c r="AR131" s="178" t="s">
        <v>84</v>
      </c>
      <c r="AT131" s="179" t="s">
        <v>75</v>
      </c>
      <c r="AU131" s="179" t="s">
        <v>84</v>
      </c>
      <c r="AY131" s="178" t="s">
        <v>123</v>
      </c>
      <c r="BK131" s="180">
        <f>SUM(BK132:BK168)</f>
        <v>0</v>
      </c>
    </row>
    <row r="132" spans="1:65" s="2" customFormat="1" ht="24.2" customHeight="1">
      <c r="A132" s="34"/>
      <c r="B132" s="35"/>
      <c r="C132" s="183" t="s">
        <v>84</v>
      </c>
      <c r="D132" s="183" t="s">
        <v>125</v>
      </c>
      <c r="E132" s="184" t="s">
        <v>126</v>
      </c>
      <c r="F132" s="185" t="s">
        <v>127</v>
      </c>
      <c r="G132" s="186" t="s">
        <v>128</v>
      </c>
      <c r="H132" s="187">
        <v>6257.3</v>
      </c>
      <c r="I132" s="188"/>
      <c r="J132" s="189">
        <f>ROUND(I132*H132,2)</f>
        <v>0</v>
      </c>
      <c r="K132" s="190"/>
      <c r="L132" s="39"/>
      <c r="M132" s="191" t="s">
        <v>1</v>
      </c>
      <c r="N132" s="192" t="s">
        <v>41</v>
      </c>
      <c r="O132" s="71"/>
      <c r="P132" s="193">
        <f>O132*H132</f>
        <v>0</v>
      </c>
      <c r="Q132" s="193">
        <v>8E-05</v>
      </c>
      <c r="R132" s="193">
        <f>Q132*H132</f>
        <v>0.500584</v>
      </c>
      <c r="S132" s="193">
        <v>0.23</v>
      </c>
      <c r="T132" s="194">
        <f>S132*H132</f>
        <v>1439.179</v>
      </c>
      <c r="U132" s="34"/>
      <c r="V132" s="34"/>
      <c r="W132" s="34"/>
      <c r="X132" s="34"/>
      <c r="Y132" s="34"/>
      <c r="Z132" s="34"/>
      <c r="AA132" s="34"/>
      <c r="AB132" s="34"/>
      <c r="AC132" s="34"/>
      <c r="AD132" s="34"/>
      <c r="AE132" s="34"/>
      <c r="AR132" s="195" t="s">
        <v>129</v>
      </c>
      <c r="AT132" s="195" t="s">
        <v>125</v>
      </c>
      <c r="AU132" s="195" t="s">
        <v>86</v>
      </c>
      <c r="AY132" s="17" t="s">
        <v>123</v>
      </c>
      <c r="BE132" s="196">
        <f>IF(N132="základní",J132,0)</f>
        <v>0</v>
      </c>
      <c r="BF132" s="196">
        <f>IF(N132="snížená",J132,0)</f>
        <v>0</v>
      </c>
      <c r="BG132" s="196">
        <f>IF(N132="zákl. přenesená",J132,0)</f>
        <v>0</v>
      </c>
      <c r="BH132" s="196">
        <f>IF(N132="sníž. přenesená",J132,0)</f>
        <v>0</v>
      </c>
      <c r="BI132" s="196">
        <f>IF(N132="nulová",J132,0)</f>
        <v>0</v>
      </c>
      <c r="BJ132" s="17" t="s">
        <v>84</v>
      </c>
      <c r="BK132" s="196">
        <f>ROUND(I132*H132,2)</f>
        <v>0</v>
      </c>
      <c r="BL132" s="17" t="s">
        <v>129</v>
      </c>
      <c r="BM132" s="195" t="s">
        <v>130</v>
      </c>
    </row>
    <row r="133" spans="1:47" s="2" customFormat="1" ht="12">
      <c r="A133" s="34"/>
      <c r="B133" s="35"/>
      <c r="C133" s="36"/>
      <c r="D133" s="197" t="s">
        <v>131</v>
      </c>
      <c r="E133" s="36"/>
      <c r="F133" s="198" t="s">
        <v>132</v>
      </c>
      <c r="G133" s="36"/>
      <c r="H133" s="36"/>
      <c r="I133" s="199"/>
      <c r="J133" s="36"/>
      <c r="K133" s="36"/>
      <c r="L133" s="39"/>
      <c r="M133" s="200"/>
      <c r="N133" s="201"/>
      <c r="O133" s="71"/>
      <c r="P133" s="71"/>
      <c r="Q133" s="71"/>
      <c r="R133" s="71"/>
      <c r="S133" s="71"/>
      <c r="T133" s="72"/>
      <c r="U133" s="34"/>
      <c r="V133" s="34"/>
      <c r="W133" s="34"/>
      <c r="X133" s="34"/>
      <c r="Y133" s="34"/>
      <c r="Z133" s="34"/>
      <c r="AA133" s="34"/>
      <c r="AB133" s="34"/>
      <c r="AC133" s="34"/>
      <c r="AD133" s="34"/>
      <c r="AE133" s="34"/>
      <c r="AT133" s="17" t="s">
        <v>131</v>
      </c>
      <c r="AU133" s="17" t="s">
        <v>86</v>
      </c>
    </row>
    <row r="134" spans="1:47" s="2" customFormat="1" ht="39">
      <c r="A134" s="34"/>
      <c r="B134" s="35"/>
      <c r="C134" s="36"/>
      <c r="D134" s="202" t="s">
        <v>133</v>
      </c>
      <c r="E134" s="36"/>
      <c r="F134" s="203" t="s">
        <v>134</v>
      </c>
      <c r="G134" s="36"/>
      <c r="H134" s="36"/>
      <c r="I134" s="199"/>
      <c r="J134" s="36"/>
      <c r="K134" s="36"/>
      <c r="L134" s="39"/>
      <c r="M134" s="200"/>
      <c r="N134" s="201"/>
      <c r="O134" s="71"/>
      <c r="P134" s="71"/>
      <c r="Q134" s="71"/>
      <c r="R134" s="71"/>
      <c r="S134" s="71"/>
      <c r="T134" s="72"/>
      <c r="U134" s="34"/>
      <c r="V134" s="34"/>
      <c r="W134" s="34"/>
      <c r="X134" s="34"/>
      <c r="Y134" s="34"/>
      <c r="Z134" s="34"/>
      <c r="AA134" s="34"/>
      <c r="AB134" s="34"/>
      <c r="AC134" s="34"/>
      <c r="AD134" s="34"/>
      <c r="AE134" s="34"/>
      <c r="AT134" s="17" t="s">
        <v>133</v>
      </c>
      <c r="AU134" s="17" t="s">
        <v>86</v>
      </c>
    </row>
    <row r="135" spans="2:51" s="13" customFormat="1" ht="12">
      <c r="B135" s="204"/>
      <c r="C135" s="205"/>
      <c r="D135" s="202" t="s">
        <v>135</v>
      </c>
      <c r="E135" s="206" t="s">
        <v>1</v>
      </c>
      <c r="F135" s="207" t="s">
        <v>136</v>
      </c>
      <c r="G135" s="205"/>
      <c r="H135" s="206" t="s">
        <v>1</v>
      </c>
      <c r="I135" s="208"/>
      <c r="J135" s="205"/>
      <c r="K135" s="205"/>
      <c r="L135" s="209"/>
      <c r="M135" s="210"/>
      <c r="N135" s="211"/>
      <c r="O135" s="211"/>
      <c r="P135" s="211"/>
      <c r="Q135" s="211"/>
      <c r="R135" s="211"/>
      <c r="S135" s="211"/>
      <c r="T135" s="212"/>
      <c r="AT135" s="213" t="s">
        <v>135</v>
      </c>
      <c r="AU135" s="213" t="s">
        <v>86</v>
      </c>
      <c r="AV135" s="13" t="s">
        <v>84</v>
      </c>
      <c r="AW135" s="13" t="s">
        <v>32</v>
      </c>
      <c r="AX135" s="13" t="s">
        <v>76</v>
      </c>
      <c r="AY135" s="213" t="s">
        <v>123</v>
      </c>
    </row>
    <row r="136" spans="2:51" s="14" customFormat="1" ht="12">
      <c r="B136" s="214"/>
      <c r="C136" s="215"/>
      <c r="D136" s="202" t="s">
        <v>135</v>
      </c>
      <c r="E136" s="216" t="s">
        <v>1</v>
      </c>
      <c r="F136" s="217" t="s">
        <v>137</v>
      </c>
      <c r="G136" s="215"/>
      <c r="H136" s="218">
        <v>2257.3</v>
      </c>
      <c r="I136" s="219"/>
      <c r="J136" s="215"/>
      <c r="K136" s="215"/>
      <c r="L136" s="220"/>
      <c r="M136" s="221"/>
      <c r="N136" s="222"/>
      <c r="O136" s="222"/>
      <c r="P136" s="222"/>
      <c r="Q136" s="222"/>
      <c r="R136" s="222"/>
      <c r="S136" s="222"/>
      <c r="T136" s="223"/>
      <c r="AT136" s="224" t="s">
        <v>135</v>
      </c>
      <c r="AU136" s="224" t="s">
        <v>86</v>
      </c>
      <c r="AV136" s="14" t="s">
        <v>86</v>
      </c>
      <c r="AW136" s="14" t="s">
        <v>32</v>
      </c>
      <c r="AX136" s="14" t="s">
        <v>76</v>
      </c>
      <c r="AY136" s="224" t="s">
        <v>123</v>
      </c>
    </row>
    <row r="137" spans="2:51" s="13" customFormat="1" ht="12">
      <c r="B137" s="204"/>
      <c r="C137" s="205"/>
      <c r="D137" s="202" t="s">
        <v>135</v>
      </c>
      <c r="E137" s="206" t="s">
        <v>1</v>
      </c>
      <c r="F137" s="207" t="s">
        <v>138</v>
      </c>
      <c r="G137" s="205"/>
      <c r="H137" s="206" t="s">
        <v>1</v>
      </c>
      <c r="I137" s="208"/>
      <c r="J137" s="205"/>
      <c r="K137" s="205"/>
      <c r="L137" s="209"/>
      <c r="M137" s="210"/>
      <c r="N137" s="211"/>
      <c r="O137" s="211"/>
      <c r="P137" s="211"/>
      <c r="Q137" s="211"/>
      <c r="R137" s="211"/>
      <c r="S137" s="211"/>
      <c r="T137" s="212"/>
      <c r="AT137" s="213" t="s">
        <v>135</v>
      </c>
      <c r="AU137" s="213" t="s">
        <v>86</v>
      </c>
      <c r="AV137" s="13" t="s">
        <v>84</v>
      </c>
      <c r="AW137" s="13" t="s">
        <v>32</v>
      </c>
      <c r="AX137" s="13" t="s">
        <v>76</v>
      </c>
      <c r="AY137" s="213" t="s">
        <v>123</v>
      </c>
    </row>
    <row r="138" spans="2:51" s="14" customFormat="1" ht="12">
      <c r="B138" s="214"/>
      <c r="C138" s="215"/>
      <c r="D138" s="202" t="s">
        <v>135</v>
      </c>
      <c r="E138" s="216" t="s">
        <v>1</v>
      </c>
      <c r="F138" s="217" t="s">
        <v>139</v>
      </c>
      <c r="G138" s="215"/>
      <c r="H138" s="218">
        <v>4000</v>
      </c>
      <c r="I138" s="219"/>
      <c r="J138" s="215"/>
      <c r="K138" s="215"/>
      <c r="L138" s="220"/>
      <c r="M138" s="221"/>
      <c r="N138" s="222"/>
      <c r="O138" s="222"/>
      <c r="P138" s="222"/>
      <c r="Q138" s="222"/>
      <c r="R138" s="222"/>
      <c r="S138" s="222"/>
      <c r="T138" s="223"/>
      <c r="AT138" s="224" t="s">
        <v>135</v>
      </c>
      <c r="AU138" s="224" t="s">
        <v>86</v>
      </c>
      <c r="AV138" s="14" t="s">
        <v>86</v>
      </c>
      <c r="AW138" s="14" t="s">
        <v>32</v>
      </c>
      <c r="AX138" s="14" t="s">
        <v>76</v>
      </c>
      <c r="AY138" s="224" t="s">
        <v>123</v>
      </c>
    </row>
    <row r="139" spans="2:51" s="15" customFormat="1" ht="12">
      <c r="B139" s="225"/>
      <c r="C139" s="226"/>
      <c r="D139" s="202" t="s">
        <v>135</v>
      </c>
      <c r="E139" s="227" t="s">
        <v>1</v>
      </c>
      <c r="F139" s="228" t="s">
        <v>140</v>
      </c>
      <c r="G139" s="226"/>
      <c r="H139" s="229">
        <v>6257.3</v>
      </c>
      <c r="I139" s="230"/>
      <c r="J139" s="226"/>
      <c r="K139" s="226"/>
      <c r="L139" s="231"/>
      <c r="M139" s="232"/>
      <c r="N139" s="233"/>
      <c r="O139" s="233"/>
      <c r="P139" s="233"/>
      <c r="Q139" s="233"/>
      <c r="R139" s="233"/>
      <c r="S139" s="233"/>
      <c r="T139" s="234"/>
      <c r="AT139" s="235" t="s">
        <v>135</v>
      </c>
      <c r="AU139" s="235" t="s">
        <v>86</v>
      </c>
      <c r="AV139" s="15" t="s">
        <v>129</v>
      </c>
      <c r="AW139" s="15" t="s">
        <v>32</v>
      </c>
      <c r="AX139" s="15" t="s">
        <v>84</v>
      </c>
      <c r="AY139" s="235" t="s">
        <v>123</v>
      </c>
    </row>
    <row r="140" spans="1:65" s="2" customFormat="1" ht="33" customHeight="1">
      <c r="A140" s="34"/>
      <c r="B140" s="35"/>
      <c r="C140" s="183" t="s">
        <v>86</v>
      </c>
      <c r="D140" s="183" t="s">
        <v>125</v>
      </c>
      <c r="E140" s="184" t="s">
        <v>141</v>
      </c>
      <c r="F140" s="185" t="s">
        <v>142</v>
      </c>
      <c r="G140" s="186" t="s">
        <v>128</v>
      </c>
      <c r="H140" s="187">
        <v>984</v>
      </c>
      <c r="I140" s="188"/>
      <c r="J140" s="189">
        <f>ROUND(I140*H140,2)</f>
        <v>0</v>
      </c>
      <c r="K140" s="190"/>
      <c r="L140" s="39"/>
      <c r="M140" s="191" t="s">
        <v>1</v>
      </c>
      <c r="N140" s="192" t="s">
        <v>41</v>
      </c>
      <c r="O140" s="71"/>
      <c r="P140" s="193">
        <f>O140*H140</f>
        <v>0</v>
      </c>
      <c r="Q140" s="193">
        <v>0.00016</v>
      </c>
      <c r="R140" s="193">
        <f>Q140*H140</f>
        <v>0.15744000000000002</v>
      </c>
      <c r="S140" s="193">
        <v>0.23</v>
      </c>
      <c r="T140" s="194">
        <f>S140*H140</f>
        <v>226.32000000000002</v>
      </c>
      <c r="U140" s="34"/>
      <c r="V140" s="34"/>
      <c r="W140" s="34"/>
      <c r="X140" s="34"/>
      <c r="Y140" s="34"/>
      <c r="Z140" s="34"/>
      <c r="AA140" s="34"/>
      <c r="AB140" s="34"/>
      <c r="AC140" s="34"/>
      <c r="AD140" s="34"/>
      <c r="AE140" s="34"/>
      <c r="AR140" s="195" t="s">
        <v>129</v>
      </c>
      <c r="AT140" s="195" t="s">
        <v>125</v>
      </c>
      <c r="AU140" s="195" t="s">
        <v>86</v>
      </c>
      <c r="AY140" s="17" t="s">
        <v>123</v>
      </c>
      <c r="BE140" s="196">
        <f>IF(N140="základní",J140,0)</f>
        <v>0</v>
      </c>
      <c r="BF140" s="196">
        <f>IF(N140="snížená",J140,0)</f>
        <v>0</v>
      </c>
      <c r="BG140" s="196">
        <f>IF(N140="zákl. přenesená",J140,0)</f>
        <v>0</v>
      </c>
      <c r="BH140" s="196">
        <f>IF(N140="sníž. přenesená",J140,0)</f>
        <v>0</v>
      </c>
      <c r="BI140" s="196">
        <f>IF(N140="nulová",J140,0)</f>
        <v>0</v>
      </c>
      <c r="BJ140" s="17" t="s">
        <v>84</v>
      </c>
      <c r="BK140" s="196">
        <f>ROUND(I140*H140,2)</f>
        <v>0</v>
      </c>
      <c r="BL140" s="17" t="s">
        <v>129</v>
      </c>
      <c r="BM140" s="195" t="s">
        <v>143</v>
      </c>
    </row>
    <row r="141" spans="1:47" s="2" customFormat="1" ht="12">
      <c r="A141" s="34"/>
      <c r="B141" s="35"/>
      <c r="C141" s="36"/>
      <c r="D141" s="197" t="s">
        <v>131</v>
      </c>
      <c r="E141" s="36"/>
      <c r="F141" s="198" t="s">
        <v>144</v>
      </c>
      <c r="G141" s="36"/>
      <c r="H141" s="36"/>
      <c r="I141" s="199"/>
      <c r="J141" s="36"/>
      <c r="K141" s="36"/>
      <c r="L141" s="39"/>
      <c r="M141" s="200"/>
      <c r="N141" s="201"/>
      <c r="O141" s="71"/>
      <c r="P141" s="71"/>
      <c r="Q141" s="71"/>
      <c r="R141" s="71"/>
      <c r="S141" s="71"/>
      <c r="T141" s="72"/>
      <c r="U141" s="34"/>
      <c r="V141" s="34"/>
      <c r="W141" s="34"/>
      <c r="X141" s="34"/>
      <c r="Y141" s="34"/>
      <c r="Z141" s="34"/>
      <c r="AA141" s="34"/>
      <c r="AB141" s="34"/>
      <c r="AC141" s="34"/>
      <c r="AD141" s="34"/>
      <c r="AE141" s="34"/>
      <c r="AT141" s="17" t="s">
        <v>131</v>
      </c>
      <c r="AU141" s="17" t="s">
        <v>86</v>
      </c>
    </row>
    <row r="142" spans="1:47" s="2" customFormat="1" ht="19.5">
      <c r="A142" s="34"/>
      <c r="B142" s="35"/>
      <c r="C142" s="36"/>
      <c r="D142" s="202" t="s">
        <v>133</v>
      </c>
      <c r="E142" s="36"/>
      <c r="F142" s="203" t="s">
        <v>145</v>
      </c>
      <c r="G142" s="36"/>
      <c r="H142" s="36"/>
      <c r="I142" s="199"/>
      <c r="J142" s="36"/>
      <c r="K142" s="36"/>
      <c r="L142" s="39"/>
      <c r="M142" s="200"/>
      <c r="N142" s="201"/>
      <c r="O142" s="71"/>
      <c r="P142" s="71"/>
      <c r="Q142" s="71"/>
      <c r="R142" s="71"/>
      <c r="S142" s="71"/>
      <c r="T142" s="72"/>
      <c r="U142" s="34"/>
      <c r="V142" s="34"/>
      <c r="W142" s="34"/>
      <c r="X142" s="34"/>
      <c r="Y142" s="34"/>
      <c r="Z142" s="34"/>
      <c r="AA142" s="34"/>
      <c r="AB142" s="34"/>
      <c r="AC142" s="34"/>
      <c r="AD142" s="34"/>
      <c r="AE142" s="34"/>
      <c r="AT142" s="17" t="s">
        <v>133</v>
      </c>
      <c r="AU142" s="17" t="s">
        <v>86</v>
      </c>
    </row>
    <row r="143" spans="2:51" s="13" customFormat="1" ht="12">
      <c r="B143" s="204"/>
      <c r="C143" s="205"/>
      <c r="D143" s="202" t="s">
        <v>135</v>
      </c>
      <c r="E143" s="206" t="s">
        <v>1</v>
      </c>
      <c r="F143" s="207" t="s">
        <v>146</v>
      </c>
      <c r="G143" s="205"/>
      <c r="H143" s="206" t="s">
        <v>1</v>
      </c>
      <c r="I143" s="208"/>
      <c r="J143" s="205"/>
      <c r="K143" s="205"/>
      <c r="L143" s="209"/>
      <c r="M143" s="210"/>
      <c r="N143" s="211"/>
      <c r="O143" s="211"/>
      <c r="P143" s="211"/>
      <c r="Q143" s="211"/>
      <c r="R143" s="211"/>
      <c r="S143" s="211"/>
      <c r="T143" s="212"/>
      <c r="AT143" s="213" t="s">
        <v>135</v>
      </c>
      <c r="AU143" s="213" t="s">
        <v>86</v>
      </c>
      <c r="AV143" s="13" t="s">
        <v>84</v>
      </c>
      <c r="AW143" s="13" t="s">
        <v>32</v>
      </c>
      <c r="AX143" s="13" t="s">
        <v>76</v>
      </c>
      <c r="AY143" s="213" t="s">
        <v>123</v>
      </c>
    </row>
    <row r="144" spans="2:51" s="14" customFormat="1" ht="12">
      <c r="B144" s="214"/>
      <c r="C144" s="215"/>
      <c r="D144" s="202" t="s">
        <v>135</v>
      </c>
      <c r="E144" s="216" t="s">
        <v>1</v>
      </c>
      <c r="F144" s="217" t="s">
        <v>147</v>
      </c>
      <c r="G144" s="215"/>
      <c r="H144" s="218">
        <v>984</v>
      </c>
      <c r="I144" s="219"/>
      <c r="J144" s="215"/>
      <c r="K144" s="215"/>
      <c r="L144" s="220"/>
      <c r="M144" s="221"/>
      <c r="N144" s="222"/>
      <c r="O144" s="222"/>
      <c r="P144" s="222"/>
      <c r="Q144" s="222"/>
      <c r="R144" s="222"/>
      <c r="S144" s="222"/>
      <c r="T144" s="223"/>
      <c r="AT144" s="224" t="s">
        <v>135</v>
      </c>
      <c r="AU144" s="224" t="s">
        <v>86</v>
      </c>
      <c r="AV144" s="14" t="s">
        <v>86</v>
      </c>
      <c r="AW144" s="14" t="s">
        <v>32</v>
      </c>
      <c r="AX144" s="14" t="s">
        <v>84</v>
      </c>
      <c r="AY144" s="224" t="s">
        <v>123</v>
      </c>
    </row>
    <row r="145" spans="1:65" s="2" customFormat="1" ht="24.2" customHeight="1">
      <c r="A145" s="34"/>
      <c r="B145" s="35"/>
      <c r="C145" s="183" t="s">
        <v>148</v>
      </c>
      <c r="D145" s="183" t="s">
        <v>125</v>
      </c>
      <c r="E145" s="184" t="s">
        <v>149</v>
      </c>
      <c r="F145" s="185" t="s">
        <v>150</v>
      </c>
      <c r="G145" s="186" t="s">
        <v>128</v>
      </c>
      <c r="H145" s="187">
        <v>21589</v>
      </c>
      <c r="I145" s="188"/>
      <c r="J145" s="189">
        <f>ROUND(I145*H145,2)</f>
        <v>0</v>
      </c>
      <c r="K145" s="190"/>
      <c r="L145" s="39"/>
      <c r="M145" s="191" t="s">
        <v>1</v>
      </c>
      <c r="N145" s="192" t="s">
        <v>41</v>
      </c>
      <c r="O145" s="71"/>
      <c r="P145" s="193">
        <f>O145*H145</f>
        <v>0</v>
      </c>
      <c r="Q145" s="193">
        <v>0.00013</v>
      </c>
      <c r="R145" s="193">
        <f>Q145*H145</f>
        <v>2.80657</v>
      </c>
      <c r="S145" s="193">
        <v>0.23</v>
      </c>
      <c r="T145" s="194">
        <f>S145*H145</f>
        <v>4965.47</v>
      </c>
      <c r="U145" s="34"/>
      <c r="V145" s="34"/>
      <c r="W145" s="34"/>
      <c r="X145" s="34"/>
      <c r="Y145" s="34"/>
      <c r="Z145" s="34"/>
      <c r="AA145" s="34"/>
      <c r="AB145" s="34"/>
      <c r="AC145" s="34"/>
      <c r="AD145" s="34"/>
      <c r="AE145" s="34"/>
      <c r="AR145" s="195" t="s">
        <v>129</v>
      </c>
      <c r="AT145" s="195" t="s">
        <v>125</v>
      </c>
      <c r="AU145" s="195" t="s">
        <v>86</v>
      </c>
      <c r="AY145" s="17" t="s">
        <v>123</v>
      </c>
      <c r="BE145" s="196">
        <f>IF(N145="základní",J145,0)</f>
        <v>0</v>
      </c>
      <c r="BF145" s="196">
        <f>IF(N145="snížená",J145,0)</f>
        <v>0</v>
      </c>
      <c r="BG145" s="196">
        <f>IF(N145="zákl. přenesená",J145,0)</f>
        <v>0</v>
      </c>
      <c r="BH145" s="196">
        <f>IF(N145="sníž. přenesená",J145,0)</f>
        <v>0</v>
      </c>
      <c r="BI145" s="196">
        <f>IF(N145="nulová",J145,0)</f>
        <v>0</v>
      </c>
      <c r="BJ145" s="17" t="s">
        <v>84</v>
      </c>
      <c r="BK145" s="196">
        <f>ROUND(I145*H145,2)</f>
        <v>0</v>
      </c>
      <c r="BL145" s="17" t="s">
        <v>129</v>
      </c>
      <c r="BM145" s="195" t="s">
        <v>151</v>
      </c>
    </row>
    <row r="146" spans="1:47" s="2" customFormat="1" ht="12">
      <c r="A146" s="34"/>
      <c r="B146" s="35"/>
      <c r="C146" s="36"/>
      <c r="D146" s="197" t="s">
        <v>131</v>
      </c>
      <c r="E146" s="36"/>
      <c r="F146" s="198" t="s">
        <v>152</v>
      </c>
      <c r="G146" s="36"/>
      <c r="H146" s="36"/>
      <c r="I146" s="199"/>
      <c r="J146" s="36"/>
      <c r="K146" s="36"/>
      <c r="L146" s="39"/>
      <c r="M146" s="200"/>
      <c r="N146" s="201"/>
      <c r="O146" s="71"/>
      <c r="P146" s="71"/>
      <c r="Q146" s="71"/>
      <c r="R146" s="71"/>
      <c r="S146" s="71"/>
      <c r="T146" s="72"/>
      <c r="U146" s="34"/>
      <c r="V146" s="34"/>
      <c r="W146" s="34"/>
      <c r="X146" s="34"/>
      <c r="Y146" s="34"/>
      <c r="Z146" s="34"/>
      <c r="AA146" s="34"/>
      <c r="AB146" s="34"/>
      <c r="AC146" s="34"/>
      <c r="AD146" s="34"/>
      <c r="AE146" s="34"/>
      <c r="AT146" s="17" t="s">
        <v>131</v>
      </c>
      <c r="AU146" s="17" t="s">
        <v>86</v>
      </c>
    </row>
    <row r="147" spans="1:47" s="2" customFormat="1" ht="29.25">
      <c r="A147" s="34"/>
      <c r="B147" s="35"/>
      <c r="C147" s="36"/>
      <c r="D147" s="202" t="s">
        <v>133</v>
      </c>
      <c r="E147" s="36"/>
      <c r="F147" s="203" t="s">
        <v>153</v>
      </c>
      <c r="G147" s="36"/>
      <c r="H147" s="36"/>
      <c r="I147" s="199"/>
      <c r="J147" s="36"/>
      <c r="K147" s="36"/>
      <c r="L147" s="39"/>
      <c r="M147" s="200"/>
      <c r="N147" s="201"/>
      <c r="O147" s="71"/>
      <c r="P147" s="71"/>
      <c r="Q147" s="71"/>
      <c r="R147" s="71"/>
      <c r="S147" s="71"/>
      <c r="T147" s="72"/>
      <c r="U147" s="34"/>
      <c r="V147" s="34"/>
      <c r="W147" s="34"/>
      <c r="X147" s="34"/>
      <c r="Y147" s="34"/>
      <c r="Z147" s="34"/>
      <c r="AA147" s="34"/>
      <c r="AB147" s="34"/>
      <c r="AC147" s="34"/>
      <c r="AD147" s="34"/>
      <c r="AE147" s="34"/>
      <c r="AT147" s="17" t="s">
        <v>133</v>
      </c>
      <c r="AU147" s="17" t="s">
        <v>86</v>
      </c>
    </row>
    <row r="148" spans="1:65" s="2" customFormat="1" ht="21.75" customHeight="1">
      <c r="A148" s="34"/>
      <c r="B148" s="35"/>
      <c r="C148" s="183" t="s">
        <v>129</v>
      </c>
      <c r="D148" s="183" t="s">
        <v>125</v>
      </c>
      <c r="E148" s="184" t="s">
        <v>154</v>
      </c>
      <c r="F148" s="185" t="s">
        <v>155</v>
      </c>
      <c r="G148" s="186" t="s">
        <v>156</v>
      </c>
      <c r="H148" s="187">
        <v>451.46</v>
      </c>
      <c r="I148" s="188"/>
      <c r="J148" s="189">
        <f>ROUND(I148*H148,2)</f>
        <v>0</v>
      </c>
      <c r="K148" s="190"/>
      <c r="L148" s="39"/>
      <c r="M148" s="191" t="s">
        <v>1</v>
      </c>
      <c r="N148" s="192" t="s">
        <v>41</v>
      </c>
      <c r="O148" s="71"/>
      <c r="P148" s="193">
        <f>O148*H148</f>
        <v>0</v>
      </c>
      <c r="Q148" s="193">
        <v>0</v>
      </c>
      <c r="R148" s="193">
        <f>Q148*H148</f>
        <v>0</v>
      </c>
      <c r="S148" s="193">
        <v>0</v>
      </c>
      <c r="T148" s="194">
        <f>S148*H148</f>
        <v>0</v>
      </c>
      <c r="U148" s="34"/>
      <c r="V148" s="34"/>
      <c r="W148" s="34"/>
      <c r="X148" s="34"/>
      <c r="Y148" s="34"/>
      <c r="Z148" s="34"/>
      <c r="AA148" s="34"/>
      <c r="AB148" s="34"/>
      <c r="AC148" s="34"/>
      <c r="AD148" s="34"/>
      <c r="AE148" s="34"/>
      <c r="AR148" s="195" t="s">
        <v>129</v>
      </c>
      <c r="AT148" s="195" t="s">
        <v>125</v>
      </c>
      <c r="AU148" s="195" t="s">
        <v>86</v>
      </c>
      <c r="AY148" s="17" t="s">
        <v>123</v>
      </c>
      <c r="BE148" s="196">
        <f>IF(N148="základní",J148,0)</f>
        <v>0</v>
      </c>
      <c r="BF148" s="196">
        <f>IF(N148="snížená",J148,0)</f>
        <v>0</v>
      </c>
      <c r="BG148" s="196">
        <f>IF(N148="zákl. přenesená",J148,0)</f>
        <v>0</v>
      </c>
      <c r="BH148" s="196">
        <f>IF(N148="sníž. přenesená",J148,0)</f>
        <v>0</v>
      </c>
      <c r="BI148" s="196">
        <f>IF(N148="nulová",J148,0)</f>
        <v>0</v>
      </c>
      <c r="BJ148" s="17" t="s">
        <v>84</v>
      </c>
      <c r="BK148" s="196">
        <f>ROUND(I148*H148,2)</f>
        <v>0</v>
      </c>
      <c r="BL148" s="17" t="s">
        <v>129</v>
      </c>
      <c r="BM148" s="195" t="s">
        <v>157</v>
      </c>
    </row>
    <row r="149" spans="1:47" s="2" customFormat="1" ht="12">
      <c r="A149" s="34"/>
      <c r="B149" s="35"/>
      <c r="C149" s="36"/>
      <c r="D149" s="197" t="s">
        <v>131</v>
      </c>
      <c r="E149" s="36"/>
      <c r="F149" s="198" t="s">
        <v>158</v>
      </c>
      <c r="G149" s="36"/>
      <c r="H149" s="36"/>
      <c r="I149" s="199"/>
      <c r="J149" s="36"/>
      <c r="K149" s="36"/>
      <c r="L149" s="39"/>
      <c r="M149" s="200"/>
      <c r="N149" s="201"/>
      <c r="O149" s="71"/>
      <c r="P149" s="71"/>
      <c r="Q149" s="71"/>
      <c r="R149" s="71"/>
      <c r="S149" s="71"/>
      <c r="T149" s="72"/>
      <c r="U149" s="34"/>
      <c r="V149" s="34"/>
      <c r="W149" s="34"/>
      <c r="X149" s="34"/>
      <c r="Y149" s="34"/>
      <c r="Z149" s="34"/>
      <c r="AA149" s="34"/>
      <c r="AB149" s="34"/>
      <c r="AC149" s="34"/>
      <c r="AD149" s="34"/>
      <c r="AE149" s="34"/>
      <c r="AT149" s="17" t="s">
        <v>131</v>
      </c>
      <c r="AU149" s="17" t="s">
        <v>86</v>
      </c>
    </row>
    <row r="150" spans="1:47" s="2" customFormat="1" ht="19.5">
      <c r="A150" s="34"/>
      <c r="B150" s="35"/>
      <c r="C150" s="36"/>
      <c r="D150" s="202" t="s">
        <v>133</v>
      </c>
      <c r="E150" s="36"/>
      <c r="F150" s="203" t="s">
        <v>159</v>
      </c>
      <c r="G150" s="36"/>
      <c r="H150" s="36"/>
      <c r="I150" s="199"/>
      <c r="J150" s="36"/>
      <c r="K150" s="36"/>
      <c r="L150" s="39"/>
      <c r="M150" s="200"/>
      <c r="N150" s="201"/>
      <c r="O150" s="71"/>
      <c r="P150" s="71"/>
      <c r="Q150" s="71"/>
      <c r="R150" s="71"/>
      <c r="S150" s="71"/>
      <c r="T150" s="72"/>
      <c r="U150" s="34"/>
      <c r="V150" s="34"/>
      <c r="W150" s="34"/>
      <c r="X150" s="34"/>
      <c r="Y150" s="34"/>
      <c r="Z150" s="34"/>
      <c r="AA150" s="34"/>
      <c r="AB150" s="34"/>
      <c r="AC150" s="34"/>
      <c r="AD150" s="34"/>
      <c r="AE150" s="34"/>
      <c r="AT150" s="17" t="s">
        <v>133</v>
      </c>
      <c r="AU150" s="17" t="s">
        <v>86</v>
      </c>
    </row>
    <row r="151" spans="2:51" s="14" customFormat="1" ht="12">
      <c r="B151" s="214"/>
      <c r="C151" s="215"/>
      <c r="D151" s="202" t="s">
        <v>135</v>
      </c>
      <c r="E151" s="216" t="s">
        <v>1</v>
      </c>
      <c r="F151" s="217" t="s">
        <v>160</v>
      </c>
      <c r="G151" s="215"/>
      <c r="H151" s="218">
        <v>451.46</v>
      </c>
      <c r="I151" s="219"/>
      <c r="J151" s="215"/>
      <c r="K151" s="215"/>
      <c r="L151" s="220"/>
      <c r="M151" s="221"/>
      <c r="N151" s="222"/>
      <c r="O151" s="222"/>
      <c r="P151" s="222"/>
      <c r="Q151" s="222"/>
      <c r="R151" s="222"/>
      <c r="S151" s="222"/>
      <c r="T151" s="223"/>
      <c r="AT151" s="224" t="s">
        <v>135</v>
      </c>
      <c r="AU151" s="224" t="s">
        <v>86</v>
      </c>
      <c r="AV151" s="14" t="s">
        <v>86</v>
      </c>
      <c r="AW151" s="14" t="s">
        <v>32</v>
      </c>
      <c r="AX151" s="14" t="s">
        <v>84</v>
      </c>
      <c r="AY151" s="224" t="s">
        <v>123</v>
      </c>
    </row>
    <row r="152" spans="1:65" s="2" customFormat="1" ht="24.2" customHeight="1">
      <c r="A152" s="34"/>
      <c r="B152" s="35"/>
      <c r="C152" s="183" t="s">
        <v>161</v>
      </c>
      <c r="D152" s="183" t="s">
        <v>125</v>
      </c>
      <c r="E152" s="184" t="s">
        <v>162</v>
      </c>
      <c r="F152" s="185" t="s">
        <v>163</v>
      </c>
      <c r="G152" s="186" t="s">
        <v>156</v>
      </c>
      <c r="H152" s="187">
        <v>35</v>
      </c>
      <c r="I152" s="188"/>
      <c r="J152" s="189">
        <f>ROUND(I152*H152,2)</f>
        <v>0</v>
      </c>
      <c r="K152" s="190"/>
      <c r="L152" s="39"/>
      <c r="M152" s="191" t="s">
        <v>1</v>
      </c>
      <c r="N152" s="192" t="s">
        <v>41</v>
      </c>
      <c r="O152" s="71"/>
      <c r="P152" s="193">
        <f>O152*H152</f>
        <v>0</v>
      </c>
      <c r="Q152" s="193">
        <v>0</v>
      </c>
      <c r="R152" s="193">
        <f>Q152*H152</f>
        <v>0</v>
      </c>
      <c r="S152" s="193">
        <v>0</v>
      </c>
      <c r="T152" s="194">
        <f>S152*H152</f>
        <v>0</v>
      </c>
      <c r="U152" s="34"/>
      <c r="V152" s="34"/>
      <c r="W152" s="34"/>
      <c r="X152" s="34"/>
      <c r="Y152" s="34"/>
      <c r="Z152" s="34"/>
      <c r="AA152" s="34"/>
      <c r="AB152" s="34"/>
      <c r="AC152" s="34"/>
      <c r="AD152" s="34"/>
      <c r="AE152" s="34"/>
      <c r="AR152" s="195" t="s">
        <v>129</v>
      </c>
      <c r="AT152" s="195" t="s">
        <v>125</v>
      </c>
      <c r="AU152" s="195" t="s">
        <v>86</v>
      </c>
      <c r="AY152" s="17" t="s">
        <v>123</v>
      </c>
      <c r="BE152" s="196">
        <f>IF(N152="základní",J152,0)</f>
        <v>0</v>
      </c>
      <c r="BF152" s="196">
        <f>IF(N152="snížená",J152,0)</f>
        <v>0</v>
      </c>
      <c r="BG152" s="196">
        <f>IF(N152="zákl. přenesená",J152,0)</f>
        <v>0</v>
      </c>
      <c r="BH152" s="196">
        <f>IF(N152="sníž. přenesená",J152,0)</f>
        <v>0</v>
      </c>
      <c r="BI152" s="196">
        <f>IF(N152="nulová",J152,0)</f>
        <v>0</v>
      </c>
      <c r="BJ152" s="17" t="s">
        <v>84</v>
      </c>
      <c r="BK152" s="196">
        <f>ROUND(I152*H152,2)</f>
        <v>0</v>
      </c>
      <c r="BL152" s="17" t="s">
        <v>129</v>
      </c>
      <c r="BM152" s="195" t="s">
        <v>164</v>
      </c>
    </row>
    <row r="153" spans="1:47" s="2" customFormat="1" ht="12">
      <c r="A153" s="34"/>
      <c r="B153" s="35"/>
      <c r="C153" s="36"/>
      <c r="D153" s="197" t="s">
        <v>131</v>
      </c>
      <c r="E153" s="36"/>
      <c r="F153" s="198" t="s">
        <v>165</v>
      </c>
      <c r="G153" s="36"/>
      <c r="H153" s="36"/>
      <c r="I153" s="199"/>
      <c r="J153" s="36"/>
      <c r="K153" s="36"/>
      <c r="L153" s="39"/>
      <c r="M153" s="200"/>
      <c r="N153" s="201"/>
      <c r="O153" s="71"/>
      <c r="P153" s="71"/>
      <c r="Q153" s="71"/>
      <c r="R153" s="71"/>
      <c r="S153" s="71"/>
      <c r="T153" s="72"/>
      <c r="U153" s="34"/>
      <c r="V153" s="34"/>
      <c r="W153" s="34"/>
      <c r="X153" s="34"/>
      <c r="Y153" s="34"/>
      <c r="Z153" s="34"/>
      <c r="AA153" s="34"/>
      <c r="AB153" s="34"/>
      <c r="AC153" s="34"/>
      <c r="AD153" s="34"/>
      <c r="AE153" s="34"/>
      <c r="AT153" s="17" t="s">
        <v>131</v>
      </c>
      <c r="AU153" s="17" t="s">
        <v>86</v>
      </c>
    </row>
    <row r="154" spans="2:51" s="14" customFormat="1" ht="12">
      <c r="B154" s="214"/>
      <c r="C154" s="215"/>
      <c r="D154" s="202" t="s">
        <v>135</v>
      </c>
      <c r="E154" s="216" t="s">
        <v>1</v>
      </c>
      <c r="F154" s="217" t="s">
        <v>166</v>
      </c>
      <c r="G154" s="215"/>
      <c r="H154" s="218">
        <v>35</v>
      </c>
      <c r="I154" s="219"/>
      <c r="J154" s="215"/>
      <c r="K154" s="215"/>
      <c r="L154" s="220"/>
      <c r="M154" s="221"/>
      <c r="N154" s="222"/>
      <c r="O154" s="222"/>
      <c r="P154" s="222"/>
      <c r="Q154" s="222"/>
      <c r="R154" s="222"/>
      <c r="S154" s="222"/>
      <c r="T154" s="223"/>
      <c r="AT154" s="224" t="s">
        <v>135</v>
      </c>
      <c r="AU154" s="224" t="s">
        <v>86</v>
      </c>
      <c r="AV154" s="14" t="s">
        <v>86</v>
      </c>
      <c r="AW154" s="14" t="s">
        <v>32</v>
      </c>
      <c r="AX154" s="14" t="s">
        <v>84</v>
      </c>
      <c r="AY154" s="224" t="s">
        <v>123</v>
      </c>
    </row>
    <row r="155" spans="1:65" s="2" customFormat="1" ht="37.9" customHeight="1">
      <c r="A155" s="34"/>
      <c r="B155" s="35"/>
      <c r="C155" s="183" t="s">
        <v>167</v>
      </c>
      <c r="D155" s="183" t="s">
        <v>125</v>
      </c>
      <c r="E155" s="184" t="s">
        <v>168</v>
      </c>
      <c r="F155" s="185" t="s">
        <v>169</v>
      </c>
      <c r="G155" s="186" t="s">
        <v>156</v>
      </c>
      <c r="H155" s="187">
        <v>4565.06</v>
      </c>
      <c r="I155" s="188"/>
      <c r="J155" s="189">
        <f>ROUND(I155*H155,2)</f>
        <v>0</v>
      </c>
      <c r="K155" s="190"/>
      <c r="L155" s="39"/>
      <c r="M155" s="191" t="s">
        <v>1</v>
      </c>
      <c r="N155" s="192" t="s">
        <v>41</v>
      </c>
      <c r="O155" s="71"/>
      <c r="P155" s="193">
        <f>O155*H155</f>
        <v>0</v>
      </c>
      <c r="Q155" s="193">
        <v>0</v>
      </c>
      <c r="R155" s="193">
        <f>Q155*H155</f>
        <v>0</v>
      </c>
      <c r="S155" s="193">
        <v>0</v>
      </c>
      <c r="T155" s="194">
        <f>S155*H155</f>
        <v>0</v>
      </c>
      <c r="U155" s="34"/>
      <c r="V155" s="34"/>
      <c r="W155" s="34"/>
      <c r="X155" s="34"/>
      <c r="Y155" s="34"/>
      <c r="Z155" s="34"/>
      <c r="AA155" s="34"/>
      <c r="AB155" s="34"/>
      <c r="AC155" s="34"/>
      <c r="AD155" s="34"/>
      <c r="AE155" s="34"/>
      <c r="AR155" s="195" t="s">
        <v>129</v>
      </c>
      <c r="AT155" s="195" t="s">
        <v>125</v>
      </c>
      <c r="AU155" s="195" t="s">
        <v>86</v>
      </c>
      <c r="AY155" s="17" t="s">
        <v>123</v>
      </c>
      <c r="BE155" s="196">
        <f>IF(N155="základní",J155,0)</f>
        <v>0</v>
      </c>
      <c r="BF155" s="196">
        <f>IF(N155="snížená",J155,0)</f>
        <v>0</v>
      </c>
      <c r="BG155" s="196">
        <f>IF(N155="zákl. přenesená",J155,0)</f>
        <v>0</v>
      </c>
      <c r="BH155" s="196">
        <f>IF(N155="sníž. přenesená",J155,0)</f>
        <v>0</v>
      </c>
      <c r="BI155" s="196">
        <f>IF(N155="nulová",J155,0)</f>
        <v>0</v>
      </c>
      <c r="BJ155" s="17" t="s">
        <v>84</v>
      </c>
      <c r="BK155" s="196">
        <f>ROUND(I155*H155,2)</f>
        <v>0</v>
      </c>
      <c r="BL155" s="17" t="s">
        <v>129</v>
      </c>
      <c r="BM155" s="195" t="s">
        <v>170</v>
      </c>
    </row>
    <row r="156" spans="1:47" s="2" customFormat="1" ht="12">
      <c r="A156" s="34"/>
      <c r="B156" s="35"/>
      <c r="C156" s="36"/>
      <c r="D156" s="197" t="s">
        <v>131</v>
      </c>
      <c r="E156" s="36"/>
      <c r="F156" s="198" t="s">
        <v>171</v>
      </c>
      <c r="G156" s="36"/>
      <c r="H156" s="36"/>
      <c r="I156" s="199"/>
      <c r="J156" s="36"/>
      <c r="K156" s="36"/>
      <c r="L156" s="39"/>
      <c r="M156" s="200"/>
      <c r="N156" s="201"/>
      <c r="O156" s="71"/>
      <c r="P156" s="71"/>
      <c r="Q156" s="71"/>
      <c r="R156" s="71"/>
      <c r="S156" s="71"/>
      <c r="T156" s="72"/>
      <c r="U156" s="34"/>
      <c r="V156" s="34"/>
      <c r="W156" s="34"/>
      <c r="X156" s="34"/>
      <c r="Y156" s="34"/>
      <c r="Z156" s="34"/>
      <c r="AA156" s="34"/>
      <c r="AB156" s="34"/>
      <c r="AC156" s="34"/>
      <c r="AD156" s="34"/>
      <c r="AE156" s="34"/>
      <c r="AT156" s="17" t="s">
        <v>131</v>
      </c>
      <c r="AU156" s="17" t="s">
        <v>86</v>
      </c>
    </row>
    <row r="157" spans="2:51" s="14" customFormat="1" ht="12">
      <c r="B157" s="214"/>
      <c r="C157" s="215"/>
      <c r="D157" s="202" t="s">
        <v>135</v>
      </c>
      <c r="E157" s="216" t="s">
        <v>1</v>
      </c>
      <c r="F157" s="217" t="s">
        <v>172</v>
      </c>
      <c r="G157" s="215"/>
      <c r="H157" s="218">
        <v>541.1</v>
      </c>
      <c r="I157" s="219"/>
      <c r="J157" s="215"/>
      <c r="K157" s="215"/>
      <c r="L157" s="220"/>
      <c r="M157" s="221"/>
      <c r="N157" s="222"/>
      <c r="O157" s="222"/>
      <c r="P157" s="222"/>
      <c r="Q157" s="222"/>
      <c r="R157" s="222"/>
      <c r="S157" s="222"/>
      <c r="T157" s="223"/>
      <c r="AT157" s="224" t="s">
        <v>135</v>
      </c>
      <c r="AU157" s="224" t="s">
        <v>86</v>
      </c>
      <c r="AV157" s="14" t="s">
        <v>86</v>
      </c>
      <c r="AW157" s="14" t="s">
        <v>32</v>
      </c>
      <c r="AX157" s="14" t="s">
        <v>76</v>
      </c>
      <c r="AY157" s="224" t="s">
        <v>123</v>
      </c>
    </row>
    <row r="158" spans="2:51" s="14" customFormat="1" ht="12">
      <c r="B158" s="214"/>
      <c r="C158" s="215"/>
      <c r="D158" s="202" t="s">
        <v>135</v>
      </c>
      <c r="E158" s="216" t="s">
        <v>1</v>
      </c>
      <c r="F158" s="217" t="s">
        <v>173</v>
      </c>
      <c r="G158" s="215"/>
      <c r="H158" s="218">
        <v>451.46</v>
      </c>
      <c r="I158" s="219"/>
      <c r="J158" s="215"/>
      <c r="K158" s="215"/>
      <c r="L158" s="220"/>
      <c r="M158" s="221"/>
      <c r="N158" s="222"/>
      <c r="O158" s="222"/>
      <c r="P158" s="222"/>
      <c r="Q158" s="222"/>
      <c r="R158" s="222"/>
      <c r="S158" s="222"/>
      <c r="T158" s="223"/>
      <c r="AT158" s="224" t="s">
        <v>135</v>
      </c>
      <c r="AU158" s="224" t="s">
        <v>86</v>
      </c>
      <c r="AV158" s="14" t="s">
        <v>86</v>
      </c>
      <c r="AW158" s="14" t="s">
        <v>32</v>
      </c>
      <c r="AX158" s="14" t="s">
        <v>76</v>
      </c>
      <c r="AY158" s="224" t="s">
        <v>123</v>
      </c>
    </row>
    <row r="159" spans="2:51" s="14" customFormat="1" ht="12">
      <c r="B159" s="214"/>
      <c r="C159" s="215"/>
      <c r="D159" s="202" t="s">
        <v>135</v>
      </c>
      <c r="E159" s="216" t="s">
        <v>1</v>
      </c>
      <c r="F159" s="217" t="s">
        <v>174</v>
      </c>
      <c r="G159" s="215"/>
      <c r="H159" s="218">
        <v>3537.5</v>
      </c>
      <c r="I159" s="219"/>
      <c r="J159" s="215"/>
      <c r="K159" s="215"/>
      <c r="L159" s="220"/>
      <c r="M159" s="221"/>
      <c r="N159" s="222"/>
      <c r="O159" s="222"/>
      <c r="P159" s="222"/>
      <c r="Q159" s="222"/>
      <c r="R159" s="222"/>
      <c r="S159" s="222"/>
      <c r="T159" s="223"/>
      <c r="AT159" s="224" t="s">
        <v>135</v>
      </c>
      <c r="AU159" s="224" t="s">
        <v>86</v>
      </c>
      <c r="AV159" s="14" t="s">
        <v>86</v>
      </c>
      <c r="AW159" s="14" t="s">
        <v>32</v>
      </c>
      <c r="AX159" s="14" t="s">
        <v>76</v>
      </c>
      <c r="AY159" s="224" t="s">
        <v>123</v>
      </c>
    </row>
    <row r="160" spans="2:51" s="14" customFormat="1" ht="12">
      <c r="B160" s="214"/>
      <c r="C160" s="215"/>
      <c r="D160" s="202" t="s">
        <v>135</v>
      </c>
      <c r="E160" s="216" t="s">
        <v>1</v>
      </c>
      <c r="F160" s="217" t="s">
        <v>175</v>
      </c>
      <c r="G160" s="215"/>
      <c r="H160" s="218">
        <v>35</v>
      </c>
      <c r="I160" s="219"/>
      <c r="J160" s="215"/>
      <c r="K160" s="215"/>
      <c r="L160" s="220"/>
      <c r="M160" s="221"/>
      <c r="N160" s="222"/>
      <c r="O160" s="222"/>
      <c r="P160" s="222"/>
      <c r="Q160" s="222"/>
      <c r="R160" s="222"/>
      <c r="S160" s="222"/>
      <c r="T160" s="223"/>
      <c r="AT160" s="224" t="s">
        <v>135</v>
      </c>
      <c r="AU160" s="224" t="s">
        <v>86</v>
      </c>
      <c r="AV160" s="14" t="s">
        <v>86</v>
      </c>
      <c r="AW160" s="14" t="s">
        <v>32</v>
      </c>
      <c r="AX160" s="14" t="s">
        <v>76</v>
      </c>
      <c r="AY160" s="224" t="s">
        <v>123</v>
      </c>
    </row>
    <row r="161" spans="1:65" s="2" customFormat="1" ht="37.9" customHeight="1">
      <c r="A161" s="34"/>
      <c r="B161" s="35"/>
      <c r="C161" s="183" t="s">
        <v>176</v>
      </c>
      <c r="D161" s="183" t="s">
        <v>125</v>
      </c>
      <c r="E161" s="184" t="s">
        <v>177</v>
      </c>
      <c r="F161" s="185" t="s">
        <v>178</v>
      </c>
      <c r="G161" s="186" t="s">
        <v>156</v>
      </c>
      <c r="H161" s="187">
        <v>45650.6</v>
      </c>
      <c r="I161" s="188"/>
      <c r="J161" s="189">
        <f>ROUND(I161*H161,2)</f>
        <v>0</v>
      </c>
      <c r="K161" s="190"/>
      <c r="L161" s="39"/>
      <c r="M161" s="191" t="s">
        <v>1</v>
      </c>
      <c r="N161" s="192" t="s">
        <v>41</v>
      </c>
      <c r="O161" s="71"/>
      <c r="P161" s="193">
        <f>O161*H161</f>
        <v>0</v>
      </c>
      <c r="Q161" s="193">
        <v>0</v>
      </c>
      <c r="R161" s="193">
        <f>Q161*H161</f>
        <v>0</v>
      </c>
      <c r="S161" s="193">
        <v>0</v>
      </c>
      <c r="T161" s="194">
        <f>S161*H161</f>
        <v>0</v>
      </c>
      <c r="U161" s="34"/>
      <c r="V161" s="34"/>
      <c r="W161" s="34"/>
      <c r="X161" s="34"/>
      <c r="Y161" s="34"/>
      <c r="Z161" s="34"/>
      <c r="AA161" s="34"/>
      <c r="AB161" s="34"/>
      <c r="AC161" s="34"/>
      <c r="AD161" s="34"/>
      <c r="AE161" s="34"/>
      <c r="AR161" s="195" t="s">
        <v>129</v>
      </c>
      <c r="AT161" s="195" t="s">
        <v>125</v>
      </c>
      <c r="AU161" s="195" t="s">
        <v>86</v>
      </c>
      <c r="AY161" s="17" t="s">
        <v>123</v>
      </c>
      <c r="BE161" s="196">
        <f>IF(N161="základní",J161,0)</f>
        <v>0</v>
      </c>
      <c r="BF161" s="196">
        <f>IF(N161="snížená",J161,0)</f>
        <v>0</v>
      </c>
      <c r="BG161" s="196">
        <f>IF(N161="zákl. přenesená",J161,0)</f>
        <v>0</v>
      </c>
      <c r="BH161" s="196">
        <f>IF(N161="sníž. přenesená",J161,0)</f>
        <v>0</v>
      </c>
      <c r="BI161" s="196">
        <f>IF(N161="nulová",J161,0)</f>
        <v>0</v>
      </c>
      <c r="BJ161" s="17" t="s">
        <v>84</v>
      </c>
      <c r="BK161" s="196">
        <f>ROUND(I161*H161,2)</f>
        <v>0</v>
      </c>
      <c r="BL161" s="17" t="s">
        <v>129</v>
      </c>
      <c r="BM161" s="195" t="s">
        <v>179</v>
      </c>
    </row>
    <row r="162" spans="1:47" s="2" customFormat="1" ht="12">
      <c r="A162" s="34"/>
      <c r="B162" s="35"/>
      <c r="C162" s="36"/>
      <c r="D162" s="197" t="s">
        <v>131</v>
      </c>
      <c r="E162" s="36"/>
      <c r="F162" s="198" t="s">
        <v>180</v>
      </c>
      <c r="G162" s="36"/>
      <c r="H162" s="36"/>
      <c r="I162" s="199"/>
      <c r="J162" s="36"/>
      <c r="K162" s="36"/>
      <c r="L162" s="39"/>
      <c r="M162" s="200"/>
      <c r="N162" s="201"/>
      <c r="O162" s="71"/>
      <c r="P162" s="71"/>
      <c r="Q162" s="71"/>
      <c r="R162" s="71"/>
      <c r="S162" s="71"/>
      <c r="T162" s="72"/>
      <c r="U162" s="34"/>
      <c r="V162" s="34"/>
      <c r="W162" s="34"/>
      <c r="X162" s="34"/>
      <c r="Y162" s="34"/>
      <c r="Z162" s="34"/>
      <c r="AA162" s="34"/>
      <c r="AB162" s="34"/>
      <c r="AC162" s="34"/>
      <c r="AD162" s="34"/>
      <c r="AE162" s="34"/>
      <c r="AT162" s="17" t="s">
        <v>131</v>
      </c>
      <c r="AU162" s="17" t="s">
        <v>86</v>
      </c>
    </row>
    <row r="163" spans="2:51" s="14" customFormat="1" ht="12">
      <c r="B163" s="214"/>
      <c r="C163" s="215"/>
      <c r="D163" s="202" t="s">
        <v>135</v>
      </c>
      <c r="E163" s="216" t="s">
        <v>1</v>
      </c>
      <c r="F163" s="217" t="s">
        <v>181</v>
      </c>
      <c r="G163" s="215"/>
      <c r="H163" s="218">
        <v>45650.6</v>
      </c>
      <c r="I163" s="219"/>
      <c r="J163" s="215"/>
      <c r="K163" s="215"/>
      <c r="L163" s="220"/>
      <c r="M163" s="221"/>
      <c r="N163" s="222"/>
      <c r="O163" s="222"/>
      <c r="P163" s="222"/>
      <c r="Q163" s="222"/>
      <c r="R163" s="222"/>
      <c r="S163" s="222"/>
      <c r="T163" s="223"/>
      <c r="AT163" s="224" t="s">
        <v>135</v>
      </c>
      <c r="AU163" s="224" t="s">
        <v>86</v>
      </c>
      <c r="AV163" s="14" t="s">
        <v>86</v>
      </c>
      <c r="AW163" s="14" t="s">
        <v>32</v>
      </c>
      <c r="AX163" s="14" t="s">
        <v>84</v>
      </c>
      <c r="AY163" s="224" t="s">
        <v>123</v>
      </c>
    </row>
    <row r="164" spans="1:65" s="2" customFormat="1" ht="24.2" customHeight="1">
      <c r="A164" s="34"/>
      <c r="B164" s="35"/>
      <c r="C164" s="183" t="s">
        <v>182</v>
      </c>
      <c r="D164" s="183" t="s">
        <v>125</v>
      </c>
      <c r="E164" s="184" t="s">
        <v>183</v>
      </c>
      <c r="F164" s="185" t="s">
        <v>184</v>
      </c>
      <c r="G164" s="186" t="s">
        <v>185</v>
      </c>
      <c r="H164" s="187">
        <v>8217.108</v>
      </c>
      <c r="I164" s="188"/>
      <c r="J164" s="189">
        <f>ROUND(I164*H164,2)</f>
        <v>0</v>
      </c>
      <c r="K164" s="190"/>
      <c r="L164" s="39"/>
      <c r="M164" s="191" t="s">
        <v>1</v>
      </c>
      <c r="N164" s="192" t="s">
        <v>41</v>
      </c>
      <c r="O164" s="71"/>
      <c r="P164" s="193">
        <f>O164*H164</f>
        <v>0</v>
      </c>
      <c r="Q164" s="193">
        <v>0</v>
      </c>
      <c r="R164" s="193">
        <f>Q164*H164</f>
        <v>0</v>
      </c>
      <c r="S164" s="193">
        <v>0</v>
      </c>
      <c r="T164" s="194">
        <f>S164*H164</f>
        <v>0</v>
      </c>
      <c r="U164" s="34"/>
      <c r="V164" s="34"/>
      <c r="W164" s="34"/>
      <c r="X164" s="34"/>
      <c r="Y164" s="34"/>
      <c r="Z164" s="34"/>
      <c r="AA164" s="34"/>
      <c r="AB164" s="34"/>
      <c r="AC164" s="34"/>
      <c r="AD164" s="34"/>
      <c r="AE164" s="34"/>
      <c r="AR164" s="195" t="s">
        <v>129</v>
      </c>
      <c r="AT164" s="195" t="s">
        <v>125</v>
      </c>
      <c r="AU164" s="195" t="s">
        <v>86</v>
      </c>
      <c r="AY164" s="17" t="s">
        <v>123</v>
      </c>
      <c r="BE164" s="196">
        <f>IF(N164="základní",J164,0)</f>
        <v>0</v>
      </c>
      <c r="BF164" s="196">
        <f>IF(N164="snížená",J164,0)</f>
        <v>0</v>
      </c>
      <c r="BG164" s="196">
        <f>IF(N164="zákl. přenesená",J164,0)</f>
        <v>0</v>
      </c>
      <c r="BH164" s="196">
        <f>IF(N164="sníž. přenesená",J164,0)</f>
        <v>0</v>
      </c>
      <c r="BI164" s="196">
        <f>IF(N164="nulová",J164,0)</f>
        <v>0</v>
      </c>
      <c r="BJ164" s="17" t="s">
        <v>84</v>
      </c>
      <c r="BK164" s="196">
        <f>ROUND(I164*H164,2)</f>
        <v>0</v>
      </c>
      <c r="BL164" s="17" t="s">
        <v>129</v>
      </c>
      <c r="BM164" s="195" t="s">
        <v>186</v>
      </c>
    </row>
    <row r="165" spans="1:47" s="2" customFormat="1" ht="12">
      <c r="A165" s="34"/>
      <c r="B165" s="35"/>
      <c r="C165" s="36"/>
      <c r="D165" s="197" t="s">
        <v>131</v>
      </c>
      <c r="E165" s="36"/>
      <c r="F165" s="198" t="s">
        <v>187</v>
      </c>
      <c r="G165" s="36"/>
      <c r="H165" s="36"/>
      <c r="I165" s="199"/>
      <c r="J165" s="36"/>
      <c r="K165" s="36"/>
      <c r="L165" s="39"/>
      <c r="M165" s="200"/>
      <c r="N165" s="201"/>
      <c r="O165" s="71"/>
      <c r="P165" s="71"/>
      <c r="Q165" s="71"/>
      <c r="R165" s="71"/>
      <c r="S165" s="71"/>
      <c r="T165" s="72"/>
      <c r="U165" s="34"/>
      <c r="V165" s="34"/>
      <c r="W165" s="34"/>
      <c r="X165" s="34"/>
      <c r="Y165" s="34"/>
      <c r="Z165" s="34"/>
      <c r="AA165" s="34"/>
      <c r="AB165" s="34"/>
      <c r="AC165" s="34"/>
      <c r="AD165" s="34"/>
      <c r="AE165" s="34"/>
      <c r="AT165" s="17" t="s">
        <v>131</v>
      </c>
      <c r="AU165" s="17" t="s">
        <v>86</v>
      </c>
    </row>
    <row r="166" spans="2:51" s="14" customFormat="1" ht="12">
      <c r="B166" s="214"/>
      <c r="C166" s="215"/>
      <c r="D166" s="202" t="s">
        <v>135</v>
      </c>
      <c r="E166" s="216" t="s">
        <v>1</v>
      </c>
      <c r="F166" s="217" t="s">
        <v>188</v>
      </c>
      <c r="G166" s="215"/>
      <c r="H166" s="218">
        <v>8217.108</v>
      </c>
      <c r="I166" s="219"/>
      <c r="J166" s="215"/>
      <c r="K166" s="215"/>
      <c r="L166" s="220"/>
      <c r="M166" s="221"/>
      <c r="N166" s="222"/>
      <c r="O166" s="222"/>
      <c r="P166" s="222"/>
      <c r="Q166" s="222"/>
      <c r="R166" s="222"/>
      <c r="S166" s="222"/>
      <c r="T166" s="223"/>
      <c r="AT166" s="224" t="s">
        <v>135</v>
      </c>
      <c r="AU166" s="224" t="s">
        <v>86</v>
      </c>
      <c r="AV166" s="14" t="s">
        <v>86</v>
      </c>
      <c r="AW166" s="14" t="s">
        <v>32</v>
      </c>
      <c r="AX166" s="14" t="s">
        <v>84</v>
      </c>
      <c r="AY166" s="224" t="s">
        <v>123</v>
      </c>
    </row>
    <row r="167" spans="1:65" s="2" customFormat="1" ht="24.2" customHeight="1">
      <c r="A167" s="34"/>
      <c r="B167" s="35"/>
      <c r="C167" s="183" t="s">
        <v>189</v>
      </c>
      <c r="D167" s="183" t="s">
        <v>125</v>
      </c>
      <c r="E167" s="184" t="s">
        <v>190</v>
      </c>
      <c r="F167" s="185" t="s">
        <v>191</v>
      </c>
      <c r="G167" s="186" t="s">
        <v>156</v>
      </c>
      <c r="H167" s="187">
        <v>4565.06</v>
      </c>
      <c r="I167" s="188"/>
      <c r="J167" s="189">
        <f>ROUND(I167*H167,2)</f>
        <v>0</v>
      </c>
      <c r="K167" s="190"/>
      <c r="L167" s="39"/>
      <c r="M167" s="191" t="s">
        <v>1</v>
      </c>
      <c r="N167" s="192" t="s">
        <v>41</v>
      </c>
      <c r="O167" s="71"/>
      <c r="P167" s="193">
        <f>O167*H167</f>
        <v>0</v>
      </c>
      <c r="Q167" s="193">
        <v>0</v>
      </c>
      <c r="R167" s="193">
        <f>Q167*H167</f>
        <v>0</v>
      </c>
      <c r="S167" s="193">
        <v>0</v>
      </c>
      <c r="T167" s="194">
        <f>S167*H167</f>
        <v>0</v>
      </c>
      <c r="U167" s="34"/>
      <c r="V167" s="34"/>
      <c r="W167" s="34"/>
      <c r="X167" s="34"/>
      <c r="Y167" s="34"/>
      <c r="Z167" s="34"/>
      <c r="AA167" s="34"/>
      <c r="AB167" s="34"/>
      <c r="AC167" s="34"/>
      <c r="AD167" s="34"/>
      <c r="AE167" s="34"/>
      <c r="AR167" s="195" t="s">
        <v>129</v>
      </c>
      <c r="AT167" s="195" t="s">
        <v>125</v>
      </c>
      <c r="AU167" s="195" t="s">
        <v>86</v>
      </c>
      <c r="AY167" s="17" t="s">
        <v>123</v>
      </c>
      <c r="BE167" s="196">
        <f>IF(N167="základní",J167,0)</f>
        <v>0</v>
      </c>
      <c r="BF167" s="196">
        <f>IF(N167="snížená",J167,0)</f>
        <v>0</v>
      </c>
      <c r="BG167" s="196">
        <f>IF(N167="zákl. přenesená",J167,0)</f>
        <v>0</v>
      </c>
      <c r="BH167" s="196">
        <f>IF(N167="sníž. přenesená",J167,0)</f>
        <v>0</v>
      </c>
      <c r="BI167" s="196">
        <f>IF(N167="nulová",J167,0)</f>
        <v>0</v>
      </c>
      <c r="BJ167" s="17" t="s">
        <v>84</v>
      </c>
      <c r="BK167" s="196">
        <f>ROUND(I167*H167,2)</f>
        <v>0</v>
      </c>
      <c r="BL167" s="17" t="s">
        <v>129</v>
      </c>
      <c r="BM167" s="195" t="s">
        <v>192</v>
      </c>
    </row>
    <row r="168" spans="1:47" s="2" customFormat="1" ht="12">
      <c r="A168" s="34"/>
      <c r="B168" s="35"/>
      <c r="C168" s="36"/>
      <c r="D168" s="197" t="s">
        <v>131</v>
      </c>
      <c r="E168" s="36"/>
      <c r="F168" s="198" t="s">
        <v>193</v>
      </c>
      <c r="G168" s="36"/>
      <c r="H168" s="36"/>
      <c r="I168" s="199"/>
      <c r="J168" s="36"/>
      <c r="K168" s="36"/>
      <c r="L168" s="39"/>
      <c r="M168" s="200"/>
      <c r="N168" s="201"/>
      <c r="O168" s="71"/>
      <c r="P168" s="71"/>
      <c r="Q168" s="71"/>
      <c r="R168" s="71"/>
      <c r="S168" s="71"/>
      <c r="T168" s="72"/>
      <c r="U168" s="34"/>
      <c r="V168" s="34"/>
      <c r="W168" s="34"/>
      <c r="X168" s="34"/>
      <c r="Y168" s="34"/>
      <c r="Z168" s="34"/>
      <c r="AA168" s="34"/>
      <c r="AB168" s="34"/>
      <c r="AC168" s="34"/>
      <c r="AD168" s="34"/>
      <c r="AE168" s="34"/>
      <c r="AT168" s="17" t="s">
        <v>131</v>
      </c>
      <c r="AU168" s="17" t="s">
        <v>86</v>
      </c>
    </row>
    <row r="169" spans="2:63" s="12" customFormat="1" ht="22.9" customHeight="1">
      <c r="B169" s="167"/>
      <c r="C169" s="168"/>
      <c r="D169" s="169" t="s">
        <v>75</v>
      </c>
      <c r="E169" s="181" t="s">
        <v>194</v>
      </c>
      <c r="F169" s="181" t="s">
        <v>1</v>
      </c>
      <c r="G169" s="168"/>
      <c r="H169" s="168"/>
      <c r="I169" s="171"/>
      <c r="J169" s="182">
        <f>BK169</f>
        <v>0</v>
      </c>
      <c r="K169" s="168"/>
      <c r="L169" s="173"/>
      <c r="M169" s="174"/>
      <c r="N169" s="175"/>
      <c r="O169" s="175"/>
      <c r="P169" s="176">
        <v>0</v>
      </c>
      <c r="Q169" s="175"/>
      <c r="R169" s="176">
        <v>0</v>
      </c>
      <c r="S169" s="175"/>
      <c r="T169" s="177">
        <v>0</v>
      </c>
      <c r="AR169" s="178" t="s">
        <v>84</v>
      </c>
      <c r="AT169" s="179" t="s">
        <v>75</v>
      </c>
      <c r="AU169" s="179" t="s">
        <v>84</v>
      </c>
      <c r="AY169" s="178" t="s">
        <v>123</v>
      </c>
      <c r="BK169" s="180">
        <v>0</v>
      </c>
    </row>
    <row r="170" spans="2:63" s="12" customFormat="1" ht="22.9" customHeight="1">
      <c r="B170" s="167"/>
      <c r="C170" s="168"/>
      <c r="D170" s="169" t="s">
        <v>75</v>
      </c>
      <c r="E170" s="181" t="s">
        <v>161</v>
      </c>
      <c r="F170" s="181" t="s">
        <v>195</v>
      </c>
      <c r="G170" s="168"/>
      <c r="H170" s="168"/>
      <c r="I170" s="171"/>
      <c r="J170" s="182">
        <f>BK170</f>
        <v>0</v>
      </c>
      <c r="K170" s="168"/>
      <c r="L170" s="173"/>
      <c r="M170" s="174"/>
      <c r="N170" s="175"/>
      <c r="O170" s="175"/>
      <c r="P170" s="176">
        <f>SUM(P171:P210)</f>
        <v>0</v>
      </c>
      <c r="Q170" s="175"/>
      <c r="R170" s="176">
        <f>SUM(R171:R210)</f>
        <v>1168.83</v>
      </c>
      <c r="S170" s="175"/>
      <c r="T170" s="177">
        <f>SUM(T171:T210)</f>
        <v>0</v>
      </c>
      <c r="AR170" s="178" t="s">
        <v>84</v>
      </c>
      <c r="AT170" s="179" t="s">
        <v>75</v>
      </c>
      <c r="AU170" s="179" t="s">
        <v>84</v>
      </c>
      <c r="AY170" s="178" t="s">
        <v>123</v>
      </c>
      <c r="BK170" s="180">
        <f>SUM(BK171:BK210)</f>
        <v>0</v>
      </c>
    </row>
    <row r="171" spans="1:65" s="2" customFormat="1" ht="21.75" customHeight="1">
      <c r="A171" s="34"/>
      <c r="B171" s="35"/>
      <c r="C171" s="183" t="s">
        <v>196</v>
      </c>
      <c r="D171" s="183" t="s">
        <v>125</v>
      </c>
      <c r="E171" s="184" t="s">
        <v>197</v>
      </c>
      <c r="F171" s="185" t="s">
        <v>198</v>
      </c>
      <c r="G171" s="186" t="s">
        <v>128</v>
      </c>
      <c r="H171" s="187">
        <v>2257.3</v>
      </c>
      <c r="I171" s="188"/>
      <c r="J171" s="189">
        <f>ROUND(I171*H171,2)</f>
        <v>0</v>
      </c>
      <c r="K171" s="190"/>
      <c r="L171" s="39"/>
      <c r="M171" s="191" t="s">
        <v>1</v>
      </c>
      <c r="N171" s="192" t="s">
        <v>41</v>
      </c>
      <c r="O171" s="71"/>
      <c r="P171" s="193">
        <f>O171*H171</f>
        <v>0</v>
      </c>
      <c r="Q171" s="193">
        <v>0</v>
      </c>
      <c r="R171" s="193">
        <f>Q171*H171</f>
        <v>0</v>
      </c>
      <c r="S171" s="193">
        <v>0</v>
      </c>
      <c r="T171" s="194">
        <f>S171*H171</f>
        <v>0</v>
      </c>
      <c r="U171" s="34"/>
      <c r="V171" s="34"/>
      <c r="W171" s="34"/>
      <c r="X171" s="34"/>
      <c r="Y171" s="34"/>
      <c r="Z171" s="34"/>
      <c r="AA171" s="34"/>
      <c r="AB171" s="34"/>
      <c r="AC171" s="34"/>
      <c r="AD171" s="34"/>
      <c r="AE171" s="34"/>
      <c r="AR171" s="195" t="s">
        <v>129</v>
      </c>
      <c r="AT171" s="195" t="s">
        <v>125</v>
      </c>
      <c r="AU171" s="195" t="s">
        <v>86</v>
      </c>
      <c r="AY171" s="17" t="s">
        <v>123</v>
      </c>
      <c r="BE171" s="196">
        <f>IF(N171="základní",J171,0)</f>
        <v>0</v>
      </c>
      <c r="BF171" s="196">
        <f>IF(N171="snížená",J171,0)</f>
        <v>0</v>
      </c>
      <c r="BG171" s="196">
        <f>IF(N171="zákl. přenesená",J171,0)</f>
        <v>0</v>
      </c>
      <c r="BH171" s="196">
        <f>IF(N171="sníž. přenesená",J171,0)</f>
        <v>0</v>
      </c>
      <c r="BI171" s="196">
        <f>IF(N171="nulová",J171,0)</f>
        <v>0</v>
      </c>
      <c r="BJ171" s="17" t="s">
        <v>84</v>
      </c>
      <c r="BK171" s="196">
        <f>ROUND(I171*H171,2)</f>
        <v>0</v>
      </c>
      <c r="BL171" s="17" t="s">
        <v>129</v>
      </c>
      <c r="BM171" s="195" t="s">
        <v>199</v>
      </c>
    </row>
    <row r="172" spans="1:47" s="2" customFormat="1" ht="12">
      <c r="A172" s="34"/>
      <c r="B172" s="35"/>
      <c r="C172" s="36"/>
      <c r="D172" s="197" t="s">
        <v>131</v>
      </c>
      <c r="E172" s="36"/>
      <c r="F172" s="198" t="s">
        <v>200</v>
      </c>
      <c r="G172" s="36"/>
      <c r="H172" s="36"/>
      <c r="I172" s="199"/>
      <c r="J172" s="36"/>
      <c r="K172" s="36"/>
      <c r="L172" s="39"/>
      <c r="M172" s="200"/>
      <c r="N172" s="201"/>
      <c r="O172" s="71"/>
      <c r="P172" s="71"/>
      <c r="Q172" s="71"/>
      <c r="R172" s="71"/>
      <c r="S172" s="71"/>
      <c r="T172" s="72"/>
      <c r="U172" s="34"/>
      <c r="V172" s="34"/>
      <c r="W172" s="34"/>
      <c r="X172" s="34"/>
      <c r="Y172" s="34"/>
      <c r="Z172" s="34"/>
      <c r="AA172" s="34"/>
      <c r="AB172" s="34"/>
      <c r="AC172" s="34"/>
      <c r="AD172" s="34"/>
      <c r="AE172" s="34"/>
      <c r="AT172" s="17" t="s">
        <v>131</v>
      </c>
      <c r="AU172" s="17" t="s">
        <v>86</v>
      </c>
    </row>
    <row r="173" spans="1:47" s="2" customFormat="1" ht="19.5">
      <c r="A173" s="34"/>
      <c r="B173" s="35"/>
      <c r="C173" s="36"/>
      <c r="D173" s="202" t="s">
        <v>133</v>
      </c>
      <c r="E173" s="36"/>
      <c r="F173" s="203" t="s">
        <v>159</v>
      </c>
      <c r="G173" s="36"/>
      <c r="H173" s="36"/>
      <c r="I173" s="199"/>
      <c r="J173" s="36"/>
      <c r="K173" s="36"/>
      <c r="L173" s="39"/>
      <c r="M173" s="200"/>
      <c r="N173" s="201"/>
      <c r="O173" s="71"/>
      <c r="P173" s="71"/>
      <c r="Q173" s="71"/>
      <c r="R173" s="71"/>
      <c r="S173" s="71"/>
      <c r="T173" s="72"/>
      <c r="U173" s="34"/>
      <c r="V173" s="34"/>
      <c r="W173" s="34"/>
      <c r="X173" s="34"/>
      <c r="Y173" s="34"/>
      <c r="Z173" s="34"/>
      <c r="AA173" s="34"/>
      <c r="AB173" s="34"/>
      <c r="AC173" s="34"/>
      <c r="AD173" s="34"/>
      <c r="AE173" s="34"/>
      <c r="AT173" s="17" t="s">
        <v>133</v>
      </c>
      <c r="AU173" s="17" t="s">
        <v>86</v>
      </c>
    </row>
    <row r="174" spans="2:51" s="14" customFormat="1" ht="12">
      <c r="B174" s="214"/>
      <c r="C174" s="215"/>
      <c r="D174" s="202" t="s">
        <v>135</v>
      </c>
      <c r="E174" s="216" t="s">
        <v>1</v>
      </c>
      <c r="F174" s="217" t="s">
        <v>137</v>
      </c>
      <c r="G174" s="215"/>
      <c r="H174" s="218">
        <v>2257.3</v>
      </c>
      <c r="I174" s="219"/>
      <c r="J174" s="215"/>
      <c r="K174" s="215"/>
      <c r="L174" s="220"/>
      <c r="M174" s="221"/>
      <c r="N174" s="222"/>
      <c r="O174" s="222"/>
      <c r="P174" s="222"/>
      <c r="Q174" s="222"/>
      <c r="R174" s="222"/>
      <c r="S174" s="222"/>
      <c r="T174" s="223"/>
      <c r="AT174" s="224" t="s">
        <v>135</v>
      </c>
      <c r="AU174" s="224" t="s">
        <v>86</v>
      </c>
      <c r="AV174" s="14" t="s">
        <v>86</v>
      </c>
      <c r="AW174" s="14" t="s">
        <v>32</v>
      </c>
      <c r="AX174" s="14" t="s">
        <v>84</v>
      </c>
      <c r="AY174" s="224" t="s">
        <v>123</v>
      </c>
    </row>
    <row r="175" spans="1:65" s="2" customFormat="1" ht="24.2" customHeight="1">
      <c r="A175" s="34"/>
      <c r="B175" s="35"/>
      <c r="C175" s="183" t="s">
        <v>201</v>
      </c>
      <c r="D175" s="183" t="s">
        <v>125</v>
      </c>
      <c r="E175" s="184" t="s">
        <v>202</v>
      </c>
      <c r="F175" s="185" t="s">
        <v>203</v>
      </c>
      <c r="G175" s="186" t="s">
        <v>128</v>
      </c>
      <c r="H175" s="187">
        <v>2257.3</v>
      </c>
      <c r="I175" s="188"/>
      <c r="J175" s="189">
        <f>ROUND(I175*H175,2)</f>
        <v>0</v>
      </c>
      <c r="K175" s="190"/>
      <c r="L175" s="39"/>
      <c r="M175" s="191" t="s">
        <v>1</v>
      </c>
      <c r="N175" s="192" t="s">
        <v>41</v>
      </c>
      <c r="O175" s="71"/>
      <c r="P175" s="193">
        <f>O175*H175</f>
        <v>0</v>
      </c>
      <c r="Q175" s="193">
        <v>0</v>
      </c>
      <c r="R175" s="193">
        <f>Q175*H175</f>
        <v>0</v>
      </c>
      <c r="S175" s="193">
        <v>0</v>
      </c>
      <c r="T175" s="194">
        <f>S175*H175</f>
        <v>0</v>
      </c>
      <c r="U175" s="34"/>
      <c r="V175" s="34"/>
      <c r="W175" s="34"/>
      <c r="X175" s="34"/>
      <c r="Y175" s="34"/>
      <c r="Z175" s="34"/>
      <c r="AA175" s="34"/>
      <c r="AB175" s="34"/>
      <c r="AC175" s="34"/>
      <c r="AD175" s="34"/>
      <c r="AE175" s="34"/>
      <c r="AR175" s="195" t="s">
        <v>129</v>
      </c>
      <c r="AT175" s="195" t="s">
        <v>125</v>
      </c>
      <c r="AU175" s="195" t="s">
        <v>86</v>
      </c>
      <c r="AY175" s="17" t="s">
        <v>123</v>
      </c>
      <c r="BE175" s="196">
        <f>IF(N175="základní",J175,0)</f>
        <v>0</v>
      </c>
      <c r="BF175" s="196">
        <f>IF(N175="snížená",J175,0)</f>
        <v>0</v>
      </c>
      <c r="BG175" s="196">
        <f>IF(N175="zákl. přenesená",J175,0)</f>
        <v>0</v>
      </c>
      <c r="BH175" s="196">
        <f>IF(N175="sníž. přenesená",J175,0)</f>
        <v>0</v>
      </c>
      <c r="BI175" s="196">
        <f>IF(N175="nulová",J175,0)</f>
        <v>0</v>
      </c>
      <c r="BJ175" s="17" t="s">
        <v>84</v>
      </c>
      <c r="BK175" s="196">
        <f>ROUND(I175*H175,2)</f>
        <v>0</v>
      </c>
      <c r="BL175" s="17" t="s">
        <v>129</v>
      </c>
      <c r="BM175" s="195" t="s">
        <v>204</v>
      </c>
    </row>
    <row r="176" spans="1:47" s="2" customFormat="1" ht="12">
      <c r="A176" s="34"/>
      <c r="B176" s="35"/>
      <c r="C176" s="36"/>
      <c r="D176" s="197" t="s">
        <v>131</v>
      </c>
      <c r="E176" s="36"/>
      <c r="F176" s="198" t="s">
        <v>205</v>
      </c>
      <c r="G176" s="36"/>
      <c r="H176" s="36"/>
      <c r="I176" s="199"/>
      <c r="J176" s="36"/>
      <c r="K176" s="36"/>
      <c r="L176" s="39"/>
      <c r="M176" s="200"/>
      <c r="N176" s="201"/>
      <c r="O176" s="71"/>
      <c r="P176" s="71"/>
      <c r="Q176" s="71"/>
      <c r="R176" s="71"/>
      <c r="S176" s="71"/>
      <c r="T176" s="72"/>
      <c r="U176" s="34"/>
      <c r="V176" s="34"/>
      <c r="W176" s="34"/>
      <c r="X176" s="34"/>
      <c r="Y176" s="34"/>
      <c r="Z176" s="34"/>
      <c r="AA176" s="34"/>
      <c r="AB176" s="34"/>
      <c r="AC176" s="34"/>
      <c r="AD176" s="34"/>
      <c r="AE176" s="34"/>
      <c r="AT176" s="17" t="s">
        <v>131</v>
      </c>
      <c r="AU176" s="17" t="s">
        <v>86</v>
      </c>
    </row>
    <row r="177" spans="1:47" s="2" customFormat="1" ht="19.5">
      <c r="A177" s="34"/>
      <c r="B177" s="35"/>
      <c r="C177" s="36"/>
      <c r="D177" s="202" t="s">
        <v>133</v>
      </c>
      <c r="E177" s="36"/>
      <c r="F177" s="203" t="s">
        <v>159</v>
      </c>
      <c r="G177" s="36"/>
      <c r="H177" s="36"/>
      <c r="I177" s="199"/>
      <c r="J177" s="36"/>
      <c r="K177" s="36"/>
      <c r="L177" s="39"/>
      <c r="M177" s="200"/>
      <c r="N177" s="201"/>
      <c r="O177" s="71"/>
      <c r="P177" s="71"/>
      <c r="Q177" s="71"/>
      <c r="R177" s="71"/>
      <c r="S177" s="71"/>
      <c r="T177" s="72"/>
      <c r="U177" s="34"/>
      <c r="V177" s="34"/>
      <c r="W177" s="34"/>
      <c r="X177" s="34"/>
      <c r="Y177" s="34"/>
      <c r="Z177" s="34"/>
      <c r="AA177" s="34"/>
      <c r="AB177" s="34"/>
      <c r="AC177" s="34"/>
      <c r="AD177" s="34"/>
      <c r="AE177" s="34"/>
      <c r="AT177" s="17" t="s">
        <v>133</v>
      </c>
      <c r="AU177" s="17" t="s">
        <v>86</v>
      </c>
    </row>
    <row r="178" spans="1:65" s="2" customFormat="1" ht="24.2" customHeight="1">
      <c r="A178" s="34"/>
      <c r="B178" s="35"/>
      <c r="C178" s="183" t="s">
        <v>206</v>
      </c>
      <c r="D178" s="183" t="s">
        <v>125</v>
      </c>
      <c r="E178" s="184" t="s">
        <v>207</v>
      </c>
      <c r="F178" s="185" t="s">
        <v>208</v>
      </c>
      <c r="G178" s="186" t="s">
        <v>128</v>
      </c>
      <c r="H178" s="187">
        <v>5411.25</v>
      </c>
      <c r="I178" s="188"/>
      <c r="J178" s="189">
        <f>ROUND(I178*H178,2)</f>
        <v>0</v>
      </c>
      <c r="K178" s="190"/>
      <c r="L178" s="39"/>
      <c r="M178" s="191" t="s">
        <v>1</v>
      </c>
      <c r="N178" s="192" t="s">
        <v>41</v>
      </c>
      <c r="O178" s="71"/>
      <c r="P178" s="193">
        <f>O178*H178</f>
        <v>0</v>
      </c>
      <c r="Q178" s="193">
        <v>0.216</v>
      </c>
      <c r="R178" s="193">
        <f>Q178*H178</f>
        <v>1168.83</v>
      </c>
      <c r="S178" s="193">
        <v>0</v>
      </c>
      <c r="T178" s="194">
        <f>S178*H178</f>
        <v>0</v>
      </c>
      <c r="U178" s="34"/>
      <c r="V178" s="34"/>
      <c r="W178" s="34"/>
      <c r="X178" s="34"/>
      <c r="Y178" s="34"/>
      <c r="Z178" s="34"/>
      <c r="AA178" s="34"/>
      <c r="AB178" s="34"/>
      <c r="AC178" s="34"/>
      <c r="AD178" s="34"/>
      <c r="AE178" s="34"/>
      <c r="AR178" s="195" t="s">
        <v>129</v>
      </c>
      <c r="AT178" s="195" t="s">
        <v>125</v>
      </c>
      <c r="AU178" s="195" t="s">
        <v>86</v>
      </c>
      <c r="AY178" s="17" t="s">
        <v>123</v>
      </c>
      <c r="BE178" s="196">
        <f>IF(N178="základní",J178,0)</f>
        <v>0</v>
      </c>
      <c r="BF178" s="196">
        <f>IF(N178="snížená",J178,0)</f>
        <v>0</v>
      </c>
      <c r="BG178" s="196">
        <f>IF(N178="zákl. přenesená",J178,0)</f>
        <v>0</v>
      </c>
      <c r="BH178" s="196">
        <f>IF(N178="sníž. přenesená",J178,0)</f>
        <v>0</v>
      </c>
      <c r="BI178" s="196">
        <f>IF(N178="nulová",J178,0)</f>
        <v>0</v>
      </c>
      <c r="BJ178" s="17" t="s">
        <v>84</v>
      </c>
      <c r="BK178" s="196">
        <f>ROUND(I178*H178,2)</f>
        <v>0</v>
      </c>
      <c r="BL178" s="17" t="s">
        <v>129</v>
      </c>
      <c r="BM178" s="195" t="s">
        <v>209</v>
      </c>
    </row>
    <row r="179" spans="1:47" s="2" customFormat="1" ht="12">
      <c r="A179" s="34"/>
      <c r="B179" s="35"/>
      <c r="C179" s="36"/>
      <c r="D179" s="197" t="s">
        <v>131</v>
      </c>
      <c r="E179" s="36"/>
      <c r="F179" s="198" t="s">
        <v>210</v>
      </c>
      <c r="G179" s="36"/>
      <c r="H179" s="36"/>
      <c r="I179" s="199"/>
      <c r="J179" s="36"/>
      <c r="K179" s="36"/>
      <c r="L179" s="39"/>
      <c r="M179" s="200"/>
      <c r="N179" s="201"/>
      <c r="O179" s="71"/>
      <c r="P179" s="71"/>
      <c r="Q179" s="71"/>
      <c r="R179" s="71"/>
      <c r="S179" s="71"/>
      <c r="T179" s="72"/>
      <c r="U179" s="34"/>
      <c r="V179" s="34"/>
      <c r="W179" s="34"/>
      <c r="X179" s="34"/>
      <c r="Y179" s="34"/>
      <c r="Z179" s="34"/>
      <c r="AA179" s="34"/>
      <c r="AB179" s="34"/>
      <c r="AC179" s="34"/>
      <c r="AD179" s="34"/>
      <c r="AE179" s="34"/>
      <c r="AT179" s="17" t="s">
        <v>131</v>
      </c>
      <c r="AU179" s="17" t="s">
        <v>86</v>
      </c>
    </row>
    <row r="180" spans="2:51" s="14" customFormat="1" ht="12">
      <c r="B180" s="214"/>
      <c r="C180" s="215"/>
      <c r="D180" s="202" t="s">
        <v>135</v>
      </c>
      <c r="E180" s="216" t="s">
        <v>1</v>
      </c>
      <c r="F180" s="217" t="s">
        <v>211</v>
      </c>
      <c r="G180" s="215"/>
      <c r="H180" s="218">
        <v>5411.25</v>
      </c>
      <c r="I180" s="219"/>
      <c r="J180" s="215"/>
      <c r="K180" s="215"/>
      <c r="L180" s="220"/>
      <c r="M180" s="221"/>
      <c r="N180" s="222"/>
      <c r="O180" s="222"/>
      <c r="P180" s="222"/>
      <c r="Q180" s="222"/>
      <c r="R180" s="222"/>
      <c r="S180" s="222"/>
      <c r="T180" s="223"/>
      <c r="AT180" s="224" t="s">
        <v>135</v>
      </c>
      <c r="AU180" s="224" t="s">
        <v>86</v>
      </c>
      <c r="AV180" s="14" t="s">
        <v>86</v>
      </c>
      <c r="AW180" s="14" t="s">
        <v>32</v>
      </c>
      <c r="AX180" s="14" t="s">
        <v>84</v>
      </c>
      <c r="AY180" s="224" t="s">
        <v>123</v>
      </c>
    </row>
    <row r="181" spans="1:65" s="2" customFormat="1" ht="16.5" customHeight="1">
      <c r="A181" s="34"/>
      <c r="B181" s="35"/>
      <c r="C181" s="183" t="s">
        <v>212</v>
      </c>
      <c r="D181" s="183" t="s">
        <v>125</v>
      </c>
      <c r="E181" s="184" t="s">
        <v>213</v>
      </c>
      <c r="F181" s="185" t="s">
        <v>214</v>
      </c>
      <c r="G181" s="186" t="s">
        <v>128</v>
      </c>
      <c r="H181" s="187">
        <v>2257.3</v>
      </c>
      <c r="I181" s="188"/>
      <c r="J181" s="189">
        <f>ROUND(I181*H181,2)</f>
        <v>0</v>
      </c>
      <c r="K181" s="190"/>
      <c r="L181" s="39"/>
      <c r="M181" s="191" t="s">
        <v>1</v>
      </c>
      <c r="N181" s="192" t="s">
        <v>41</v>
      </c>
      <c r="O181" s="71"/>
      <c r="P181" s="193">
        <f>O181*H181</f>
        <v>0</v>
      </c>
      <c r="Q181" s="193">
        <v>0</v>
      </c>
      <c r="R181" s="193">
        <f>Q181*H181</f>
        <v>0</v>
      </c>
      <c r="S181" s="193">
        <v>0</v>
      </c>
      <c r="T181" s="194">
        <f>S181*H181</f>
        <v>0</v>
      </c>
      <c r="U181" s="34"/>
      <c r="V181" s="34"/>
      <c r="W181" s="34"/>
      <c r="X181" s="34"/>
      <c r="Y181" s="34"/>
      <c r="Z181" s="34"/>
      <c r="AA181" s="34"/>
      <c r="AB181" s="34"/>
      <c r="AC181" s="34"/>
      <c r="AD181" s="34"/>
      <c r="AE181" s="34"/>
      <c r="AR181" s="195" t="s">
        <v>129</v>
      </c>
      <c r="AT181" s="195" t="s">
        <v>125</v>
      </c>
      <c r="AU181" s="195" t="s">
        <v>86</v>
      </c>
      <c r="AY181" s="17" t="s">
        <v>123</v>
      </c>
      <c r="BE181" s="196">
        <f>IF(N181="základní",J181,0)</f>
        <v>0</v>
      </c>
      <c r="BF181" s="196">
        <f>IF(N181="snížená",J181,0)</f>
        <v>0</v>
      </c>
      <c r="BG181" s="196">
        <f>IF(N181="zákl. přenesená",J181,0)</f>
        <v>0</v>
      </c>
      <c r="BH181" s="196">
        <f>IF(N181="sníž. přenesená",J181,0)</f>
        <v>0</v>
      </c>
      <c r="BI181" s="196">
        <f>IF(N181="nulová",J181,0)</f>
        <v>0</v>
      </c>
      <c r="BJ181" s="17" t="s">
        <v>84</v>
      </c>
      <c r="BK181" s="196">
        <f>ROUND(I181*H181,2)</f>
        <v>0</v>
      </c>
      <c r="BL181" s="17" t="s">
        <v>129</v>
      </c>
      <c r="BM181" s="195" t="s">
        <v>215</v>
      </c>
    </row>
    <row r="182" spans="1:47" s="2" customFormat="1" ht="12">
      <c r="A182" s="34"/>
      <c r="B182" s="35"/>
      <c r="C182" s="36"/>
      <c r="D182" s="197" t="s">
        <v>131</v>
      </c>
      <c r="E182" s="36"/>
      <c r="F182" s="198" t="s">
        <v>216</v>
      </c>
      <c r="G182" s="36"/>
      <c r="H182" s="36"/>
      <c r="I182" s="199"/>
      <c r="J182" s="36"/>
      <c r="K182" s="36"/>
      <c r="L182" s="39"/>
      <c r="M182" s="200"/>
      <c r="N182" s="201"/>
      <c r="O182" s="71"/>
      <c r="P182" s="71"/>
      <c r="Q182" s="71"/>
      <c r="R182" s="71"/>
      <c r="S182" s="71"/>
      <c r="T182" s="72"/>
      <c r="U182" s="34"/>
      <c r="V182" s="34"/>
      <c r="W182" s="34"/>
      <c r="X182" s="34"/>
      <c r="Y182" s="34"/>
      <c r="Z182" s="34"/>
      <c r="AA182" s="34"/>
      <c r="AB182" s="34"/>
      <c r="AC182" s="34"/>
      <c r="AD182" s="34"/>
      <c r="AE182" s="34"/>
      <c r="AT182" s="17" t="s">
        <v>131</v>
      </c>
      <c r="AU182" s="17" t="s">
        <v>86</v>
      </c>
    </row>
    <row r="183" spans="1:47" s="2" customFormat="1" ht="19.5">
      <c r="A183" s="34"/>
      <c r="B183" s="35"/>
      <c r="C183" s="36"/>
      <c r="D183" s="202" t="s">
        <v>133</v>
      </c>
      <c r="E183" s="36"/>
      <c r="F183" s="203" t="s">
        <v>159</v>
      </c>
      <c r="G183" s="36"/>
      <c r="H183" s="36"/>
      <c r="I183" s="199"/>
      <c r="J183" s="36"/>
      <c r="K183" s="36"/>
      <c r="L183" s="39"/>
      <c r="M183" s="200"/>
      <c r="N183" s="201"/>
      <c r="O183" s="71"/>
      <c r="P183" s="71"/>
      <c r="Q183" s="71"/>
      <c r="R183" s="71"/>
      <c r="S183" s="71"/>
      <c r="T183" s="72"/>
      <c r="U183" s="34"/>
      <c r="V183" s="34"/>
      <c r="W183" s="34"/>
      <c r="X183" s="34"/>
      <c r="Y183" s="34"/>
      <c r="Z183" s="34"/>
      <c r="AA183" s="34"/>
      <c r="AB183" s="34"/>
      <c r="AC183" s="34"/>
      <c r="AD183" s="34"/>
      <c r="AE183" s="34"/>
      <c r="AT183" s="17" t="s">
        <v>133</v>
      </c>
      <c r="AU183" s="17" t="s">
        <v>86</v>
      </c>
    </row>
    <row r="184" spans="2:51" s="14" customFormat="1" ht="12">
      <c r="B184" s="214"/>
      <c r="C184" s="215"/>
      <c r="D184" s="202" t="s">
        <v>135</v>
      </c>
      <c r="E184" s="216" t="s">
        <v>1</v>
      </c>
      <c r="F184" s="217" t="s">
        <v>137</v>
      </c>
      <c r="G184" s="215"/>
      <c r="H184" s="218">
        <v>2257.3</v>
      </c>
      <c r="I184" s="219"/>
      <c r="J184" s="215"/>
      <c r="K184" s="215"/>
      <c r="L184" s="220"/>
      <c r="M184" s="221"/>
      <c r="N184" s="222"/>
      <c r="O184" s="222"/>
      <c r="P184" s="222"/>
      <c r="Q184" s="222"/>
      <c r="R184" s="222"/>
      <c r="S184" s="222"/>
      <c r="T184" s="223"/>
      <c r="AT184" s="224" t="s">
        <v>135</v>
      </c>
      <c r="AU184" s="224" t="s">
        <v>86</v>
      </c>
      <c r="AV184" s="14" t="s">
        <v>86</v>
      </c>
      <c r="AW184" s="14" t="s">
        <v>32</v>
      </c>
      <c r="AX184" s="14" t="s">
        <v>84</v>
      </c>
      <c r="AY184" s="224" t="s">
        <v>123</v>
      </c>
    </row>
    <row r="185" spans="1:65" s="2" customFormat="1" ht="16.5" customHeight="1">
      <c r="A185" s="34"/>
      <c r="B185" s="35"/>
      <c r="C185" s="183" t="s">
        <v>217</v>
      </c>
      <c r="D185" s="183" t="s">
        <v>125</v>
      </c>
      <c r="E185" s="184" t="s">
        <v>218</v>
      </c>
      <c r="F185" s="185" t="s">
        <v>219</v>
      </c>
      <c r="G185" s="186" t="s">
        <v>128</v>
      </c>
      <c r="H185" s="187">
        <v>22573</v>
      </c>
      <c r="I185" s="188"/>
      <c r="J185" s="189">
        <f>ROUND(I185*H185,2)</f>
        <v>0</v>
      </c>
      <c r="K185" s="190"/>
      <c r="L185" s="39"/>
      <c r="M185" s="191" t="s">
        <v>1</v>
      </c>
      <c r="N185" s="192" t="s">
        <v>41</v>
      </c>
      <c r="O185" s="71"/>
      <c r="P185" s="193">
        <f>O185*H185</f>
        <v>0</v>
      </c>
      <c r="Q185" s="193">
        <v>0</v>
      </c>
      <c r="R185" s="193">
        <f>Q185*H185</f>
        <v>0</v>
      </c>
      <c r="S185" s="193">
        <v>0</v>
      </c>
      <c r="T185" s="194">
        <f>S185*H185</f>
        <v>0</v>
      </c>
      <c r="U185" s="34"/>
      <c r="V185" s="34"/>
      <c r="W185" s="34"/>
      <c r="X185" s="34"/>
      <c r="Y185" s="34"/>
      <c r="Z185" s="34"/>
      <c r="AA185" s="34"/>
      <c r="AB185" s="34"/>
      <c r="AC185" s="34"/>
      <c r="AD185" s="34"/>
      <c r="AE185" s="34"/>
      <c r="AR185" s="195" t="s">
        <v>129</v>
      </c>
      <c r="AT185" s="195" t="s">
        <v>125</v>
      </c>
      <c r="AU185" s="195" t="s">
        <v>86</v>
      </c>
      <c r="AY185" s="17" t="s">
        <v>123</v>
      </c>
      <c r="BE185" s="196">
        <f>IF(N185="základní",J185,0)</f>
        <v>0</v>
      </c>
      <c r="BF185" s="196">
        <f>IF(N185="snížená",J185,0)</f>
        <v>0</v>
      </c>
      <c r="BG185" s="196">
        <f>IF(N185="zákl. přenesená",J185,0)</f>
        <v>0</v>
      </c>
      <c r="BH185" s="196">
        <f>IF(N185="sníž. přenesená",J185,0)</f>
        <v>0</v>
      </c>
      <c r="BI185" s="196">
        <f>IF(N185="nulová",J185,0)</f>
        <v>0</v>
      </c>
      <c r="BJ185" s="17" t="s">
        <v>84</v>
      </c>
      <c r="BK185" s="196">
        <f>ROUND(I185*H185,2)</f>
        <v>0</v>
      </c>
      <c r="BL185" s="17" t="s">
        <v>129</v>
      </c>
      <c r="BM185" s="195" t="s">
        <v>220</v>
      </c>
    </row>
    <row r="186" spans="1:47" s="2" customFormat="1" ht="12">
      <c r="A186" s="34"/>
      <c r="B186" s="35"/>
      <c r="C186" s="36"/>
      <c r="D186" s="197" t="s">
        <v>131</v>
      </c>
      <c r="E186" s="36"/>
      <c r="F186" s="198" t="s">
        <v>221</v>
      </c>
      <c r="G186" s="36"/>
      <c r="H186" s="36"/>
      <c r="I186" s="199"/>
      <c r="J186" s="36"/>
      <c r="K186" s="36"/>
      <c r="L186" s="39"/>
      <c r="M186" s="200"/>
      <c r="N186" s="201"/>
      <c r="O186" s="71"/>
      <c r="P186" s="71"/>
      <c r="Q186" s="71"/>
      <c r="R186" s="71"/>
      <c r="S186" s="71"/>
      <c r="T186" s="72"/>
      <c r="U186" s="34"/>
      <c r="V186" s="34"/>
      <c r="W186" s="34"/>
      <c r="X186" s="34"/>
      <c r="Y186" s="34"/>
      <c r="Z186" s="34"/>
      <c r="AA186" s="34"/>
      <c r="AB186" s="34"/>
      <c r="AC186" s="34"/>
      <c r="AD186" s="34"/>
      <c r="AE186" s="34"/>
      <c r="AT186" s="17" t="s">
        <v>131</v>
      </c>
      <c r="AU186" s="17" t="s">
        <v>86</v>
      </c>
    </row>
    <row r="187" spans="1:65" s="2" customFormat="1" ht="16.5" customHeight="1">
      <c r="A187" s="34"/>
      <c r="B187" s="35"/>
      <c r="C187" s="183" t="s">
        <v>8</v>
      </c>
      <c r="D187" s="183" t="s">
        <v>125</v>
      </c>
      <c r="E187" s="184" t="s">
        <v>222</v>
      </c>
      <c r="F187" s="185" t="s">
        <v>223</v>
      </c>
      <c r="G187" s="186" t="s">
        <v>128</v>
      </c>
      <c r="H187" s="187">
        <v>23098.84</v>
      </c>
      <c r="I187" s="188"/>
      <c r="J187" s="189">
        <f>ROUND(I187*H187,2)</f>
        <v>0</v>
      </c>
      <c r="K187" s="190"/>
      <c r="L187" s="39"/>
      <c r="M187" s="191" t="s">
        <v>1</v>
      </c>
      <c r="N187" s="192" t="s">
        <v>41</v>
      </c>
      <c r="O187" s="71"/>
      <c r="P187" s="193">
        <f>O187*H187</f>
        <v>0</v>
      </c>
      <c r="Q187" s="193">
        <v>0</v>
      </c>
      <c r="R187" s="193">
        <f>Q187*H187</f>
        <v>0</v>
      </c>
      <c r="S187" s="193">
        <v>0</v>
      </c>
      <c r="T187" s="194">
        <f>S187*H187</f>
        <v>0</v>
      </c>
      <c r="U187" s="34"/>
      <c r="V187" s="34"/>
      <c r="W187" s="34"/>
      <c r="X187" s="34"/>
      <c r="Y187" s="34"/>
      <c r="Z187" s="34"/>
      <c r="AA187" s="34"/>
      <c r="AB187" s="34"/>
      <c r="AC187" s="34"/>
      <c r="AD187" s="34"/>
      <c r="AE187" s="34"/>
      <c r="AR187" s="195" t="s">
        <v>129</v>
      </c>
      <c r="AT187" s="195" t="s">
        <v>125</v>
      </c>
      <c r="AU187" s="195" t="s">
        <v>86</v>
      </c>
      <c r="AY187" s="17" t="s">
        <v>123</v>
      </c>
      <c r="BE187" s="196">
        <f>IF(N187="základní",J187,0)</f>
        <v>0</v>
      </c>
      <c r="BF187" s="196">
        <f>IF(N187="snížená",J187,0)</f>
        <v>0</v>
      </c>
      <c r="BG187" s="196">
        <f>IF(N187="zákl. přenesená",J187,0)</f>
        <v>0</v>
      </c>
      <c r="BH187" s="196">
        <f>IF(N187="sníž. přenesená",J187,0)</f>
        <v>0</v>
      </c>
      <c r="BI187" s="196">
        <f>IF(N187="nulová",J187,0)</f>
        <v>0</v>
      </c>
      <c r="BJ187" s="17" t="s">
        <v>84</v>
      </c>
      <c r="BK187" s="196">
        <f>ROUND(I187*H187,2)</f>
        <v>0</v>
      </c>
      <c r="BL187" s="17" t="s">
        <v>129</v>
      </c>
      <c r="BM187" s="195" t="s">
        <v>224</v>
      </c>
    </row>
    <row r="188" spans="1:47" s="2" customFormat="1" ht="12">
      <c r="A188" s="34"/>
      <c r="B188" s="35"/>
      <c r="C188" s="36"/>
      <c r="D188" s="197" t="s">
        <v>131</v>
      </c>
      <c r="E188" s="36"/>
      <c r="F188" s="198" t="s">
        <v>225</v>
      </c>
      <c r="G188" s="36"/>
      <c r="H188" s="36"/>
      <c r="I188" s="199"/>
      <c r="J188" s="36"/>
      <c r="K188" s="36"/>
      <c r="L188" s="39"/>
      <c r="M188" s="200"/>
      <c r="N188" s="201"/>
      <c r="O188" s="71"/>
      <c r="P188" s="71"/>
      <c r="Q188" s="71"/>
      <c r="R188" s="71"/>
      <c r="S188" s="71"/>
      <c r="T188" s="72"/>
      <c r="U188" s="34"/>
      <c r="V188" s="34"/>
      <c r="W188" s="34"/>
      <c r="X188" s="34"/>
      <c r="Y188" s="34"/>
      <c r="Z188" s="34"/>
      <c r="AA188" s="34"/>
      <c r="AB188" s="34"/>
      <c r="AC188" s="34"/>
      <c r="AD188" s="34"/>
      <c r="AE188" s="34"/>
      <c r="AT188" s="17" t="s">
        <v>131</v>
      </c>
      <c r="AU188" s="17" t="s">
        <v>86</v>
      </c>
    </row>
    <row r="189" spans="2:51" s="14" customFormat="1" ht="12">
      <c r="B189" s="214"/>
      <c r="C189" s="215"/>
      <c r="D189" s="202" t="s">
        <v>135</v>
      </c>
      <c r="E189" s="216" t="s">
        <v>1</v>
      </c>
      <c r="F189" s="217" t="s">
        <v>226</v>
      </c>
      <c r="G189" s="215"/>
      <c r="H189" s="218">
        <v>23098.84</v>
      </c>
      <c r="I189" s="219"/>
      <c r="J189" s="215"/>
      <c r="K189" s="215"/>
      <c r="L189" s="220"/>
      <c r="M189" s="221"/>
      <c r="N189" s="222"/>
      <c r="O189" s="222"/>
      <c r="P189" s="222"/>
      <c r="Q189" s="222"/>
      <c r="R189" s="222"/>
      <c r="S189" s="222"/>
      <c r="T189" s="223"/>
      <c r="AT189" s="224" t="s">
        <v>135</v>
      </c>
      <c r="AU189" s="224" t="s">
        <v>86</v>
      </c>
      <c r="AV189" s="14" t="s">
        <v>86</v>
      </c>
      <c r="AW189" s="14" t="s">
        <v>32</v>
      </c>
      <c r="AX189" s="14" t="s">
        <v>84</v>
      </c>
      <c r="AY189" s="224" t="s">
        <v>123</v>
      </c>
    </row>
    <row r="190" spans="1:65" s="2" customFormat="1" ht="16.5" customHeight="1">
      <c r="A190" s="34"/>
      <c r="B190" s="35"/>
      <c r="C190" s="183" t="s">
        <v>227</v>
      </c>
      <c r="D190" s="183" t="s">
        <v>125</v>
      </c>
      <c r="E190" s="184" t="s">
        <v>228</v>
      </c>
      <c r="F190" s="185" t="s">
        <v>229</v>
      </c>
      <c r="G190" s="186" t="s">
        <v>128</v>
      </c>
      <c r="H190" s="187">
        <v>4000</v>
      </c>
      <c r="I190" s="188"/>
      <c r="J190" s="189">
        <f>ROUND(I190*H190,2)</f>
        <v>0</v>
      </c>
      <c r="K190" s="190"/>
      <c r="L190" s="39"/>
      <c r="M190" s="191" t="s">
        <v>1</v>
      </c>
      <c r="N190" s="192" t="s">
        <v>41</v>
      </c>
      <c r="O190" s="71"/>
      <c r="P190" s="193">
        <f>O190*H190</f>
        <v>0</v>
      </c>
      <c r="Q190" s="193">
        <v>0</v>
      </c>
      <c r="R190" s="193">
        <f>Q190*H190</f>
        <v>0</v>
      </c>
      <c r="S190" s="193">
        <v>0</v>
      </c>
      <c r="T190" s="194">
        <f>S190*H190</f>
        <v>0</v>
      </c>
      <c r="U190" s="34"/>
      <c r="V190" s="34"/>
      <c r="W190" s="34"/>
      <c r="X190" s="34"/>
      <c r="Y190" s="34"/>
      <c r="Z190" s="34"/>
      <c r="AA190" s="34"/>
      <c r="AB190" s="34"/>
      <c r="AC190" s="34"/>
      <c r="AD190" s="34"/>
      <c r="AE190" s="34"/>
      <c r="AR190" s="195" t="s">
        <v>129</v>
      </c>
      <c r="AT190" s="195" t="s">
        <v>125</v>
      </c>
      <c r="AU190" s="195" t="s">
        <v>86</v>
      </c>
      <c r="AY190" s="17" t="s">
        <v>123</v>
      </c>
      <c r="BE190" s="196">
        <f>IF(N190="základní",J190,0)</f>
        <v>0</v>
      </c>
      <c r="BF190" s="196">
        <f>IF(N190="snížená",J190,0)</f>
        <v>0</v>
      </c>
      <c r="BG190" s="196">
        <f>IF(N190="zákl. přenesená",J190,0)</f>
        <v>0</v>
      </c>
      <c r="BH190" s="196">
        <f>IF(N190="sníž. přenesená",J190,0)</f>
        <v>0</v>
      </c>
      <c r="BI190" s="196">
        <f>IF(N190="nulová",J190,0)</f>
        <v>0</v>
      </c>
      <c r="BJ190" s="17" t="s">
        <v>84</v>
      </c>
      <c r="BK190" s="196">
        <f>ROUND(I190*H190,2)</f>
        <v>0</v>
      </c>
      <c r="BL190" s="17" t="s">
        <v>129</v>
      </c>
      <c r="BM190" s="195" t="s">
        <v>230</v>
      </c>
    </row>
    <row r="191" spans="1:47" s="2" customFormat="1" ht="12">
      <c r="A191" s="34"/>
      <c r="B191" s="35"/>
      <c r="C191" s="36"/>
      <c r="D191" s="197" t="s">
        <v>131</v>
      </c>
      <c r="E191" s="36"/>
      <c r="F191" s="198" t="s">
        <v>231</v>
      </c>
      <c r="G191" s="36"/>
      <c r="H191" s="36"/>
      <c r="I191" s="199"/>
      <c r="J191" s="36"/>
      <c r="K191" s="36"/>
      <c r="L191" s="39"/>
      <c r="M191" s="200"/>
      <c r="N191" s="201"/>
      <c r="O191" s="71"/>
      <c r="P191" s="71"/>
      <c r="Q191" s="71"/>
      <c r="R191" s="71"/>
      <c r="S191" s="71"/>
      <c r="T191" s="72"/>
      <c r="U191" s="34"/>
      <c r="V191" s="34"/>
      <c r="W191" s="34"/>
      <c r="X191" s="34"/>
      <c r="Y191" s="34"/>
      <c r="Z191" s="34"/>
      <c r="AA191" s="34"/>
      <c r="AB191" s="34"/>
      <c r="AC191" s="34"/>
      <c r="AD191" s="34"/>
      <c r="AE191" s="34"/>
      <c r="AT191" s="17" t="s">
        <v>131</v>
      </c>
      <c r="AU191" s="17" t="s">
        <v>86</v>
      </c>
    </row>
    <row r="192" spans="1:47" s="2" customFormat="1" ht="19.5">
      <c r="A192" s="34"/>
      <c r="B192" s="35"/>
      <c r="C192" s="36"/>
      <c r="D192" s="202" t="s">
        <v>133</v>
      </c>
      <c r="E192" s="36"/>
      <c r="F192" s="203" t="s">
        <v>232</v>
      </c>
      <c r="G192" s="36"/>
      <c r="H192" s="36"/>
      <c r="I192" s="199"/>
      <c r="J192" s="36"/>
      <c r="K192" s="36"/>
      <c r="L192" s="39"/>
      <c r="M192" s="200"/>
      <c r="N192" s="201"/>
      <c r="O192" s="71"/>
      <c r="P192" s="71"/>
      <c r="Q192" s="71"/>
      <c r="R192" s="71"/>
      <c r="S192" s="71"/>
      <c r="T192" s="72"/>
      <c r="U192" s="34"/>
      <c r="V192" s="34"/>
      <c r="W192" s="34"/>
      <c r="X192" s="34"/>
      <c r="Y192" s="34"/>
      <c r="Z192" s="34"/>
      <c r="AA192" s="34"/>
      <c r="AB192" s="34"/>
      <c r="AC192" s="34"/>
      <c r="AD192" s="34"/>
      <c r="AE192" s="34"/>
      <c r="AT192" s="17" t="s">
        <v>133</v>
      </c>
      <c r="AU192" s="17" t="s">
        <v>86</v>
      </c>
    </row>
    <row r="193" spans="2:51" s="13" customFormat="1" ht="12">
      <c r="B193" s="204"/>
      <c r="C193" s="205"/>
      <c r="D193" s="202" t="s">
        <v>135</v>
      </c>
      <c r="E193" s="206" t="s">
        <v>1</v>
      </c>
      <c r="F193" s="207" t="s">
        <v>233</v>
      </c>
      <c r="G193" s="205"/>
      <c r="H193" s="206" t="s">
        <v>1</v>
      </c>
      <c r="I193" s="208"/>
      <c r="J193" s="205"/>
      <c r="K193" s="205"/>
      <c r="L193" s="209"/>
      <c r="M193" s="210"/>
      <c r="N193" s="211"/>
      <c r="O193" s="211"/>
      <c r="P193" s="211"/>
      <c r="Q193" s="211"/>
      <c r="R193" s="211"/>
      <c r="S193" s="211"/>
      <c r="T193" s="212"/>
      <c r="AT193" s="213" t="s">
        <v>135</v>
      </c>
      <c r="AU193" s="213" t="s">
        <v>86</v>
      </c>
      <c r="AV193" s="13" t="s">
        <v>84</v>
      </c>
      <c r="AW193" s="13" t="s">
        <v>32</v>
      </c>
      <c r="AX193" s="13" t="s">
        <v>76</v>
      </c>
      <c r="AY193" s="213" t="s">
        <v>123</v>
      </c>
    </row>
    <row r="194" spans="2:51" s="14" customFormat="1" ht="12">
      <c r="B194" s="214"/>
      <c r="C194" s="215"/>
      <c r="D194" s="202" t="s">
        <v>135</v>
      </c>
      <c r="E194" s="216" t="s">
        <v>1</v>
      </c>
      <c r="F194" s="217" t="s">
        <v>139</v>
      </c>
      <c r="G194" s="215"/>
      <c r="H194" s="218">
        <v>4000</v>
      </c>
      <c r="I194" s="219"/>
      <c r="J194" s="215"/>
      <c r="K194" s="215"/>
      <c r="L194" s="220"/>
      <c r="M194" s="221"/>
      <c r="N194" s="222"/>
      <c r="O194" s="222"/>
      <c r="P194" s="222"/>
      <c r="Q194" s="222"/>
      <c r="R194" s="222"/>
      <c r="S194" s="222"/>
      <c r="T194" s="223"/>
      <c r="AT194" s="224" t="s">
        <v>135</v>
      </c>
      <c r="AU194" s="224" t="s">
        <v>86</v>
      </c>
      <c r="AV194" s="14" t="s">
        <v>86</v>
      </c>
      <c r="AW194" s="14" t="s">
        <v>32</v>
      </c>
      <c r="AX194" s="14" t="s">
        <v>84</v>
      </c>
      <c r="AY194" s="224" t="s">
        <v>123</v>
      </c>
    </row>
    <row r="195" spans="1:65" s="2" customFormat="1" ht="16.5" customHeight="1">
      <c r="A195" s="34"/>
      <c r="B195" s="35"/>
      <c r="C195" s="183" t="s">
        <v>234</v>
      </c>
      <c r="D195" s="183" t="s">
        <v>125</v>
      </c>
      <c r="E195" s="184" t="s">
        <v>235</v>
      </c>
      <c r="F195" s="185" t="s">
        <v>236</v>
      </c>
      <c r="G195" s="186" t="s">
        <v>128</v>
      </c>
      <c r="H195" s="187">
        <v>4000</v>
      </c>
      <c r="I195" s="188"/>
      <c r="J195" s="189">
        <f>ROUND(I195*H195,2)</f>
        <v>0</v>
      </c>
      <c r="K195" s="190"/>
      <c r="L195" s="39"/>
      <c r="M195" s="191" t="s">
        <v>1</v>
      </c>
      <c r="N195" s="192" t="s">
        <v>41</v>
      </c>
      <c r="O195" s="71"/>
      <c r="P195" s="193">
        <f>O195*H195</f>
        <v>0</v>
      </c>
      <c r="Q195" s="193">
        <v>0</v>
      </c>
      <c r="R195" s="193">
        <f>Q195*H195</f>
        <v>0</v>
      </c>
      <c r="S195" s="193">
        <v>0</v>
      </c>
      <c r="T195" s="194">
        <f>S195*H195</f>
        <v>0</v>
      </c>
      <c r="U195" s="34"/>
      <c r="V195" s="34"/>
      <c r="W195" s="34"/>
      <c r="X195" s="34"/>
      <c r="Y195" s="34"/>
      <c r="Z195" s="34"/>
      <c r="AA195" s="34"/>
      <c r="AB195" s="34"/>
      <c r="AC195" s="34"/>
      <c r="AD195" s="34"/>
      <c r="AE195" s="34"/>
      <c r="AR195" s="195" t="s">
        <v>129</v>
      </c>
      <c r="AT195" s="195" t="s">
        <v>125</v>
      </c>
      <c r="AU195" s="195" t="s">
        <v>86</v>
      </c>
      <c r="AY195" s="17" t="s">
        <v>123</v>
      </c>
      <c r="BE195" s="196">
        <f>IF(N195="základní",J195,0)</f>
        <v>0</v>
      </c>
      <c r="BF195" s="196">
        <f>IF(N195="snížená",J195,0)</f>
        <v>0</v>
      </c>
      <c r="BG195" s="196">
        <f>IF(N195="zákl. přenesená",J195,0)</f>
        <v>0</v>
      </c>
      <c r="BH195" s="196">
        <f>IF(N195="sníž. přenesená",J195,0)</f>
        <v>0</v>
      </c>
      <c r="BI195" s="196">
        <f>IF(N195="nulová",J195,0)</f>
        <v>0</v>
      </c>
      <c r="BJ195" s="17" t="s">
        <v>84</v>
      </c>
      <c r="BK195" s="196">
        <f>ROUND(I195*H195,2)</f>
        <v>0</v>
      </c>
      <c r="BL195" s="17" t="s">
        <v>129</v>
      </c>
      <c r="BM195" s="195" t="s">
        <v>237</v>
      </c>
    </row>
    <row r="196" spans="1:47" s="2" customFormat="1" ht="12">
      <c r="A196" s="34"/>
      <c r="B196" s="35"/>
      <c r="C196" s="36"/>
      <c r="D196" s="197" t="s">
        <v>131</v>
      </c>
      <c r="E196" s="36"/>
      <c r="F196" s="198" t="s">
        <v>238</v>
      </c>
      <c r="G196" s="36"/>
      <c r="H196" s="36"/>
      <c r="I196" s="199"/>
      <c r="J196" s="36"/>
      <c r="K196" s="36"/>
      <c r="L196" s="39"/>
      <c r="M196" s="200"/>
      <c r="N196" s="201"/>
      <c r="O196" s="71"/>
      <c r="P196" s="71"/>
      <c r="Q196" s="71"/>
      <c r="R196" s="71"/>
      <c r="S196" s="71"/>
      <c r="T196" s="72"/>
      <c r="U196" s="34"/>
      <c r="V196" s="34"/>
      <c r="W196" s="34"/>
      <c r="X196" s="34"/>
      <c r="Y196" s="34"/>
      <c r="Z196" s="34"/>
      <c r="AA196" s="34"/>
      <c r="AB196" s="34"/>
      <c r="AC196" s="34"/>
      <c r="AD196" s="34"/>
      <c r="AE196" s="34"/>
      <c r="AT196" s="17" t="s">
        <v>131</v>
      </c>
      <c r="AU196" s="17" t="s">
        <v>86</v>
      </c>
    </row>
    <row r="197" spans="1:47" s="2" customFormat="1" ht="19.5">
      <c r="A197" s="34"/>
      <c r="B197" s="35"/>
      <c r="C197" s="36"/>
      <c r="D197" s="202" t="s">
        <v>133</v>
      </c>
      <c r="E197" s="36"/>
      <c r="F197" s="203" t="s">
        <v>232</v>
      </c>
      <c r="G197" s="36"/>
      <c r="H197" s="36"/>
      <c r="I197" s="199"/>
      <c r="J197" s="36"/>
      <c r="K197" s="36"/>
      <c r="L197" s="39"/>
      <c r="M197" s="200"/>
      <c r="N197" s="201"/>
      <c r="O197" s="71"/>
      <c r="P197" s="71"/>
      <c r="Q197" s="71"/>
      <c r="R197" s="71"/>
      <c r="S197" s="71"/>
      <c r="T197" s="72"/>
      <c r="U197" s="34"/>
      <c r="V197" s="34"/>
      <c r="W197" s="34"/>
      <c r="X197" s="34"/>
      <c r="Y197" s="34"/>
      <c r="Z197" s="34"/>
      <c r="AA197" s="34"/>
      <c r="AB197" s="34"/>
      <c r="AC197" s="34"/>
      <c r="AD197" s="34"/>
      <c r="AE197" s="34"/>
      <c r="AT197" s="17" t="s">
        <v>133</v>
      </c>
      <c r="AU197" s="17" t="s">
        <v>86</v>
      </c>
    </row>
    <row r="198" spans="1:65" s="2" customFormat="1" ht="24.2" customHeight="1">
      <c r="A198" s="34"/>
      <c r="B198" s="35"/>
      <c r="C198" s="183" t="s">
        <v>239</v>
      </c>
      <c r="D198" s="183" t="s">
        <v>125</v>
      </c>
      <c r="E198" s="184" t="s">
        <v>240</v>
      </c>
      <c r="F198" s="185" t="s">
        <v>241</v>
      </c>
      <c r="G198" s="186" t="s">
        <v>128</v>
      </c>
      <c r="H198" s="187">
        <v>4000</v>
      </c>
      <c r="I198" s="188"/>
      <c r="J198" s="189">
        <f>ROUND(I198*H198,2)</f>
        <v>0</v>
      </c>
      <c r="K198" s="190"/>
      <c r="L198" s="39"/>
      <c r="M198" s="191" t="s">
        <v>1</v>
      </c>
      <c r="N198" s="192" t="s">
        <v>41</v>
      </c>
      <c r="O198" s="71"/>
      <c r="P198" s="193">
        <f>O198*H198</f>
        <v>0</v>
      </c>
      <c r="Q198" s="193">
        <v>0</v>
      </c>
      <c r="R198" s="193">
        <f>Q198*H198</f>
        <v>0</v>
      </c>
      <c r="S198" s="193">
        <v>0</v>
      </c>
      <c r="T198" s="194">
        <f>S198*H198</f>
        <v>0</v>
      </c>
      <c r="U198" s="34"/>
      <c r="V198" s="34"/>
      <c r="W198" s="34"/>
      <c r="X198" s="34"/>
      <c r="Y198" s="34"/>
      <c r="Z198" s="34"/>
      <c r="AA198" s="34"/>
      <c r="AB198" s="34"/>
      <c r="AC198" s="34"/>
      <c r="AD198" s="34"/>
      <c r="AE198" s="34"/>
      <c r="AR198" s="195" t="s">
        <v>129</v>
      </c>
      <c r="AT198" s="195" t="s">
        <v>125</v>
      </c>
      <c r="AU198" s="195" t="s">
        <v>86</v>
      </c>
      <c r="AY198" s="17" t="s">
        <v>123</v>
      </c>
      <c r="BE198" s="196">
        <f>IF(N198="základní",J198,0)</f>
        <v>0</v>
      </c>
      <c r="BF198" s="196">
        <f>IF(N198="snížená",J198,0)</f>
        <v>0</v>
      </c>
      <c r="BG198" s="196">
        <f>IF(N198="zákl. přenesená",J198,0)</f>
        <v>0</v>
      </c>
      <c r="BH198" s="196">
        <f>IF(N198="sníž. přenesená",J198,0)</f>
        <v>0</v>
      </c>
      <c r="BI198" s="196">
        <f>IF(N198="nulová",J198,0)</f>
        <v>0</v>
      </c>
      <c r="BJ198" s="17" t="s">
        <v>84</v>
      </c>
      <c r="BK198" s="196">
        <f>ROUND(I198*H198,2)</f>
        <v>0</v>
      </c>
      <c r="BL198" s="17" t="s">
        <v>129</v>
      </c>
      <c r="BM198" s="195" t="s">
        <v>242</v>
      </c>
    </row>
    <row r="199" spans="1:47" s="2" customFormat="1" ht="12">
      <c r="A199" s="34"/>
      <c r="B199" s="35"/>
      <c r="C199" s="36"/>
      <c r="D199" s="197" t="s">
        <v>131</v>
      </c>
      <c r="E199" s="36"/>
      <c r="F199" s="198" t="s">
        <v>243</v>
      </c>
      <c r="G199" s="36"/>
      <c r="H199" s="36"/>
      <c r="I199" s="199"/>
      <c r="J199" s="36"/>
      <c r="K199" s="36"/>
      <c r="L199" s="39"/>
      <c r="M199" s="200"/>
      <c r="N199" s="201"/>
      <c r="O199" s="71"/>
      <c r="P199" s="71"/>
      <c r="Q199" s="71"/>
      <c r="R199" s="71"/>
      <c r="S199" s="71"/>
      <c r="T199" s="72"/>
      <c r="U199" s="34"/>
      <c r="V199" s="34"/>
      <c r="W199" s="34"/>
      <c r="X199" s="34"/>
      <c r="Y199" s="34"/>
      <c r="Z199" s="34"/>
      <c r="AA199" s="34"/>
      <c r="AB199" s="34"/>
      <c r="AC199" s="34"/>
      <c r="AD199" s="34"/>
      <c r="AE199" s="34"/>
      <c r="AT199" s="17" t="s">
        <v>131</v>
      </c>
      <c r="AU199" s="17" t="s">
        <v>86</v>
      </c>
    </row>
    <row r="200" spans="1:47" s="2" customFormat="1" ht="19.5">
      <c r="A200" s="34"/>
      <c r="B200" s="35"/>
      <c r="C200" s="36"/>
      <c r="D200" s="202" t="s">
        <v>133</v>
      </c>
      <c r="E200" s="36"/>
      <c r="F200" s="203" t="s">
        <v>232</v>
      </c>
      <c r="G200" s="36"/>
      <c r="H200" s="36"/>
      <c r="I200" s="199"/>
      <c r="J200" s="36"/>
      <c r="K200" s="36"/>
      <c r="L200" s="39"/>
      <c r="M200" s="200"/>
      <c r="N200" s="201"/>
      <c r="O200" s="71"/>
      <c r="P200" s="71"/>
      <c r="Q200" s="71"/>
      <c r="R200" s="71"/>
      <c r="S200" s="71"/>
      <c r="T200" s="72"/>
      <c r="U200" s="34"/>
      <c r="V200" s="34"/>
      <c r="W200" s="34"/>
      <c r="X200" s="34"/>
      <c r="Y200" s="34"/>
      <c r="Z200" s="34"/>
      <c r="AA200" s="34"/>
      <c r="AB200" s="34"/>
      <c r="AC200" s="34"/>
      <c r="AD200" s="34"/>
      <c r="AE200" s="34"/>
      <c r="AT200" s="17" t="s">
        <v>133</v>
      </c>
      <c r="AU200" s="17" t="s">
        <v>86</v>
      </c>
    </row>
    <row r="201" spans="2:51" s="14" customFormat="1" ht="12">
      <c r="B201" s="214"/>
      <c r="C201" s="215"/>
      <c r="D201" s="202" t="s">
        <v>135</v>
      </c>
      <c r="E201" s="216" t="s">
        <v>1</v>
      </c>
      <c r="F201" s="217" t="s">
        <v>139</v>
      </c>
      <c r="G201" s="215"/>
      <c r="H201" s="218">
        <v>4000</v>
      </c>
      <c r="I201" s="219"/>
      <c r="J201" s="215"/>
      <c r="K201" s="215"/>
      <c r="L201" s="220"/>
      <c r="M201" s="221"/>
      <c r="N201" s="222"/>
      <c r="O201" s="222"/>
      <c r="P201" s="222"/>
      <c r="Q201" s="222"/>
      <c r="R201" s="222"/>
      <c r="S201" s="222"/>
      <c r="T201" s="223"/>
      <c r="AT201" s="224" t="s">
        <v>135</v>
      </c>
      <c r="AU201" s="224" t="s">
        <v>86</v>
      </c>
      <c r="AV201" s="14" t="s">
        <v>86</v>
      </c>
      <c r="AW201" s="14" t="s">
        <v>32</v>
      </c>
      <c r="AX201" s="14" t="s">
        <v>84</v>
      </c>
      <c r="AY201" s="224" t="s">
        <v>123</v>
      </c>
    </row>
    <row r="202" spans="1:65" s="2" customFormat="1" ht="24.2" customHeight="1">
      <c r="A202" s="34"/>
      <c r="B202" s="35"/>
      <c r="C202" s="183" t="s">
        <v>244</v>
      </c>
      <c r="D202" s="183" t="s">
        <v>125</v>
      </c>
      <c r="E202" s="184" t="s">
        <v>245</v>
      </c>
      <c r="F202" s="185" t="s">
        <v>246</v>
      </c>
      <c r="G202" s="186" t="s">
        <v>128</v>
      </c>
      <c r="H202" s="187">
        <v>22573</v>
      </c>
      <c r="I202" s="188"/>
      <c r="J202" s="189">
        <f>ROUND(I202*H202,2)</f>
        <v>0</v>
      </c>
      <c r="K202" s="190"/>
      <c r="L202" s="39"/>
      <c r="M202" s="191" t="s">
        <v>1</v>
      </c>
      <c r="N202" s="192" t="s">
        <v>41</v>
      </c>
      <c r="O202" s="71"/>
      <c r="P202" s="193">
        <f>O202*H202</f>
        <v>0</v>
      </c>
      <c r="Q202" s="193">
        <v>0</v>
      </c>
      <c r="R202" s="193">
        <f>Q202*H202</f>
        <v>0</v>
      </c>
      <c r="S202" s="193">
        <v>0</v>
      </c>
      <c r="T202" s="194">
        <f>S202*H202</f>
        <v>0</v>
      </c>
      <c r="U202" s="34"/>
      <c r="V202" s="34"/>
      <c r="W202" s="34"/>
      <c r="X202" s="34"/>
      <c r="Y202" s="34"/>
      <c r="Z202" s="34"/>
      <c r="AA202" s="34"/>
      <c r="AB202" s="34"/>
      <c r="AC202" s="34"/>
      <c r="AD202" s="34"/>
      <c r="AE202" s="34"/>
      <c r="AR202" s="195" t="s">
        <v>129</v>
      </c>
      <c r="AT202" s="195" t="s">
        <v>125</v>
      </c>
      <c r="AU202" s="195" t="s">
        <v>86</v>
      </c>
      <c r="AY202" s="17" t="s">
        <v>123</v>
      </c>
      <c r="BE202" s="196">
        <f>IF(N202="základní",J202,0)</f>
        <v>0</v>
      </c>
      <c r="BF202" s="196">
        <f>IF(N202="snížená",J202,0)</f>
        <v>0</v>
      </c>
      <c r="BG202" s="196">
        <f>IF(N202="zákl. přenesená",J202,0)</f>
        <v>0</v>
      </c>
      <c r="BH202" s="196">
        <f>IF(N202="sníž. přenesená",J202,0)</f>
        <v>0</v>
      </c>
      <c r="BI202" s="196">
        <f>IF(N202="nulová",J202,0)</f>
        <v>0</v>
      </c>
      <c r="BJ202" s="17" t="s">
        <v>84</v>
      </c>
      <c r="BK202" s="196">
        <f>ROUND(I202*H202,2)</f>
        <v>0</v>
      </c>
      <c r="BL202" s="17" t="s">
        <v>129</v>
      </c>
      <c r="BM202" s="195" t="s">
        <v>247</v>
      </c>
    </row>
    <row r="203" spans="1:47" s="2" customFormat="1" ht="12">
      <c r="A203" s="34"/>
      <c r="B203" s="35"/>
      <c r="C203" s="36"/>
      <c r="D203" s="197" t="s">
        <v>131</v>
      </c>
      <c r="E203" s="36"/>
      <c r="F203" s="198" t="s">
        <v>248</v>
      </c>
      <c r="G203" s="36"/>
      <c r="H203" s="36"/>
      <c r="I203" s="199"/>
      <c r="J203" s="36"/>
      <c r="K203" s="36"/>
      <c r="L203" s="39"/>
      <c r="M203" s="200"/>
      <c r="N203" s="201"/>
      <c r="O203" s="71"/>
      <c r="P203" s="71"/>
      <c r="Q203" s="71"/>
      <c r="R203" s="71"/>
      <c r="S203" s="71"/>
      <c r="T203" s="72"/>
      <c r="U203" s="34"/>
      <c r="V203" s="34"/>
      <c r="W203" s="34"/>
      <c r="X203" s="34"/>
      <c r="Y203" s="34"/>
      <c r="Z203" s="34"/>
      <c r="AA203" s="34"/>
      <c r="AB203" s="34"/>
      <c r="AC203" s="34"/>
      <c r="AD203" s="34"/>
      <c r="AE203" s="34"/>
      <c r="AT203" s="17" t="s">
        <v>131</v>
      </c>
      <c r="AU203" s="17" t="s">
        <v>86</v>
      </c>
    </row>
    <row r="204" spans="1:65" s="2" customFormat="1" ht="24.2" customHeight="1">
      <c r="A204" s="34"/>
      <c r="B204" s="35"/>
      <c r="C204" s="183" t="s">
        <v>249</v>
      </c>
      <c r="D204" s="183" t="s">
        <v>125</v>
      </c>
      <c r="E204" s="184" t="s">
        <v>250</v>
      </c>
      <c r="F204" s="185" t="s">
        <v>251</v>
      </c>
      <c r="G204" s="186" t="s">
        <v>128</v>
      </c>
      <c r="H204" s="187">
        <v>4000</v>
      </c>
      <c r="I204" s="188"/>
      <c r="J204" s="189">
        <f>ROUND(I204*H204,2)</f>
        <v>0</v>
      </c>
      <c r="K204" s="190"/>
      <c r="L204" s="39"/>
      <c r="M204" s="191" t="s">
        <v>1</v>
      </c>
      <c r="N204" s="192" t="s">
        <v>41</v>
      </c>
      <c r="O204" s="71"/>
      <c r="P204" s="193">
        <f>O204*H204</f>
        <v>0</v>
      </c>
      <c r="Q204" s="193">
        <v>0</v>
      </c>
      <c r="R204" s="193">
        <f>Q204*H204</f>
        <v>0</v>
      </c>
      <c r="S204" s="193">
        <v>0</v>
      </c>
      <c r="T204" s="194">
        <f>S204*H204</f>
        <v>0</v>
      </c>
      <c r="U204" s="34"/>
      <c r="V204" s="34"/>
      <c r="W204" s="34"/>
      <c r="X204" s="34"/>
      <c r="Y204" s="34"/>
      <c r="Z204" s="34"/>
      <c r="AA204" s="34"/>
      <c r="AB204" s="34"/>
      <c r="AC204" s="34"/>
      <c r="AD204" s="34"/>
      <c r="AE204" s="34"/>
      <c r="AR204" s="195" t="s">
        <v>129</v>
      </c>
      <c r="AT204" s="195" t="s">
        <v>125</v>
      </c>
      <c r="AU204" s="195" t="s">
        <v>86</v>
      </c>
      <c r="AY204" s="17" t="s">
        <v>123</v>
      </c>
      <c r="BE204" s="196">
        <f>IF(N204="základní",J204,0)</f>
        <v>0</v>
      </c>
      <c r="BF204" s="196">
        <f>IF(N204="snížená",J204,0)</f>
        <v>0</v>
      </c>
      <c r="BG204" s="196">
        <f>IF(N204="zákl. přenesená",J204,0)</f>
        <v>0</v>
      </c>
      <c r="BH204" s="196">
        <f>IF(N204="sníž. přenesená",J204,0)</f>
        <v>0</v>
      </c>
      <c r="BI204" s="196">
        <f>IF(N204="nulová",J204,0)</f>
        <v>0</v>
      </c>
      <c r="BJ204" s="17" t="s">
        <v>84</v>
      </c>
      <c r="BK204" s="196">
        <f>ROUND(I204*H204,2)</f>
        <v>0</v>
      </c>
      <c r="BL204" s="17" t="s">
        <v>129</v>
      </c>
      <c r="BM204" s="195" t="s">
        <v>252</v>
      </c>
    </row>
    <row r="205" spans="1:47" s="2" customFormat="1" ht="12">
      <c r="A205" s="34"/>
      <c r="B205" s="35"/>
      <c r="C205" s="36"/>
      <c r="D205" s="197" t="s">
        <v>131</v>
      </c>
      <c r="E205" s="36"/>
      <c r="F205" s="198" t="s">
        <v>253</v>
      </c>
      <c r="G205" s="36"/>
      <c r="H205" s="36"/>
      <c r="I205" s="199"/>
      <c r="J205" s="36"/>
      <c r="K205" s="36"/>
      <c r="L205" s="39"/>
      <c r="M205" s="200"/>
      <c r="N205" s="201"/>
      <c r="O205" s="71"/>
      <c r="P205" s="71"/>
      <c r="Q205" s="71"/>
      <c r="R205" s="71"/>
      <c r="S205" s="71"/>
      <c r="T205" s="72"/>
      <c r="U205" s="34"/>
      <c r="V205" s="34"/>
      <c r="W205" s="34"/>
      <c r="X205" s="34"/>
      <c r="Y205" s="34"/>
      <c r="Z205" s="34"/>
      <c r="AA205" s="34"/>
      <c r="AB205" s="34"/>
      <c r="AC205" s="34"/>
      <c r="AD205" s="34"/>
      <c r="AE205" s="34"/>
      <c r="AT205" s="17" t="s">
        <v>131</v>
      </c>
      <c r="AU205" s="17" t="s">
        <v>86</v>
      </c>
    </row>
    <row r="206" spans="1:47" s="2" customFormat="1" ht="29.25">
      <c r="A206" s="34"/>
      <c r="B206" s="35"/>
      <c r="C206" s="36"/>
      <c r="D206" s="202" t="s">
        <v>133</v>
      </c>
      <c r="E206" s="36"/>
      <c r="F206" s="203" t="s">
        <v>254</v>
      </c>
      <c r="G206" s="36"/>
      <c r="H206" s="36"/>
      <c r="I206" s="199"/>
      <c r="J206" s="36"/>
      <c r="K206" s="36"/>
      <c r="L206" s="39"/>
      <c r="M206" s="200"/>
      <c r="N206" s="201"/>
      <c r="O206" s="71"/>
      <c r="P206" s="71"/>
      <c r="Q206" s="71"/>
      <c r="R206" s="71"/>
      <c r="S206" s="71"/>
      <c r="T206" s="72"/>
      <c r="U206" s="34"/>
      <c r="V206" s="34"/>
      <c r="W206" s="34"/>
      <c r="X206" s="34"/>
      <c r="Y206" s="34"/>
      <c r="Z206" s="34"/>
      <c r="AA206" s="34"/>
      <c r="AB206" s="34"/>
      <c r="AC206" s="34"/>
      <c r="AD206" s="34"/>
      <c r="AE206" s="34"/>
      <c r="AT206" s="17" t="s">
        <v>133</v>
      </c>
      <c r="AU206" s="17" t="s">
        <v>86</v>
      </c>
    </row>
    <row r="207" spans="2:51" s="14" customFormat="1" ht="12">
      <c r="B207" s="214"/>
      <c r="C207" s="215"/>
      <c r="D207" s="202" t="s">
        <v>135</v>
      </c>
      <c r="E207" s="216" t="s">
        <v>1</v>
      </c>
      <c r="F207" s="217" t="s">
        <v>139</v>
      </c>
      <c r="G207" s="215"/>
      <c r="H207" s="218">
        <v>4000</v>
      </c>
      <c r="I207" s="219"/>
      <c r="J207" s="215"/>
      <c r="K207" s="215"/>
      <c r="L207" s="220"/>
      <c r="M207" s="221"/>
      <c r="N207" s="222"/>
      <c r="O207" s="222"/>
      <c r="P207" s="222"/>
      <c r="Q207" s="222"/>
      <c r="R207" s="222"/>
      <c r="S207" s="222"/>
      <c r="T207" s="223"/>
      <c r="AT207" s="224" t="s">
        <v>135</v>
      </c>
      <c r="AU207" s="224" t="s">
        <v>86</v>
      </c>
      <c r="AV207" s="14" t="s">
        <v>86</v>
      </c>
      <c r="AW207" s="14" t="s">
        <v>32</v>
      </c>
      <c r="AX207" s="14" t="s">
        <v>84</v>
      </c>
      <c r="AY207" s="224" t="s">
        <v>123</v>
      </c>
    </row>
    <row r="208" spans="1:65" s="2" customFormat="1" ht="24.2" customHeight="1">
      <c r="A208" s="34"/>
      <c r="B208" s="35"/>
      <c r="C208" s="183" t="s">
        <v>7</v>
      </c>
      <c r="D208" s="183" t="s">
        <v>125</v>
      </c>
      <c r="E208" s="184" t="s">
        <v>255</v>
      </c>
      <c r="F208" s="185" t="s">
        <v>256</v>
      </c>
      <c r="G208" s="186" t="s">
        <v>128</v>
      </c>
      <c r="H208" s="187">
        <v>23098.84</v>
      </c>
      <c r="I208" s="188"/>
      <c r="J208" s="189">
        <f>ROUND(I208*H208,2)</f>
        <v>0</v>
      </c>
      <c r="K208" s="190"/>
      <c r="L208" s="39"/>
      <c r="M208" s="191" t="s">
        <v>1</v>
      </c>
      <c r="N208" s="192" t="s">
        <v>41</v>
      </c>
      <c r="O208" s="71"/>
      <c r="P208" s="193">
        <f>O208*H208</f>
        <v>0</v>
      </c>
      <c r="Q208" s="193">
        <v>0</v>
      </c>
      <c r="R208" s="193">
        <f>Q208*H208</f>
        <v>0</v>
      </c>
      <c r="S208" s="193">
        <v>0</v>
      </c>
      <c r="T208" s="194">
        <f>S208*H208</f>
        <v>0</v>
      </c>
      <c r="U208" s="34"/>
      <c r="V208" s="34"/>
      <c r="W208" s="34"/>
      <c r="X208" s="34"/>
      <c r="Y208" s="34"/>
      <c r="Z208" s="34"/>
      <c r="AA208" s="34"/>
      <c r="AB208" s="34"/>
      <c r="AC208" s="34"/>
      <c r="AD208" s="34"/>
      <c r="AE208" s="34"/>
      <c r="AR208" s="195" t="s">
        <v>129</v>
      </c>
      <c r="AT208" s="195" t="s">
        <v>125</v>
      </c>
      <c r="AU208" s="195" t="s">
        <v>86</v>
      </c>
      <c r="AY208" s="17" t="s">
        <v>123</v>
      </c>
      <c r="BE208" s="196">
        <f>IF(N208="základní",J208,0)</f>
        <v>0</v>
      </c>
      <c r="BF208" s="196">
        <f>IF(N208="snížená",J208,0)</f>
        <v>0</v>
      </c>
      <c r="BG208" s="196">
        <f>IF(N208="zákl. přenesená",J208,0)</f>
        <v>0</v>
      </c>
      <c r="BH208" s="196">
        <f>IF(N208="sníž. přenesená",J208,0)</f>
        <v>0</v>
      </c>
      <c r="BI208" s="196">
        <f>IF(N208="nulová",J208,0)</f>
        <v>0</v>
      </c>
      <c r="BJ208" s="17" t="s">
        <v>84</v>
      </c>
      <c r="BK208" s="196">
        <f>ROUND(I208*H208,2)</f>
        <v>0</v>
      </c>
      <c r="BL208" s="17" t="s">
        <v>129</v>
      </c>
      <c r="BM208" s="195" t="s">
        <v>257</v>
      </c>
    </row>
    <row r="209" spans="1:47" s="2" customFormat="1" ht="12">
      <c r="A209" s="34"/>
      <c r="B209" s="35"/>
      <c r="C209" s="36"/>
      <c r="D209" s="197" t="s">
        <v>131</v>
      </c>
      <c r="E209" s="36"/>
      <c r="F209" s="198" t="s">
        <v>258</v>
      </c>
      <c r="G209" s="36"/>
      <c r="H209" s="36"/>
      <c r="I209" s="199"/>
      <c r="J209" s="36"/>
      <c r="K209" s="36"/>
      <c r="L209" s="39"/>
      <c r="M209" s="200"/>
      <c r="N209" s="201"/>
      <c r="O209" s="71"/>
      <c r="P209" s="71"/>
      <c r="Q209" s="71"/>
      <c r="R209" s="71"/>
      <c r="S209" s="71"/>
      <c r="T209" s="72"/>
      <c r="U209" s="34"/>
      <c r="V209" s="34"/>
      <c r="W209" s="34"/>
      <c r="X209" s="34"/>
      <c r="Y209" s="34"/>
      <c r="Z209" s="34"/>
      <c r="AA209" s="34"/>
      <c r="AB209" s="34"/>
      <c r="AC209" s="34"/>
      <c r="AD209" s="34"/>
      <c r="AE209" s="34"/>
      <c r="AT209" s="17" t="s">
        <v>131</v>
      </c>
      <c r="AU209" s="17" t="s">
        <v>86</v>
      </c>
    </row>
    <row r="210" spans="2:51" s="14" customFormat="1" ht="12">
      <c r="B210" s="214"/>
      <c r="C210" s="215"/>
      <c r="D210" s="202" t="s">
        <v>135</v>
      </c>
      <c r="E210" s="216" t="s">
        <v>1</v>
      </c>
      <c r="F210" s="217" t="s">
        <v>226</v>
      </c>
      <c r="G210" s="215"/>
      <c r="H210" s="218">
        <v>23098.84</v>
      </c>
      <c r="I210" s="219"/>
      <c r="J210" s="215"/>
      <c r="K210" s="215"/>
      <c r="L210" s="220"/>
      <c r="M210" s="221"/>
      <c r="N210" s="222"/>
      <c r="O210" s="222"/>
      <c r="P210" s="222"/>
      <c r="Q210" s="222"/>
      <c r="R210" s="222"/>
      <c r="S210" s="222"/>
      <c r="T210" s="223"/>
      <c r="AT210" s="224" t="s">
        <v>135</v>
      </c>
      <c r="AU210" s="224" t="s">
        <v>86</v>
      </c>
      <c r="AV210" s="14" t="s">
        <v>86</v>
      </c>
      <c r="AW210" s="14" t="s">
        <v>32</v>
      </c>
      <c r="AX210" s="14" t="s">
        <v>84</v>
      </c>
      <c r="AY210" s="224" t="s">
        <v>123</v>
      </c>
    </row>
    <row r="211" spans="2:63" s="12" customFormat="1" ht="22.9" customHeight="1">
      <c r="B211" s="167"/>
      <c r="C211" s="168"/>
      <c r="D211" s="169" t="s">
        <v>75</v>
      </c>
      <c r="E211" s="181" t="s">
        <v>182</v>
      </c>
      <c r="F211" s="181" t="s">
        <v>259</v>
      </c>
      <c r="G211" s="168"/>
      <c r="H211" s="168"/>
      <c r="I211" s="171"/>
      <c r="J211" s="182">
        <f>BK211</f>
        <v>0</v>
      </c>
      <c r="K211" s="168"/>
      <c r="L211" s="173"/>
      <c r="M211" s="174"/>
      <c r="N211" s="175"/>
      <c r="O211" s="175"/>
      <c r="P211" s="176">
        <f>SUM(P212:P213)</f>
        <v>0</v>
      </c>
      <c r="Q211" s="175"/>
      <c r="R211" s="176">
        <f>SUM(R212:R213)</f>
        <v>3.38944</v>
      </c>
      <c r="S211" s="175"/>
      <c r="T211" s="177">
        <f>SUM(T212:T213)</f>
        <v>0</v>
      </c>
      <c r="AR211" s="178" t="s">
        <v>84</v>
      </c>
      <c r="AT211" s="179" t="s">
        <v>75</v>
      </c>
      <c r="AU211" s="179" t="s">
        <v>84</v>
      </c>
      <c r="AY211" s="178" t="s">
        <v>123</v>
      </c>
      <c r="BK211" s="180">
        <f>SUM(BK212:BK213)</f>
        <v>0</v>
      </c>
    </row>
    <row r="212" spans="1:65" s="2" customFormat="1" ht="16.5" customHeight="1">
      <c r="A212" s="34"/>
      <c r="B212" s="35"/>
      <c r="C212" s="183" t="s">
        <v>260</v>
      </c>
      <c r="D212" s="183" t="s">
        <v>125</v>
      </c>
      <c r="E212" s="184" t="s">
        <v>261</v>
      </c>
      <c r="F212" s="185" t="s">
        <v>262</v>
      </c>
      <c r="G212" s="186" t="s">
        <v>263</v>
      </c>
      <c r="H212" s="187">
        <v>8</v>
      </c>
      <c r="I212" s="188"/>
      <c r="J212" s="189">
        <f>ROUND(I212*H212,2)</f>
        <v>0</v>
      </c>
      <c r="K212" s="190"/>
      <c r="L212" s="39"/>
      <c r="M212" s="191" t="s">
        <v>1</v>
      </c>
      <c r="N212" s="192" t="s">
        <v>41</v>
      </c>
      <c r="O212" s="71"/>
      <c r="P212" s="193">
        <f>O212*H212</f>
        <v>0</v>
      </c>
      <c r="Q212" s="193">
        <v>0.42368</v>
      </c>
      <c r="R212" s="193">
        <f>Q212*H212</f>
        <v>3.38944</v>
      </c>
      <c r="S212" s="193">
        <v>0</v>
      </c>
      <c r="T212" s="194">
        <f>S212*H212</f>
        <v>0</v>
      </c>
      <c r="U212" s="34"/>
      <c r="V212" s="34"/>
      <c r="W212" s="34"/>
      <c r="X212" s="34"/>
      <c r="Y212" s="34"/>
      <c r="Z212" s="34"/>
      <c r="AA212" s="34"/>
      <c r="AB212" s="34"/>
      <c r="AC212" s="34"/>
      <c r="AD212" s="34"/>
      <c r="AE212" s="34"/>
      <c r="AR212" s="195" t="s">
        <v>129</v>
      </c>
      <c r="AT212" s="195" t="s">
        <v>125</v>
      </c>
      <c r="AU212" s="195" t="s">
        <v>86</v>
      </c>
      <c r="AY212" s="17" t="s">
        <v>123</v>
      </c>
      <c r="BE212" s="196">
        <f>IF(N212="základní",J212,0)</f>
        <v>0</v>
      </c>
      <c r="BF212" s="196">
        <f>IF(N212="snížená",J212,0)</f>
        <v>0</v>
      </c>
      <c r="BG212" s="196">
        <f>IF(N212="zákl. přenesená",J212,0)</f>
        <v>0</v>
      </c>
      <c r="BH212" s="196">
        <f>IF(N212="sníž. přenesená",J212,0)</f>
        <v>0</v>
      </c>
      <c r="BI212" s="196">
        <f>IF(N212="nulová",J212,0)</f>
        <v>0</v>
      </c>
      <c r="BJ212" s="17" t="s">
        <v>84</v>
      </c>
      <c r="BK212" s="196">
        <f>ROUND(I212*H212,2)</f>
        <v>0</v>
      </c>
      <c r="BL212" s="17" t="s">
        <v>129</v>
      </c>
      <c r="BM212" s="195" t="s">
        <v>264</v>
      </c>
    </row>
    <row r="213" spans="1:47" s="2" customFormat="1" ht="12">
      <c r="A213" s="34"/>
      <c r="B213" s="35"/>
      <c r="C213" s="36"/>
      <c r="D213" s="197" t="s">
        <v>131</v>
      </c>
      <c r="E213" s="36"/>
      <c r="F213" s="198" t="s">
        <v>265</v>
      </c>
      <c r="G213" s="36"/>
      <c r="H213" s="36"/>
      <c r="I213" s="199"/>
      <c r="J213" s="36"/>
      <c r="K213" s="36"/>
      <c r="L213" s="39"/>
      <c r="M213" s="200"/>
      <c r="N213" s="201"/>
      <c r="O213" s="71"/>
      <c r="P213" s="71"/>
      <c r="Q213" s="71"/>
      <c r="R213" s="71"/>
      <c r="S213" s="71"/>
      <c r="T213" s="72"/>
      <c r="U213" s="34"/>
      <c r="V213" s="34"/>
      <c r="W213" s="34"/>
      <c r="X213" s="34"/>
      <c r="Y213" s="34"/>
      <c r="Z213" s="34"/>
      <c r="AA213" s="34"/>
      <c r="AB213" s="34"/>
      <c r="AC213" s="34"/>
      <c r="AD213" s="34"/>
      <c r="AE213" s="34"/>
      <c r="AT213" s="17" t="s">
        <v>131</v>
      </c>
      <c r="AU213" s="17" t="s">
        <v>86</v>
      </c>
    </row>
    <row r="214" spans="2:63" s="12" customFormat="1" ht="22.9" customHeight="1">
      <c r="B214" s="167"/>
      <c r="C214" s="168"/>
      <c r="D214" s="169" t="s">
        <v>75</v>
      </c>
      <c r="E214" s="181" t="s">
        <v>189</v>
      </c>
      <c r="F214" s="181" t="s">
        <v>266</v>
      </c>
      <c r="G214" s="168"/>
      <c r="H214" s="168"/>
      <c r="I214" s="171"/>
      <c r="J214" s="182">
        <f>BK214</f>
        <v>0</v>
      </c>
      <c r="K214" s="168"/>
      <c r="L214" s="173"/>
      <c r="M214" s="174"/>
      <c r="N214" s="175"/>
      <c r="O214" s="175"/>
      <c r="P214" s="176">
        <f>SUM(P215:P285)</f>
        <v>0</v>
      </c>
      <c r="Q214" s="175"/>
      <c r="R214" s="176">
        <f>SUM(R215:R285)</f>
        <v>52.319205</v>
      </c>
      <c r="S214" s="175"/>
      <c r="T214" s="177">
        <f>SUM(T215:T285)</f>
        <v>3741.6225000000004</v>
      </c>
      <c r="AR214" s="178" t="s">
        <v>84</v>
      </c>
      <c r="AT214" s="179" t="s">
        <v>75</v>
      </c>
      <c r="AU214" s="179" t="s">
        <v>84</v>
      </c>
      <c r="AY214" s="178" t="s">
        <v>123</v>
      </c>
      <c r="BK214" s="180">
        <f>SUM(BK215:BK285)</f>
        <v>0</v>
      </c>
    </row>
    <row r="215" spans="1:65" s="2" customFormat="1" ht="16.5" customHeight="1">
      <c r="A215" s="34"/>
      <c r="B215" s="35"/>
      <c r="C215" s="183" t="s">
        <v>267</v>
      </c>
      <c r="D215" s="183" t="s">
        <v>125</v>
      </c>
      <c r="E215" s="184" t="s">
        <v>268</v>
      </c>
      <c r="F215" s="185" t="s">
        <v>269</v>
      </c>
      <c r="G215" s="186" t="s">
        <v>263</v>
      </c>
      <c r="H215" s="187">
        <v>150</v>
      </c>
      <c r="I215" s="188"/>
      <c r="J215" s="189">
        <f>ROUND(I215*H215,2)</f>
        <v>0</v>
      </c>
      <c r="K215" s="190"/>
      <c r="L215" s="39"/>
      <c r="M215" s="191" t="s">
        <v>1</v>
      </c>
      <c r="N215" s="192" t="s">
        <v>41</v>
      </c>
      <c r="O215" s="71"/>
      <c r="P215" s="193">
        <f>O215*H215</f>
        <v>0</v>
      </c>
      <c r="Q215" s="193">
        <v>0</v>
      </c>
      <c r="R215" s="193">
        <f>Q215*H215</f>
        <v>0</v>
      </c>
      <c r="S215" s="193">
        <v>0</v>
      </c>
      <c r="T215" s="194">
        <f>S215*H215</f>
        <v>0</v>
      </c>
      <c r="U215" s="34"/>
      <c r="V215" s="34"/>
      <c r="W215" s="34"/>
      <c r="X215" s="34"/>
      <c r="Y215" s="34"/>
      <c r="Z215" s="34"/>
      <c r="AA215" s="34"/>
      <c r="AB215" s="34"/>
      <c r="AC215" s="34"/>
      <c r="AD215" s="34"/>
      <c r="AE215" s="34"/>
      <c r="AR215" s="195" t="s">
        <v>129</v>
      </c>
      <c r="AT215" s="195" t="s">
        <v>125</v>
      </c>
      <c r="AU215" s="195" t="s">
        <v>86</v>
      </c>
      <c r="AY215" s="17" t="s">
        <v>123</v>
      </c>
      <c r="BE215" s="196">
        <f>IF(N215="základní",J215,0)</f>
        <v>0</v>
      </c>
      <c r="BF215" s="196">
        <f>IF(N215="snížená",J215,0)</f>
        <v>0</v>
      </c>
      <c r="BG215" s="196">
        <f>IF(N215="zákl. přenesená",J215,0)</f>
        <v>0</v>
      </c>
      <c r="BH215" s="196">
        <f>IF(N215="sníž. přenesená",J215,0)</f>
        <v>0</v>
      </c>
      <c r="BI215" s="196">
        <f>IF(N215="nulová",J215,0)</f>
        <v>0</v>
      </c>
      <c r="BJ215" s="17" t="s">
        <v>84</v>
      </c>
      <c r="BK215" s="196">
        <f>ROUND(I215*H215,2)</f>
        <v>0</v>
      </c>
      <c r="BL215" s="17" t="s">
        <v>129</v>
      </c>
      <c r="BM215" s="195" t="s">
        <v>270</v>
      </c>
    </row>
    <row r="216" spans="1:47" s="2" customFormat="1" ht="12">
      <c r="A216" s="34"/>
      <c r="B216" s="35"/>
      <c r="C216" s="36"/>
      <c r="D216" s="197" t="s">
        <v>131</v>
      </c>
      <c r="E216" s="36"/>
      <c r="F216" s="198" t="s">
        <v>271</v>
      </c>
      <c r="G216" s="36"/>
      <c r="H216" s="36"/>
      <c r="I216" s="199"/>
      <c r="J216" s="36"/>
      <c r="K216" s="36"/>
      <c r="L216" s="39"/>
      <c r="M216" s="200"/>
      <c r="N216" s="201"/>
      <c r="O216" s="71"/>
      <c r="P216" s="71"/>
      <c r="Q216" s="71"/>
      <c r="R216" s="71"/>
      <c r="S216" s="71"/>
      <c r="T216" s="72"/>
      <c r="U216" s="34"/>
      <c r="V216" s="34"/>
      <c r="W216" s="34"/>
      <c r="X216" s="34"/>
      <c r="Y216" s="34"/>
      <c r="Z216" s="34"/>
      <c r="AA216" s="34"/>
      <c r="AB216" s="34"/>
      <c r="AC216" s="34"/>
      <c r="AD216" s="34"/>
      <c r="AE216" s="34"/>
      <c r="AT216" s="17" t="s">
        <v>131</v>
      </c>
      <c r="AU216" s="17" t="s">
        <v>86</v>
      </c>
    </row>
    <row r="217" spans="2:51" s="14" customFormat="1" ht="12">
      <c r="B217" s="214"/>
      <c r="C217" s="215"/>
      <c r="D217" s="202" t="s">
        <v>135</v>
      </c>
      <c r="E217" s="216" t="s">
        <v>1</v>
      </c>
      <c r="F217" s="217" t="s">
        <v>272</v>
      </c>
      <c r="G217" s="215"/>
      <c r="H217" s="218">
        <v>150</v>
      </c>
      <c r="I217" s="219"/>
      <c r="J217" s="215"/>
      <c r="K217" s="215"/>
      <c r="L217" s="220"/>
      <c r="M217" s="221"/>
      <c r="N217" s="222"/>
      <c r="O217" s="222"/>
      <c r="P217" s="222"/>
      <c r="Q217" s="222"/>
      <c r="R217" s="222"/>
      <c r="S217" s="222"/>
      <c r="T217" s="223"/>
      <c r="AT217" s="224" t="s">
        <v>135</v>
      </c>
      <c r="AU217" s="224" t="s">
        <v>86</v>
      </c>
      <c r="AV217" s="14" t="s">
        <v>86</v>
      </c>
      <c r="AW217" s="14" t="s">
        <v>32</v>
      </c>
      <c r="AX217" s="14" t="s">
        <v>84</v>
      </c>
      <c r="AY217" s="224" t="s">
        <v>123</v>
      </c>
    </row>
    <row r="218" spans="1:65" s="2" customFormat="1" ht="16.5" customHeight="1">
      <c r="A218" s="34"/>
      <c r="B218" s="35"/>
      <c r="C218" s="236" t="s">
        <v>273</v>
      </c>
      <c r="D218" s="236" t="s">
        <v>274</v>
      </c>
      <c r="E218" s="237" t="s">
        <v>275</v>
      </c>
      <c r="F218" s="238" t="s">
        <v>276</v>
      </c>
      <c r="G218" s="239" t="s">
        <v>263</v>
      </c>
      <c r="H218" s="240">
        <v>150</v>
      </c>
      <c r="I218" s="241"/>
      <c r="J218" s="242">
        <f>ROUND(I218*H218,2)</f>
        <v>0</v>
      </c>
      <c r="K218" s="243"/>
      <c r="L218" s="244"/>
      <c r="M218" s="245" t="s">
        <v>1</v>
      </c>
      <c r="N218" s="246" t="s">
        <v>41</v>
      </c>
      <c r="O218" s="71"/>
      <c r="P218" s="193">
        <f>O218*H218</f>
        <v>0</v>
      </c>
      <c r="Q218" s="193">
        <v>0.00145</v>
      </c>
      <c r="R218" s="193">
        <f>Q218*H218</f>
        <v>0.21749999999999997</v>
      </c>
      <c r="S218" s="193">
        <v>0</v>
      </c>
      <c r="T218" s="194">
        <f>S218*H218</f>
        <v>0</v>
      </c>
      <c r="U218" s="34"/>
      <c r="V218" s="34"/>
      <c r="W218" s="34"/>
      <c r="X218" s="34"/>
      <c r="Y218" s="34"/>
      <c r="Z218" s="34"/>
      <c r="AA218" s="34"/>
      <c r="AB218" s="34"/>
      <c r="AC218" s="34"/>
      <c r="AD218" s="34"/>
      <c r="AE218" s="34"/>
      <c r="AR218" s="195" t="s">
        <v>182</v>
      </c>
      <c r="AT218" s="195" t="s">
        <v>274</v>
      </c>
      <c r="AU218" s="195" t="s">
        <v>86</v>
      </c>
      <c r="AY218" s="17" t="s">
        <v>123</v>
      </c>
      <c r="BE218" s="196">
        <f>IF(N218="základní",J218,0)</f>
        <v>0</v>
      </c>
      <c r="BF218" s="196">
        <f>IF(N218="snížená",J218,0)</f>
        <v>0</v>
      </c>
      <c r="BG218" s="196">
        <f>IF(N218="zákl. přenesená",J218,0)</f>
        <v>0</v>
      </c>
      <c r="BH218" s="196">
        <f>IF(N218="sníž. přenesená",J218,0)</f>
        <v>0</v>
      </c>
      <c r="BI218" s="196">
        <f>IF(N218="nulová",J218,0)</f>
        <v>0</v>
      </c>
      <c r="BJ218" s="17" t="s">
        <v>84</v>
      </c>
      <c r="BK218" s="196">
        <f>ROUND(I218*H218,2)</f>
        <v>0</v>
      </c>
      <c r="BL218" s="17" t="s">
        <v>129</v>
      </c>
      <c r="BM218" s="195" t="s">
        <v>277</v>
      </c>
    </row>
    <row r="219" spans="1:65" s="2" customFormat="1" ht="21.75" customHeight="1">
      <c r="A219" s="34"/>
      <c r="B219" s="35"/>
      <c r="C219" s="183" t="s">
        <v>278</v>
      </c>
      <c r="D219" s="183" t="s">
        <v>125</v>
      </c>
      <c r="E219" s="184" t="s">
        <v>279</v>
      </c>
      <c r="F219" s="185" t="s">
        <v>280</v>
      </c>
      <c r="G219" s="186" t="s">
        <v>281</v>
      </c>
      <c r="H219" s="187">
        <v>7512</v>
      </c>
      <c r="I219" s="188"/>
      <c r="J219" s="189">
        <f>ROUND(I219*H219,2)</f>
        <v>0</v>
      </c>
      <c r="K219" s="190"/>
      <c r="L219" s="39"/>
      <c r="M219" s="191" t="s">
        <v>1</v>
      </c>
      <c r="N219" s="192" t="s">
        <v>41</v>
      </c>
      <c r="O219" s="71"/>
      <c r="P219" s="193">
        <f>O219*H219</f>
        <v>0</v>
      </c>
      <c r="Q219" s="193">
        <v>0.00033</v>
      </c>
      <c r="R219" s="193">
        <f>Q219*H219</f>
        <v>2.47896</v>
      </c>
      <c r="S219" s="193">
        <v>0</v>
      </c>
      <c r="T219" s="194">
        <f>S219*H219</f>
        <v>0</v>
      </c>
      <c r="U219" s="34"/>
      <c r="V219" s="34"/>
      <c r="W219" s="34"/>
      <c r="X219" s="34"/>
      <c r="Y219" s="34"/>
      <c r="Z219" s="34"/>
      <c r="AA219" s="34"/>
      <c r="AB219" s="34"/>
      <c r="AC219" s="34"/>
      <c r="AD219" s="34"/>
      <c r="AE219" s="34"/>
      <c r="AR219" s="195" t="s">
        <v>129</v>
      </c>
      <c r="AT219" s="195" t="s">
        <v>125</v>
      </c>
      <c r="AU219" s="195" t="s">
        <v>86</v>
      </c>
      <c r="AY219" s="17" t="s">
        <v>123</v>
      </c>
      <c r="BE219" s="196">
        <f>IF(N219="základní",J219,0)</f>
        <v>0</v>
      </c>
      <c r="BF219" s="196">
        <f>IF(N219="snížená",J219,0)</f>
        <v>0</v>
      </c>
      <c r="BG219" s="196">
        <f>IF(N219="zákl. přenesená",J219,0)</f>
        <v>0</v>
      </c>
      <c r="BH219" s="196">
        <f>IF(N219="sníž. přenesená",J219,0)</f>
        <v>0</v>
      </c>
      <c r="BI219" s="196">
        <f>IF(N219="nulová",J219,0)</f>
        <v>0</v>
      </c>
      <c r="BJ219" s="17" t="s">
        <v>84</v>
      </c>
      <c r="BK219" s="196">
        <f>ROUND(I219*H219,2)</f>
        <v>0</v>
      </c>
      <c r="BL219" s="17" t="s">
        <v>129</v>
      </c>
      <c r="BM219" s="195" t="s">
        <v>282</v>
      </c>
    </row>
    <row r="220" spans="1:47" s="2" customFormat="1" ht="12">
      <c r="A220" s="34"/>
      <c r="B220" s="35"/>
      <c r="C220" s="36"/>
      <c r="D220" s="197" t="s">
        <v>131</v>
      </c>
      <c r="E220" s="36"/>
      <c r="F220" s="198" t="s">
        <v>283</v>
      </c>
      <c r="G220" s="36"/>
      <c r="H220" s="36"/>
      <c r="I220" s="199"/>
      <c r="J220" s="36"/>
      <c r="K220" s="36"/>
      <c r="L220" s="39"/>
      <c r="M220" s="200"/>
      <c r="N220" s="201"/>
      <c r="O220" s="71"/>
      <c r="P220" s="71"/>
      <c r="Q220" s="71"/>
      <c r="R220" s="71"/>
      <c r="S220" s="71"/>
      <c r="T220" s="72"/>
      <c r="U220" s="34"/>
      <c r="V220" s="34"/>
      <c r="W220" s="34"/>
      <c r="X220" s="34"/>
      <c r="Y220" s="34"/>
      <c r="Z220" s="34"/>
      <c r="AA220" s="34"/>
      <c r="AB220" s="34"/>
      <c r="AC220" s="34"/>
      <c r="AD220" s="34"/>
      <c r="AE220" s="34"/>
      <c r="AT220" s="17" t="s">
        <v>131</v>
      </c>
      <c r="AU220" s="17" t="s">
        <v>86</v>
      </c>
    </row>
    <row r="221" spans="2:51" s="14" customFormat="1" ht="12">
      <c r="B221" s="214"/>
      <c r="C221" s="215"/>
      <c r="D221" s="202" t="s">
        <v>135</v>
      </c>
      <c r="E221" s="216" t="s">
        <v>1</v>
      </c>
      <c r="F221" s="217" t="s">
        <v>284</v>
      </c>
      <c r="G221" s="215"/>
      <c r="H221" s="218">
        <v>7512</v>
      </c>
      <c r="I221" s="219"/>
      <c r="J221" s="215"/>
      <c r="K221" s="215"/>
      <c r="L221" s="220"/>
      <c r="M221" s="221"/>
      <c r="N221" s="222"/>
      <c r="O221" s="222"/>
      <c r="P221" s="222"/>
      <c r="Q221" s="222"/>
      <c r="R221" s="222"/>
      <c r="S221" s="222"/>
      <c r="T221" s="223"/>
      <c r="AT221" s="224" t="s">
        <v>135</v>
      </c>
      <c r="AU221" s="224" t="s">
        <v>86</v>
      </c>
      <c r="AV221" s="14" t="s">
        <v>86</v>
      </c>
      <c r="AW221" s="14" t="s">
        <v>32</v>
      </c>
      <c r="AX221" s="14" t="s">
        <v>84</v>
      </c>
      <c r="AY221" s="224" t="s">
        <v>123</v>
      </c>
    </row>
    <row r="222" spans="1:65" s="2" customFormat="1" ht="24.2" customHeight="1">
      <c r="A222" s="34"/>
      <c r="B222" s="35"/>
      <c r="C222" s="183" t="s">
        <v>285</v>
      </c>
      <c r="D222" s="183" t="s">
        <v>125</v>
      </c>
      <c r="E222" s="184" t="s">
        <v>286</v>
      </c>
      <c r="F222" s="185" t="s">
        <v>287</v>
      </c>
      <c r="G222" s="186" t="s">
        <v>281</v>
      </c>
      <c r="H222" s="187">
        <v>7512</v>
      </c>
      <c r="I222" s="188"/>
      <c r="J222" s="189">
        <f>ROUND(I222*H222,2)</f>
        <v>0</v>
      </c>
      <c r="K222" s="190"/>
      <c r="L222" s="39"/>
      <c r="M222" s="191" t="s">
        <v>1</v>
      </c>
      <c r="N222" s="192" t="s">
        <v>41</v>
      </c>
      <c r="O222" s="71"/>
      <c r="P222" s="193">
        <f>O222*H222</f>
        <v>0</v>
      </c>
      <c r="Q222" s="193">
        <v>0</v>
      </c>
      <c r="R222" s="193">
        <f>Q222*H222</f>
        <v>0</v>
      </c>
      <c r="S222" s="193">
        <v>0</v>
      </c>
      <c r="T222" s="194">
        <f>S222*H222</f>
        <v>0</v>
      </c>
      <c r="U222" s="34"/>
      <c r="V222" s="34"/>
      <c r="W222" s="34"/>
      <c r="X222" s="34"/>
      <c r="Y222" s="34"/>
      <c r="Z222" s="34"/>
      <c r="AA222" s="34"/>
      <c r="AB222" s="34"/>
      <c r="AC222" s="34"/>
      <c r="AD222" s="34"/>
      <c r="AE222" s="34"/>
      <c r="AR222" s="195" t="s">
        <v>129</v>
      </c>
      <c r="AT222" s="195" t="s">
        <v>125</v>
      </c>
      <c r="AU222" s="195" t="s">
        <v>86</v>
      </c>
      <c r="AY222" s="17" t="s">
        <v>123</v>
      </c>
      <c r="BE222" s="196">
        <f>IF(N222="základní",J222,0)</f>
        <v>0</v>
      </c>
      <c r="BF222" s="196">
        <f>IF(N222="snížená",J222,0)</f>
        <v>0</v>
      </c>
      <c r="BG222" s="196">
        <f>IF(N222="zákl. přenesená",J222,0)</f>
        <v>0</v>
      </c>
      <c r="BH222" s="196">
        <f>IF(N222="sníž. přenesená",J222,0)</f>
        <v>0</v>
      </c>
      <c r="BI222" s="196">
        <f>IF(N222="nulová",J222,0)</f>
        <v>0</v>
      </c>
      <c r="BJ222" s="17" t="s">
        <v>84</v>
      </c>
      <c r="BK222" s="196">
        <f>ROUND(I222*H222,2)</f>
        <v>0</v>
      </c>
      <c r="BL222" s="17" t="s">
        <v>129</v>
      </c>
      <c r="BM222" s="195" t="s">
        <v>288</v>
      </c>
    </row>
    <row r="223" spans="1:47" s="2" customFormat="1" ht="12">
      <c r="A223" s="34"/>
      <c r="B223" s="35"/>
      <c r="C223" s="36"/>
      <c r="D223" s="197" t="s">
        <v>131</v>
      </c>
      <c r="E223" s="36"/>
      <c r="F223" s="198" t="s">
        <v>289</v>
      </c>
      <c r="G223" s="36"/>
      <c r="H223" s="36"/>
      <c r="I223" s="199"/>
      <c r="J223" s="36"/>
      <c r="K223" s="36"/>
      <c r="L223" s="39"/>
      <c r="M223" s="200"/>
      <c r="N223" s="201"/>
      <c r="O223" s="71"/>
      <c r="P223" s="71"/>
      <c r="Q223" s="71"/>
      <c r="R223" s="71"/>
      <c r="S223" s="71"/>
      <c r="T223" s="72"/>
      <c r="U223" s="34"/>
      <c r="V223" s="34"/>
      <c r="W223" s="34"/>
      <c r="X223" s="34"/>
      <c r="Y223" s="34"/>
      <c r="Z223" s="34"/>
      <c r="AA223" s="34"/>
      <c r="AB223" s="34"/>
      <c r="AC223" s="34"/>
      <c r="AD223" s="34"/>
      <c r="AE223" s="34"/>
      <c r="AT223" s="17" t="s">
        <v>131</v>
      </c>
      <c r="AU223" s="17" t="s">
        <v>86</v>
      </c>
    </row>
    <row r="224" spans="1:65" s="2" customFormat="1" ht="24.2" customHeight="1">
      <c r="A224" s="34"/>
      <c r="B224" s="35"/>
      <c r="C224" s="183" t="s">
        <v>290</v>
      </c>
      <c r="D224" s="183" t="s">
        <v>125</v>
      </c>
      <c r="E224" s="184" t="s">
        <v>291</v>
      </c>
      <c r="F224" s="185" t="s">
        <v>292</v>
      </c>
      <c r="G224" s="186" t="s">
        <v>281</v>
      </c>
      <c r="H224" s="187">
        <v>140</v>
      </c>
      <c r="I224" s="188"/>
      <c r="J224" s="189">
        <f>ROUND(I224*H224,2)</f>
        <v>0</v>
      </c>
      <c r="K224" s="190"/>
      <c r="L224" s="39"/>
      <c r="M224" s="191" t="s">
        <v>1</v>
      </c>
      <c r="N224" s="192" t="s">
        <v>41</v>
      </c>
      <c r="O224" s="71"/>
      <c r="P224" s="193">
        <f>O224*H224</f>
        <v>0</v>
      </c>
      <c r="Q224" s="193">
        <v>0.14067</v>
      </c>
      <c r="R224" s="193">
        <f>Q224*H224</f>
        <v>19.6938</v>
      </c>
      <c r="S224" s="193">
        <v>0</v>
      </c>
      <c r="T224" s="194">
        <f>S224*H224</f>
        <v>0</v>
      </c>
      <c r="U224" s="34"/>
      <c r="V224" s="34"/>
      <c r="W224" s="34"/>
      <c r="X224" s="34"/>
      <c r="Y224" s="34"/>
      <c r="Z224" s="34"/>
      <c r="AA224" s="34"/>
      <c r="AB224" s="34"/>
      <c r="AC224" s="34"/>
      <c r="AD224" s="34"/>
      <c r="AE224" s="34"/>
      <c r="AR224" s="195" t="s">
        <v>129</v>
      </c>
      <c r="AT224" s="195" t="s">
        <v>125</v>
      </c>
      <c r="AU224" s="195" t="s">
        <v>86</v>
      </c>
      <c r="AY224" s="17" t="s">
        <v>123</v>
      </c>
      <c r="BE224" s="196">
        <f>IF(N224="základní",J224,0)</f>
        <v>0</v>
      </c>
      <c r="BF224" s="196">
        <f>IF(N224="snížená",J224,0)</f>
        <v>0</v>
      </c>
      <c r="BG224" s="196">
        <f>IF(N224="zákl. přenesená",J224,0)</f>
        <v>0</v>
      </c>
      <c r="BH224" s="196">
        <f>IF(N224="sníž. přenesená",J224,0)</f>
        <v>0</v>
      </c>
      <c r="BI224" s="196">
        <f>IF(N224="nulová",J224,0)</f>
        <v>0</v>
      </c>
      <c r="BJ224" s="17" t="s">
        <v>84</v>
      </c>
      <c r="BK224" s="196">
        <f>ROUND(I224*H224,2)</f>
        <v>0</v>
      </c>
      <c r="BL224" s="17" t="s">
        <v>129</v>
      </c>
      <c r="BM224" s="195" t="s">
        <v>293</v>
      </c>
    </row>
    <row r="225" spans="1:47" s="2" customFormat="1" ht="12">
      <c r="A225" s="34"/>
      <c r="B225" s="35"/>
      <c r="C225" s="36"/>
      <c r="D225" s="197" t="s">
        <v>131</v>
      </c>
      <c r="E225" s="36"/>
      <c r="F225" s="198" t="s">
        <v>294</v>
      </c>
      <c r="G225" s="36"/>
      <c r="H225" s="36"/>
      <c r="I225" s="199"/>
      <c r="J225" s="36"/>
      <c r="K225" s="36"/>
      <c r="L225" s="39"/>
      <c r="M225" s="200"/>
      <c r="N225" s="201"/>
      <c r="O225" s="71"/>
      <c r="P225" s="71"/>
      <c r="Q225" s="71"/>
      <c r="R225" s="71"/>
      <c r="S225" s="71"/>
      <c r="T225" s="72"/>
      <c r="U225" s="34"/>
      <c r="V225" s="34"/>
      <c r="W225" s="34"/>
      <c r="X225" s="34"/>
      <c r="Y225" s="34"/>
      <c r="Z225" s="34"/>
      <c r="AA225" s="34"/>
      <c r="AB225" s="34"/>
      <c r="AC225" s="34"/>
      <c r="AD225" s="34"/>
      <c r="AE225" s="34"/>
      <c r="AT225" s="17" t="s">
        <v>131</v>
      </c>
      <c r="AU225" s="17" t="s">
        <v>86</v>
      </c>
    </row>
    <row r="226" spans="1:65" s="2" customFormat="1" ht="16.5" customHeight="1">
      <c r="A226" s="34"/>
      <c r="B226" s="35"/>
      <c r="C226" s="236" t="s">
        <v>295</v>
      </c>
      <c r="D226" s="236" t="s">
        <v>274</v>
      </c>
      <c r="E226" s="237" t="s">
        <v>296</v>
      </c>
      <c r="F226" s="238" t="s">
        <v>297</v>
      </c>
      <c r="G226" s="239" t="s">
        <v>281</v>
      </c>
      <c r="H226" s="240">
        <v>142.8</v>
      </c>
      <c r="I226" s="241"/>
      <c r="J226" s="242">
        <f>ROUND(I226*H226,2)</f>
        <v>0</v>
      </c>
      <c r="K226" s="243"/>
      <c r="L226" s="244"/>
      <c r="M226" s="245" t="s">
        <v>1</v>
      </c>
      <c r="N226" s="246" t="s">
        <v>41</v>
      </c>
      <c r="O226" s="71"/>
      <c r="P226" s="193">
        <f>O226*H226</f>
        <v>0</v>
      </c>
      <c r="Q226" s="193">
        <v>0.057</v>
      </c>
      <c r="R226" s="193">
        <f>Q226*H226</f>
        <v>8.139600000000002</v>
      </c>
      <c r="S226" s="193">
        <v>0</v>
      </c>
      <c r="T226" s="194">
        <f>S226*H226</f>
        <v>0</v>
      </c>
      <c r="U226" s="34"/>
      <c r="V226" s="34"/>
      <c r="W226" s="34"/>
      <c r="X226" s="34"/>
      <c r="Y226" s="34"/>
      <c r="Z226" s="34"/>
      <c r="AA226" s="34"/>
      <c r="AB226" s="34"/>
      <c r="AC226" s="34"/>
      <c r="AD226" s="34"/>
      <c r="AE226" s="34"/>
      <c r="AR226" s="195" t="s">
        <v>182</v>
      </c>
      <c r="AT226" s="195" t="s">
        <v>274</v>
      </c>
      <c r="AU226" s="195" t="s">
        <v>86</v>
      </c>
      <c r="AY226" s="17" t="s">
        <v>123</v>
      </c>
      <c r="BE226" s="196">
        <f>IF(N226="základní",J226,0)</f>
        <v>0</v>
      </c>
      <c r="BF226" s="196">
        <f>IF(N226="snížená",J226,0)</f>
        <v>0</v>
      </c>
      <c r="BG226" s="196">
        <f>IF(N226="zákl. přenesená",J226,0)</f>
        <v>0</v>
      </c>
      <c r="BH226" s="196">
        <f>IF(N226="sníž. přenesená",J226,0)</f>
        <v>0</v>
      </c>
      <c r="BI226" s="196">
        <f>IF(N226="nulová",J226,0)</f>
        <v>0</v>
      </c>
      <c r="BJ226" s="17" t="s">
        <v>84</v>
      </c>
      <c r="BK226" s="196">
        <f>ROUND(I226*H226,2)</f>
        <v>0</v>
      </c>
      <c r="BL226" s="17" t="s">
        <v>129</v>
      </c>
      <c r="BM226" s="195" t="s">
        <v>298</v>
      </c>
    </row>
    <row r="227" spans="1:47" s="2" customFormat="1" ht="19.5">
      <c r="A227" s="34"/>
      <c r="B227" s="35"/>
      <c r="C227" s="36"/>
      <c r="D227" s="202" t="s">
        <v>133</v>
      </c>
      <c r="E227" s="36"/>
      <c r="F227" s="203" t="s">
        <v>299</v>
      </c>
      <c r="G227" s="36"/>
      <c r="H227" s="36"/>
      <c r="I227" s="199"/>
      <c r="J227" s="36"/>
      <c r="K227" s="36"/>
      <c r="L227" s="39"/>
      <c r="M227" s="200"/>
      <c r="N227" s="201"/>
      <c r="O227" s="71"/>
      <c r="P227" s="71"/>
      <c r="Q227" s="71"/>
      <c r="R227" s="71"/>
      <c r="S227" s="71"/>
      <c r="T227" s="72"/>
      <c r="U227" s="34"/>
      <c r="V227" s="34"/>
      <c r="W227" s="34"/>
      <c r="X227" s="34"/>
      <c r="Y227" s="34"/>
      <c r="Z227" s="34"/>
      <c r="AA227" s="34"/>
      <c r="AB227" s="34"/>
      <c r="AC227" s="34"/>
      <c r="AD227" s="34"/>
      <c r="AE227" s="34"/>
      <c r="AT227" s="17" t="s">
        <v>133</v>
      </c>
      <c r="AU227" s="17" t="s">
        <v>86</v>
      </c>
    </row>
    <row r="228" spans="2:51" s="14" customFormat="1" ht="12">
      <c r="B228" s="214"/>
      <c r="C228" s="215"/>
      <c r="D228" s="202" t="s">
        <v>135</v>
      </c>
      <c r="E228" s="215"/>
      <c r="F228" s="217" t="s">
        <v>300</v>
      </c>
      <c r="G228" s="215"/>
      <c r="H228" s="218">
        <v>142.8</v>
      </c>
      <c r="I228" s="219"/>
      <c r="J228" s="215"/>
      <c r="K228" s="215"/>
      <c r="L228" s="220"/>
      <c r="M228" s="221"/>
      <c r="N228" s="222"/>
      <c r="O228" s="222"/>
      <c r="P228" s="222"/>
      <c r="Q228" s="222"/>
      <c r="R228" s="222"/>
      <c r="S228" s="222"/>
      <c r="T228" s="223"/>
      <c r="AT228" s="224" t="s">
        <v>135</v>
      </c>
      <c r="AU228" s="224" t="s">
        <v>86</v>
      </c>
      <c r="AV228" s="14" t="s">
        <v>86</v>
      </c>
      <c r="AW228" s="14" t="s">
        <v>4</v>
      </c>
      <c r="AX228" s="14" t="s">
        <v>84</v>
      </c>
      <c r="AY228" s="224" t="s">
        <v>123</v>
      </c>
    </row>
    <row r="229" spans="1:65" s="2" customFormat="1" ht="16.5" customHeight="1">
      <c r="A229" s="34"/>
      <c r="B229" s="35"/>
      <c r="C229" s="183" t="s">
        <v>301</v>
      </c>
      <c r="D229" s="183" t="s">
        <v>125</v>
      </c>
      <c r="E229" s="184" t="s">
        <v>302</v>
      </c>
      <c r="F229" s="185" t="s">
        <v>303</v>
      </c>
      <c r="G229" s="186" t="s">
        <v>156</v>
      </c>
      <c r="H229" s="187">
        <v>8.75</v>
      </c>
      <c r="I229" s="188"/>
      <c r="J229" s="189">
        <f>ROUND(I229*H229,2)</f>
        <v>0</v>
      </c>
      <c r="K229" s="190"/>
      <c r="L229" s="39"/>
      <c r="M229" s="191" t="s">
        <v>1</v>
      </c>
      <c r="N229" s="192" t="s">
        <v>41</v>
      </c>
      <c r="O229" s="71"/>
      <c r="P229" s="193">
        <f>O229*H229</f>
        <v>0</v>
      </c>
      <c r="Q229" s="193">
        <v>2.25634</v>
      </c>
      <c r="R229" s="193">
        <f>Q229*H229</f>
        <v>19.742974999999998</v>
      </c>
      <c r="S229" s="193">
        <v>0</v>
      </c>
      <c r="T229" s="194">
        <f>S229*H229</f>
        <v>0</v>
      </c>
      <c r="U229" s="34"/>
      <c r="V229" s="34"/>
      <c r="W229" s="34"/>
      <c r="X229" s="34"/>
      <c r="Y229" s="34"/>
      <c r="Z229" s="34"/>
      <c r="AA229" s="34"/>
      <c r="AB229" s="34"/>
      <c r="AC229" s="34"/>
      <c r="AD229" s="34"/>
      <c r="AE229" s="34"/>
      <c r="AR229" s="195" t="s">
        <v>129</v>
      </c>
      <c r="AT229" s="195" t="s">
        <v>125</v>
      </c>
      <c r="AU229" s="195" t="s">
        <v>86</v>
      </c>
      <c r="AY229" s="17" t="s">
        <v>123</v>
      </c>
      <c r="BE229" s="196">
        <f>IF(N229="základní",J229,0)</f>
        <v>0</v>
      </c>
      <c r="BF229" s="196">
        <f>IF(N229="snížená",J229,0)</f>
        <v>0</v>
      </c>
      <c r="BG229" s="196">
        <f>IF(N229="zákl. přenesená",J229,0)</f>
        <v>0</v>
      </c>
      <c r="BH229" s="196">
        <f>IF(N229="sníž. přenesená",J229,0)</f>
        <v>0</v>
      </c>
      <c r="BI229" s="196">
        <f>IF(N229="nulová",J229,0)</f>
        <v>0</v>
      </c>
      <c r="BJ229" s="17" t="s">
        <v>84</v>
      </c>
      <c r="BK229" s="196">
        <f>ROUND(I229*H229,2)</f>
        <v>0</v>
      </c>
      <c r="BL229" s="17" t="s">
        <v>129</v>
      </c>
      <c r="BM229" s="195" t="s">
        <v>304</v>
      </c>
    </row>
    <row r="230" spans="1:47" s="2" customFormat="1" ht="12">
      <c r="A230" s="34"/>
      <c r="B230" s="35"/>
      <c r="C230" s="36"/>
      <c r="D230" s="197" t="s">
        <v>131</v>
      </c>
      <c r="E230" s="36"/>
      <c r="F230" s="198" t="s">
        <v>305</v>
      </c>
      <c r="G230" s="36"/>
      <c r="H230" s="36"/>
      <c r="I230" s="199"/>
      <c r="J230" s="36"/>
      <c r="K230" s="36"/>
      <c r="L230" s="39"/>
      <c r="M230" s="200"/>
      <c r="N230" s="201"/>
      <c r="O230" s="71"/>
      <c r="P230" s="71"/>
      <c r="Q230" s="71"/>
      <c r="R230" s="71"/>
      <c r="S230" s="71"/>
      <c r="T230" s="72"/>
      <c r="U230" s="34"/>
      <c r="V230" s="34"/>
      <c r="W230" s="34"/>
      <c r="X230" s="34"/>
      <c r="Y230" s="34"/>
      <c r="Z230" s="34"/>
      <c r="AA230" s="34"/>
      <c r="AB230" s="34"/>
      <c r="AC230" s="34"/>
      <c r="AD230" s="34"/>
      <c r="AE230" s="34"/>
      <c r="AT230" s="17" t="s">
        <v>131</v>
      </c>
      <c r="AU230" s="17" t="s">
        <v>86</v>
      </c>
    </row>
    <row r="231" spans="1:47" s="2" customFormat="1" ht="19.5">
      <c r="A231" s="34"/>
      <c r="B231" s="35"/>
      <c r="C231" s="36"/>
      <c r="D231" s="202" t="s">
        <v>133</v>
      </c>
      <c r="E231" s="36"/>
      <c r="F231" s="203" t="s">
        <v>306</v>
      </c>
      <c r="G231" s="36"/>
      <c r="H231" s="36"/>
      <c r="I231" s="199"/>
      <c r="J231" s="36"/>
      <c r="K231" s="36"/>
      <c r="L231" s="39"/>
      <c r="M231" s="200"/>
      <c r="N231" s="201"/>
      <c r="O231" s="71"/>
      <c r="P231" s="71"/>
      <c r="Q231" s="71"/>
      <c r="R231" s="71"/>
      <c r="S231" s="71"/>
      <c r="T231" s="72"/>
      <c r="U231" s="34"/>
      <c r="V231" s="34"/>
      <c r="W231" s="34"/>
      <c r="X231" s="34"/>
      <c r="Y231" s="34"/>
      <c r="Z231" s="34"/>
      <c r="AA231" s="34"/>
      <c r="AB231" s="34"/>
      <c r="AC231" s="34"/>
      <c r="AD231" s="34"/>
      <c r="AE231" s="34"/>
      <c r="AT231" s="17" t="s">
        <v>133</v>
      </c>
      <c r="AU231" s="17" t="s">
        <v>86</v>
      </c>
    </row>
    <row r="232" spans="2:51" s="14" customFormat="1" ht="12">
      <c r="B232" s="214"/>
      <c r="C232" s="215"/>
      <c r="D232" s="202" t="s">
        <v>135</v>
      </c>
      <c r="E232" s="216" t="s">
        <v>1</v>
      </c>
      <c r="F232" s="217" t="s">
        <v>307</v>
      </c>
      <c r="G232" s="215"/>
      <c r="H232" s="218">
        <v>8.75</v>
      </c>
      <c r="I232" s="219"/>
      <c r="J232" s="215"/>
      <c r="K232" s="215"/>
      <c r="L232" s="220"/>
      <c r="M232" s="221"/>
      <c r="N232" s="222"/>
      <c r="O232" s="222"/>
      <c r="P232" s="222"/>
      <c r="Q232" s="222"/>
      <c r="R232" s="222"/>
      <c r="S232" s="222"/>
      <c r="T232" s="223"/>
      <c r="AT232" s="224" t="s">
        <v>135</v>
      </c>
      <c r="AU232" s="224" t="s">
        <v>86</v>
      </c>
      <c r="AV232" s="14" t="s">
        <v>86</v>
      </c>
      <c r="AW232" s="14" t="s">
        <v>32</v>
      </c>
      <c r="AX232" s="14" t="s">
        <v>84</v>
      </c>
      <c r="AY232" s="224" t="s">
        <v>123</v>
      </c>
    </row>
    <row r="233" spans="1:65" s="2" customFormat="1" ht="21.75" customHeight="1">
      <c r="A233" s="34"/>
      <c r="B233" s="35"/>
      <c r="C233" s="183" t="s">
        <v>308</v>
      </c>
      <c r="D233" s="183" t="s">
        <v>125</v>
      </c>
      <c r="E233" s="184" t="s">
        <v>309</v>
      </c>
      <c r="F233" s="185" t="s">
        <v>310</v>
      </c>
      <c r="G233" s="186" t="s">
        <v>281</v>
      </c>
      <c r="H233" s="187">
        <v>4661</v>
      </c>
      <c r="I233" s="188"/>
      <c r="J233" s="189">
        <f>ROUND(I233*H233,2)</f>
        <v>0</v>
      </c>
      <c r="K233" s="190"/>
      <c r="L233" s="39"/>
      <c r="M233" s="191" t="s">
        <v>1</v>
      </c>
      <c r="N233" s="192" t="s">
        <v>41</v>
      </c>
      <c r="O233" s="71"/>
      <c r="P233" s="193">
        <f>O233*H233</f>
        <v>0</v>
      </c>
      <c r="Q233" s="193">
        <v>0</v>
      </c>
      <c r="R233" s="193">
        <f>Q233*H233</f>
        <v>0</v>
      </c>
      <c r="S233" s="193">
        <v>0</v>
      </c>
      <c r="T233" s="194">
        <f>S233*H233</f>
        <v>0</v>
      </c>
      <c r="U233" s="34"/>
      <c r="V233" s="34"/>
      <c r="W233" s="34"/>
      <c r="X233" s="34"/>
      <c r="Y233" s="34"/>
      <c r="Z233" s="34"/>
      <c r="AA233" s="34"/>
      <c r="AB233" s="34"/>
      <c r="AC233" s="34"/>
      <c r="AD233" s="34"/>
      <c r="AE233" s="34"/>
      <c r="AR233" s="195" t="s">
        <v>129</v>
      </c>
      <c r="AT233" s="195" t="s">
        <v>125</v>
      </c>
      <c r="AU233" s="195" t="s">
        <v>86</v>
      </c>
      <c r="AY233" s="17" t="s">
        <v>123</v>
      </c>
      <c r="BE233" s="196">
        <f>IF(N233="základní",J233,0)</f>
        <v>0</v>
      </c>
      <c r="BF233" s="196">
        <f>IF(N233="snížená",J233,0)</f>
        <v>0</v>
      </c>
      <c r="BG233" s="196">
        <f>IF(N233="zákl. přenesená",J233,0)</f>
        <v>0</v>
      </c>
      <c r="BH233" s="196">
        <f>IF(N233="sníž. přenesená",J233,0)</f>
        <v>0</v>
      </c>
      <c r="BI233" s="196">
        <f>IF(N233="nulová",J233,0)</f>
        <v>0</v>
      </c>
      <c r="BJ233" s="17" t="s">
        <v>84</v>
      </c>
      <c r="BK233" s="196">
        <f>ROUND(I233*H233,2)</f>
        <v>0</v>
      </c>
      <c r="BL233" s="17" t="s">
        <v>129</v>
      </c>
      <c r="BM233" s="195" t="s">
        <v>311</v>
      </c>
    </row>
    <row r="234" spans="1:47" s="2" customFormat="1" ht="12">
      <c r="A234" s="34"/>
      <c r="B234" s="35"/>
      <c r="C234" s="36"/>
      <c r="D234" s="197" t="s">
        <v>131</v>
      </c>
      <c r="E234" s="36"/>
      <c r="F234" s="198" t="s">
        <v>312</v>
      </c>
      <c r="G234" s="36"/>
      <c r="H234" s="36"/>
      <c r="I234" s="199"/>
      <c r="J234" s="36"/>
      <c r="K234" s="36"/>
      <c r="L234" s="39"/>
      <c r="M234" s="200"/>
      <c r="N234" s="201"/>
      <c r="O234" s="71"/>
      <c r="P234" s="71"/>
      <c r="Q234" s="71"/>
      <c r="R234" s="71"/>
      <c r="S234" s="71"/>
      <c r="T234" s="72"/>
      <c r="U234" s="34"/>
      <c r="V234" s="34"/>
      <c r="W234" s="34"/>
      <c r="X234" s="34"/>
      <c r="Y234" s="34"/>
      <c r="Z234" s="34"/>
      <c r="AA234" s="34"/>
      <c r="AB234" s="34"/>
      <c r="AC234" s="34"/>
      <c r="AD234" s="34"/>
      <c r="AE234" s="34"/>
      <c r="AT234" s="17" t="s">
        <v>131</v>
      </c>
      <c r="AU234" s="17" t="s">
        <v>86</v>
      </c>
    </row>
    <row r="235" spans="1:47" s="2" customFormat="1" ht="19.5">
      <c r="A235" s="34"/>
      <c r="B235" s="35"/>
      <c r="C235" s="36"/>
      <c r="D235" s="202" t="s">
        <v>133</v>
      </c>
      <c r="E235" s="36"/>
      <c r="F235" s="203" t="s">
        <v>313</v>
      </c>
      <c r="G235" s="36"/>
      <c r="H235" s="36"/>
      <c r="I235" s="199"/>
      <c r="J235" s="36"/>
      <c r="K235" s="36"/>
      <c r="L235" s="39"/>
      <c r="M235" s="200"/>
      <c r="N235" s="201"/>
      <c r="O235" s="71"/>
      <c r="P235" s="71"/>
      <c r="Q235" s="71"/>
      <c r="R235" s="71"/>
      <c r="S235" s="71"/>
      <c r="T235" s="72"/>
      <c r="U235" s="34"/>
      <c r="V235" s="34"/>
      <c r="W235" s="34"/>
      <c r="X235" s="34"/>
      <c r="Y235" s="34"/>
      <c r="Z235" s="34"/>
      <c r="AA235" s="34"/>
      <c r="AB235" s="34"/>
      <c r="AC235" s="34"/>
      <c r="AD235" s="34"/>
      <c r="AE235" s="34"/>
      <c r="AT235" s="17" t="s">
        <v>133</v>
      </c>
      <c r="AU235" s="17" t="s">
        <v>86</v>
      </c>
    </row>
    <row r="236" spans="2:51" s="13" customFormat="1" ht="12">
      <c r="B236" s="204"/>
      <c r="C236" s="205"/>
      <c r="D236" s="202" t="s">
        <v>135</v>
      </c>
      <c r="E236" s="206" t="s">
        <v>1</v>
      </c>
      <c r="F236" s="207" t="s">
        <v>314</v>
      </c>
      <c r="G236" s="205"/>
      <c r="H236" s="206" t="s">
        <v>1</v>
      </c>
      <c r="I236" s="208"/>
      <c r="J236" s="205"/>
      <c r="K236" s="205"/>
      <c r="L236" s="209"/>
      <c r="M236" s="210"/>
      <c r="N236" s="211"/>
      <c r="O236" s="211"/>
      <c r="P236" s="211"/>
      <c r="Q236" s="211"/>
      <c r="R236" s="211"/>
      <c r="S236" s="211"/>
      <c r="T236" s="212"/>
      <c r="AT236" s="213" t="s">
        <v>135</v>
      </c>
      <c r="AU236" s="213" t="s">
        <v>86</v>
      </c>
      <c r="AV236" s="13" t="s">
        <v>84</v>
      </c>
      <c r="AW236" s="13" t="s">
        <v>32</v>
      </c>
      <c r="AX236" s="13" t="s">
        <v>76</v>
      </c>
      <c r="AY236" s="213" t="s">
        <v>123</v>
      </c>
    </row>
    <row r="237" spans="2:51" s="14" customFormat="1" ht="12">
      <c r="B237" s="214"/>
      <c r="C237" s="215"/>
      <c r="D237" s="202" t="s">
        <v>135</v>
      </c>
      <c r="E237" s="216" t="s">
        <v>1</v>
      </c>
      <c r="F237" s="217" t="s">
        <v>315</v>
      </c>
      <c r="G237" s="215"/>
      <c r="H237" s="218">
        <v>297</v>
      </c>
      <c r="I237" s="219"/>
      <c r="J237" s="215"/>
      <c r="K237" s="215"/>
      <c r="L237" s="220"/>
      <c r="M237" s="221"/>
      <c r="N237" s="222"/>
      <c r="O237" s="222"/>
      <c r="P237" s="222"/>
      <c r="Q237" s="222"/>
      <c r="R237" s="222"/>
      <c r="S237" s="222"/>
      <c r="T237" s="223"/>
      <c r="AT237" s="224" t="s">
        <v>135</v>
      </c>
      <c r="AU237" s="224" t="s">
        <v>86</v>
      </c>
      <c r="AV237" s="14" t="s">
        <v>86</v>
      </c>
      <c r="AW237" s="14" t="s">
        <v>32</v>
      </c>
      <c r="AX237" s="14" t="s">
        <v>76</v>
      </c>
      <c r="AY237" s="224" t="s">
        <v>123</v>
      </c>
    </row>
    <row r="238" spans="2:51" s="13" customFormat="1" ht="12">
      <c r="B238" s="204"/>
      <c r="C238" s="205"/>
      <c r="D238" s="202" t="s">
        <v>135</v>
      </c>
      <c r="E238" s="206" t="s">
        <v>1</v>
      </c>
      <c r="F238" s="207" t="s">
        <v>316</v>
      </c>
      <c r="G238" s="205"/>
      <c r="H238" s="206" t="s">
        <v>1</v>
      </c>
      <c r="I238" s="208"/>
      <c r="J238" s="205"/>
      <c r="K238" s="205"/>
      <c r="L238" s="209"/>
      <c r="M238" s="210"/>
      <c r="N238" s="211"/>
      <c r="O238" s="211"/>
      <c r="P238" s="211"/>
      <c r="Q238" s="211"/>
      <c r="R238" s="211"/>
      <c r="S238" s="211"/>
      <c r="T238" s="212"/>
      <c r="AT238" s="213" t="s">
        <v>135</v>
      </c>
      <c r="AU238" s="213" t="s">
        <v>86</v>
      </c>
      <c r="AV238" s="13" t="s">
        <v>84</v>
      </c>
      <c r="AW238" s="13" t="s">
        <v>32</v>
      </c>
      <c r="AX238" s="13" t="s">
        <v>76</v>
      </c>
      <c r="AY238" s="213" t="s">
        <v>123</v>
      </c>
    </row>
    <row r="239" spans="2:51" s="14" customFormat="1" ht="12">
      <c r="B239" s="214"/>
      <c r="C239" s="215"/>
      <c r="D239" s="202" t="s">
        <v>135</v>
      </c>
      <c r="E239" s="216" t="s">
        <v>1</v>
      </c>
      <c r="F239" s="217" t="s">
        <v>317</v>
      </c>
      <c r="G239" s="215"/>
      <c r="H239" s="218">
        <v>140</v>
      </c>
      <c r="I239" s="219"/>
      <c r="J239" s="215"/>
      <c r="K239" s="215"/>
      <c r="L239" s="220"/>
      <c r="M239" s="221"/>
      <c r="N239" s="222"/>
      <c r="O239" s="222"/>
      <c r="P239" s="222"/>
      <c r="Q239" s="222"/>
      <c r="R239" s="222"/>
      <c r="S239" s="222"/>
      <c r="T239" s="223"/>
      <c r="AT239" s="224" t="s">
        <v>135</v>
      </c>
      <c r="AU239" s="224" t="s">
        <v>86</v>
      </c>
      <c r="AV239" s="14" t="s">
        <v>86</v>
      </c>
      <c r="AW239" s="14" t="s">
        <v>32</v>
      </c>
      <c r="AX239" s="14" t="s">
        <v>76</v>
      </c>
      <c r="AY239" s="224" t="s">
        <v>123</v>
      </c>
    </row>
    <row r="240" spans="2:51" s="13" customFormat="1" ht="12">
      <c r="B240" s="204"/>
      <c r="C240" s="205"/>
      <c r="D240" s="202" t="s">
        <v>135</v>
      </c>
      <c r="E240" s="206" t="s">
        <v>1</v>
      </c>
      <c r="F240" s="207" t="s">
        <v>318</v>
      </c>
      <c r="G240" s="205"/>
      <c r="H240" s="206" t="s">
        <v>1</v>
      </c>
      <c r="I240" s="208"/>
      <c r="J240" s="205"/>
      <c r="K240" s="205"/>
      <c r="L240" s="209"/>
      <c r="M240" s="210"/>
      <c r="N240" s="211"/>
      <c r="O240" s="211"/>
      <c r="P240" s="211"/>
      <c r="Q240" s="211"/>
      <c r="R240" s="211"/>
      <c r="S240" s="211"/>
      <c r="T240" s="212"/>
      <c r="AT240" s="213" t="s">
        <v>135</v>
      </c>
      <c r="AU240" s="213" t="s">
        <v>86</v>
      </c>
      <c r="AV240" s="13" t="s">
        <v>84</v>
      </c>
      <c r="AW240" s="13" t="s">
        <v>32</v>
      </c>
      <c r="AX240" s="13" t="s">
        <v>76</v>
      </c>
      <c r="AY240" s="213" t="s">
        <v>123</v>
      </c>
    </row>
    <row r="241" spans="2:51" s="14" customFormat="1" ht="12">
      <c r="B241" s="214"/>
      <c r="C241" s="215"/>
      <c r="D241" s="202" t="s">
        <v>135</v>
      </c>
      <c r="E241" s="216" t="s">
        <v>1</v>
      </c>
      <c r="F241" s="217" t="s">
        <v>319</v>
      </c>
      <c r="G241" s="215"/>
      <c r="H241" s="218">
        <v>24</v>
      </c>
      <c r="I241" s="219"/>
      <c r="J241" s="215"/>
      <c r="K241" s="215"/>
      <c r="L241" s="220"/>
      <c r="M241" s="221"/>
      <c r="N241" s="222"/>
      <c r="O241" s="222"/>
      <c r="P241" s="222"/>
      <c r="Q241" s="222"/>
      <c r="R241" s="222"/>
      <c r="S241" s="222"/>
      <c r="T241" s="223"/>
      <c r="AT241" s="224" t="s">
        <v>135</v>
      </c>
      <c r="AU241" s="224" t="s">
        <v>86</v>
      </c>
      <c r="AV241" s="14" t="s">
        <v>86</v>
      </c>
      <c r="AW241" s="14" t="s">
        <v>32</v>
      </c>
      <c r="AX241" s="14" t="s">
        <v>76</v>
      </c>
      <c r="AY241" s="224" t="s">
        <v>123</v>
      </c>
    </row>
    <row r="242" spans="2:51" s="13" customFormat="1" ht="12">
      <c r="B242" s="204"/>
      <c r="C242" s="205"/>
      <c r="D242" s="202" t="s">
        <v>135</v>
      </c>
      <c r="E242" s="206" t="s">
        <v>1</v>
      </c>
      <c r="F242" s="207" t="s">
        <v>320</v>
      </c>
      <c r="G242" s="205"/>
      <c r="H242" s="206" t="s">
        <v>1</v>
      </c>
      <c r="I242" s="208"/>
      <c r="J242" s="205"/>
      <c r="K242" s="205"/>
      <c r="L242" s="209"/>
      <c r="M242" s="210"/>
      <c r="N242" s="211"/>
      <c r="O242" s="211"/>
      <c r="P242" s="211"/>
      <c r="Q242" s="211"/>
      <c r="R242" s="211"/>
      <c r="S242" s="211"/>
      <c r="T242" s="212"/>
      <c r="AT242" s="213" t="s">
        <v>135</v>
      </c>
      <c r="AU242" s="213" t="s">
        <v>86</v>
      </c>
      <c r="AV242" s="13" t="s">
        <v>84</v>
      </c>
      <c r="AW242" s="13" t="s">
        <v>32</v>
      </c>
      <c r="AX242" s="13" t="s">
        <v>76</v>
      </c>
      <c r="AY242" s="213" t="s">
        <v>123</v>
      </c>
    </row>
    <row r="243" spans="2:51" s="14" customFormat="1" ht="12">
      <c r="B243" s="214"/>
      <c r="C243" s="215"/>
      <c r="D243" s="202" t="s">
        <v>135</v>
      </c>
      <c r="E243" s="216" t="s">
        <v>1</v>
      </c>
      <c r="F243" s="217" t="s">
        <v>321</v>
      </c>
      <c r="G243" s="215"/>
      <c r="H243" s="218">
        <v>4200</v>
      </c>
      <c r="I243" s="219"/>
      <c r="J243" s="215"/>
      <c r="K243" s="215"/>
      <c r="L243" s="220"/>
      <c r="M243" s="221"/>
      <c r="N243" s="222"/>
      <c r="O243" s="222"/>
      <c r="P243" s="222"/>
      <c r="Q243" s="222"/>
      <c r="R243" s="222"/>
      <c r="S243" s="222"/>
      <c r="T243" s="223"/>
      <c r="AT243" s="224" t="s">
        <v>135</v>
      </c>
      <c r="AU243" s="224" t="s">
        <v>86</v>
      </c>
      <c r="AV243" s="14" t="s">
        <v>86</v>
      </c>
      <c r="AW243" s="14" t="s">
        <v>32</v>
      </c>
      <c r="AX243" s="14" t="s">
        <v>76</v>
      </c>
      <c r="AY243" s="224" t="s">
        <v>123</v>
      </c>
    </row>
    <row r="244" spans="2:51" s="15" customFormat="1" ht="12">
      <c r="B244" s="225"/>
      <c r="C244" s="226"/>
      <c r="D244" s="202" t="s">
        <v>135</v>
      </c>
      <c r="E244" s="227" t="s">
        <v>1</v>
      </c>
      <c r="F244" s="228" t="s">
        <v>140</v>
      </c>
      <c r="G244" s="226"/>
      <c r="H244" s="229">
        <v>4661</v>
      </c>
      <c r="I244" s="230"/>
      <c r="J244" s="226"/>
      <c r="K244" s="226"/>
      <c r="L244" s="231"/>
      <c r="M244" s="232"/>
      <c r="N244" s="233"/>
      <c r="O244" s="233"/>
      <c r="P244" s="233"/>
      <c r="Q244" s="233"/>
      <c r="R244" s="233"/>
      <c r="S244" s="233"/>
      <c r="T244" s="234"/>
      <c r="AT244" s="235" t="s">
        <v>135</v>
      </c>
      <c r="AU244" s="235" t="s">
        <v>86</v>
      </c>
      <c r="AV244" s="15" t="s">
        <v>129</v>
      </c>
      <c r="AW244" s="15" t="s">
        <v>32</v>
      </c>
      <c r="AX244" s="15" t="s">
        <v>84</v>
      </c>
      <c r="AY244" s="235" t="s">
        <v>123</v>
      </c>
    </row>
    <row r="245" spans="1:65" s="2" customFormat="1" ht="24.2" customHeight="1">
      <c r="A245" s="34"/>
      <c r="B245" s="35"/>
      <c r="C245" s="183" t="s">
        <v>322</v>
      </c>
      <c r="D245" s="183" t="s">
        <v>125</v>
      </c>
      <c r="E245" s="184" t="s">
        <v>323</v>
      </c>
      <c r="F245" s="185" t="s">
        <v>324</v>
      </c>
      <c r="G245" s="186" t="s">
        <v>281</v>
      </c>
      <c r="H245" s="187">
        <v>4661</v>
      </c>
      <c r="I245" s="188"/>
      <c r="J245" s="189">
        <f>ROUND(I245*H245,2)</f>
        <v>0</v>
      </c>
      <c r="K245" s="190"/>
      <c r="L245" s="39"/>
      <c r="M245" s="191" t="s">
        <v>1</v>
      </c>
      <c r="N245" s="192" t="s">
        <v>41</v>
      </c>
      <c r="O245" s="71"/>
      <c r="P245" s="193">
        <f>O245*H245</f>
        <v>0</v>
      </c>
      <c r="Q245" s="193">
        <v>0.00017</v>
      </c>
      <c r="R245" s="193">
        <f>Q245*H245</f>
        <v>0.79237</v>
      </c>
      <c r="S245" s="193">
        <v>0</v>
      </c>
      <c r="T245" s="194">
        <f>S245*H245</f>
        <v>0</v>
      </c>
      <c r="U245" s="34"/>
      <c r="V245" s="34"/>
      <c r="W245" s="34"/>
      <c r="X245" s="34"/>
      <c r="Y245" s="34"/>
      <c r="Z245" s="34"/>
      <c r="AA245" s="34"/>
      <c r="AB245" s="34"/>
      <c r="AC245" s="34"/>
      <c r="AD245" s="34"/>
      <c r="AE245" s="34"/>
      <c r="AR245" s="195" t="s">
        <v>129</v>
      </c>
      <c r="AT245" s="195" t="s">
        <v>125</v>
      </c>
      <c r="AU245" s="195" t="s">
        <v>86</v>
      </c>
      <c r="AY245" s="17" t="s">
        <v>123</v>
      </c>
      <c r="BE245" s="196">
        <f>IF(N245="základní",J245,0)</f>
        <v>0</v>
      </c>
      <c r="BF245" s="196">
        <f>IF(N245="snížená",J245,0)</f>
        <v>0</v>
      </c>
      <c r="BG245" s="196">
        <f>IF(N245="zákl. přenesená",J245,0)</f>
        <v>0</v>
      </c>
      <c r="BH245" s="196">
        <f>IF(N245="sníž. přenesená",J245,0)</f>
        <v>0</v>
      </c>
      <c r="BI245" s="196">
        <f>IF(N245="nulová",J245,0)</f>
        <v>0</v>
      </c>
      <c r="BJ245" s="17" t="s">
        <v>84</v>
      </c>
      <c r="BK245" s="196">
        <f>ROUND(I245*H245,2)</f>
        <v>0</v>
      </c>
      <c r="BL245" s="17" t="s">
        <v>129</v>
      </c>
      <c r="BM245" s="195" t="s">
        <v>325</v>
      </c>
    </row>
    <row r="246" spans="1:47" s="2" customFormat="1" ht="12">
      <c r="A246" s="34"/>
      <c r="B246" s="35"/>
      <c r="C246" s="36"/>
      <c r="D246" s="197" t="s">
        <v>131</v>
      </c>
      <c r="E246" s="36"/>
      <c r="F246" s="198" t="s">
        <v>326</v>
      </c>
      <c r="G246" s="36"/>
      <c r="H246" s="36"/>
      <c r="I246" s="199"/>
      <c r="J246" s="36"/>
      <c r="K246" s="36"/>
      <c r="L246" s="39"/>
      <c r="M246" s="200"/>
      <c r="N246" s="201"/>
      <c r="O246" s="71"/>
      <c r="P246" s="71"/>
      <c r="Q246" s="71"/>
      <c r="R246" s="71"/>
      <c r="S246" s="71"/>
      <c r="T246" s="72"/>
      <c r="U246" s="34"/>
      <c r="V246" s="34"/>
      <c r="W246" s="34"/>
      <c r="X246" s="34"/>
      <c r="Y246" s="34"/>
      <c r="Z246" s="34"/>
      <c r="AA246" s="34"/>
      <c r="AB246" s="34"/>
      <c r="AC246" s="34"/>
      <c r="AD246" s="34"/>
      <c r="AE246" s="34"/>
      <c r="AT246" s="17" t="s">
        <v>131</v>
      </c>
      <c r="AU246" s="17" t="s">
        <v>86</v>
      </c>
    </row>
    <row r="247" spans="1:47" s="2" customFormat="1" ht="19.5">
      <c r="A247" s="34"/>
      <c r="B247" s="35"/>
      <c r="C247" s="36"/>
      <c r="D247" s="202" t="s">
        <v>133</v>
      </c>
      <c r="E247" s="36"/>
      <c r="F247" s="203" t="s">
        <v>313</v>
      </c>
      <c r="G247" s="36"/>
      <c r="H247" s="36"/>
      <c r="I247" s="199"/>
      <c r="J247" s="36"/>
      <c r="K247" s="36"/>
      <c r="L247" s="39"/>
      <c r="M247" s="200"/>
      <c r="N247" s="201"/>
      <c r="O247" s="71"/>
      <c r="P247" s="71"/>
      <c r="Q247" s="71"/>
      <c r="R247" s="71"/>
      <c r="S247" s="71"/>
      <c r="T247" s="72"/>
      <c r="U247" s="34"/>
      <c r="V247" s="34"/>
      <c r="W247" s="34"/>
      <c r="X247" s="34"/>
      <c r="Y247" s="34"/>
      <c r="Z247" s="34"/>
      <c r="AA247" s="34"/>
      <c r="AB247" s="34"/>
      <c r="AC247" s="34"/>
      <c r="AD247" s="34"/>
      <c r="AE247" s="34"/>
      <c r="AT247" s="17" t="s">
        <v>133</v>
      </c>
      <c r="AU247" s="17" t="s">
        <v>86</v>
      </c>
    </row>
    <row r="248" spans="2:51" s="13" customFormat="1" ht="12">
      <c r="B248" s="204"/>
      <c r="C248" s="205"/>
      <c r="D248" s="202" t="s">
        <v>135</v>
      </c>
      <c r="E248" s="206" t="s">
        <v>1</v>
      </c>
      <c r="F248" s="207" t="s">
        <v>314</v>
      </c>
      <c r="G248" s="205"/>
      <c r="H248" s="206" t="s">
        <v>1</v>
      </c>
      <c r="I248" s="208"/>
      <c r="J248" s="205"/>
      <c r="K248" s="205"/>
      <c r="L248" s="209"/>
      <c r="M248" s="210"/>
      <c r="N248" s="211"/>
      <c r="O248" s="211"/>
      <c r="P248" s="211"/>
      <c r="Q248" s="211"/>
      <c r="R248" s="211"/>
      <c r="S248" s="211"/>
      <c r="T248" s="212"/>
      <c r="AT248" s="213" t="s">
        <v>135</v>
      </c>
      <c r="AU248" s="213" t="s">
        <v>86</v>
      </c>
      <c r="AV248" s="13" t="s">
        <v>84</v>
      </c>
      <c r="AW248" s="13" t="s">
        <v>32</v>
      </c>
      <c r="AX248" s="13" t="s">
        <v>76</v>
      </c>
      <c r="AY248" s="213" t="s">
        <v>123</v>
      </c>
    </row>
    <row r="249" spans="2:51" s="14" customFormat="1" ht="12">
      <c r="B249" s="214"/>
      <c r="C249" s="215"/>
      <c r="D249" s="202" t="s">
        <v>135</v>
      </c>
      <c r="E249" s="216" t="s">
        <v>1</v>
      </c>
      <c r="F249" s="217" t="s">
        <v>315</v>
      </c>
      <c r="G249" s="215"/>
      <c r="H249" s="218">
        <v>297</v>
      </c>
      <c r="I249" s="219"/>
      <c r="J249" s="215"/>
      <c r="K249" s="215"/>
      <c r="L249" s="220"/>
      <c r="M249" s="221"/>
      <c r="N249" s="222"/>
      <c r="O249" s="222"/>
      <c r="P249" s="222"/>
      <c r="Q249" s="222"/>
      <c r="R249" s="222"/>
      <c r="S249" s="222"/>
      <c r="T249" s="223"/>
      <c r="AT249" s="224" t="s">
        <v>135</v>
      </c>
      <c r="AU249" s="224" t="s">
        <v>86</v>
      </c>
      <c r="AV249" s="14" t="s">
        <v>86</v>
      </c>
      <c r="AW249" s="14" t="s">
        <v>32</v>
      </c>
      <c r="AX249" s="14" t="s">
        <v>76</v>
      </c>
      <c r="AY249" s="224" t="s">
        <v>123</v>
      </c>
    </row>
    <row r="250" spans="2:51" s="13" customFormat="1" ht="12">
      <c r="B250" s="204"/>
      <c r="C250" s="205"/>
      <c r="D250" s="202" t="s">
        <v>135</v>
      </c>
      <c r="E250" s="206" t="s">
        <v>1</v>
      </c>
      <c r="F250" s="207" t="s">
        <v>316</v>
      </c>
      <c r="G250" s="205"/>
      <c r="H250" s="206" t="s">
        <v>1</v>
      </c>
      <c r="I250" s="208"/>
      <c r="J250" s="205"/>
      <c r="K250" s="205"/>
      <c r="L250" s="209"/>
      <c r="M250" s="210"/>
      <c r="N250" s="211"/>
      <c r="O250" s="211"/>
      <c r="P250" s="211"/>
      <c r="Q250" s="211"/>
      <c r="R250" s="211"/>
      <c r="S250" s="211"/>
      <c r="T250" s="212"/>
      <c r="AT250" s="213" t="s">
        <v>135</v>
      </c>
      <c r="AU250" s="213" t="s">
        <v>86</v>
      </c>
      <c r="AV250" s="13" t="s">
        <v>84</v>
      </c>
      <c r="AW250" s="13" t="s">
        <v>32</v>
      </c>
      <c r="AX250" s="13" t="s">
        <v>76</v>
      </c>
      <c r="AY250" s="213" t="s">
        <v>123</v>
      </c>
    </row>
    <row r="251" spans="2:51" s="14" customFormat="1" ht="12">
      <c r="B251" s="214"/>
      <c r="C251" s="215"/>
      <c r="D251" s="202" t="s">
        <v>135</v>
      </c>
      <c r="E251" s="216" t="s">
        <v>1</v>
      </c>
      <c r="F251" s="217" t="s">
        <v>317</v>
      </c>
      <c r="G251" s="215"/>
      <c r="H251" s="218">
        <v>140</v>
      </c>
      <c r="I251" s="219"/>
      <c r="J251" s="215"/>
      <c r="K251" s="215"/>
      <c r="L251" s="220"/>
      <c r="M251" s="221"/>
      <c r="N251" s="222"/>
      <c r="O251" s="222"/>
      <c r="P251" s="222"/>
      <c r="Q251" s="222"/>
      <c r="R251" s="222"/>
      <c r="S251" s="222"/>
      <c r="T251" s="223"/>
      <c r="AT251" s="224" t="s">
        <v>135</v>
      </c>
      <c r="AU251" s="224" t="s">
        <v>86</v>
      </c>
      <c r="AV251" s="14" t="s">
        <v>86</v>
      </c>
      <c r="AW251" s="14" t="s">
        <v>32</v>
      </c>
      <c r="AX251" s="14" t="s">
        <v>76</v>
      </c>
      <c r="AY251" s="224" t="s">
        <v>123</v>
      </c>
    </row>
    <row r="252" spans="2:51" s="13" customFormat="1" ht="12">
      <c r="B252" s="204"/>
      <c r="C252" s="205"/>
      <c r="D252" s="202" t="s">
        <v>135</v>
      </c>
      <c r="E252" s="206" t="s">
        <v>1</v>
      </c>
      <c r="F252" s="207" t="s">
        <v>318</v>
      </c>
      <c r="G252" s="205"/>
      <c r="H252" s="206" t="s">
        <v>1</v>
      </c>
      <c r="I252" s="208"/>
      <c r="J252" s="205"/>
      <c r="K252" s="205"/>
      <c r="L252" s="209"/>
      <c r="M252" s="210"/>
      <c r="N252" s="211"/>
      <c r="O252" s="211"/>
      <c r="P252" s="211"/>
      <c r="Q252" s="211"/>
      <c r="R252" s="211"/>
      <c r="S252" s="211"/>
      <c r="T252" s="212"/>
      <c r="AT252" s="213" t="s">
        <v>135</v>
      </c>
      <c r="AU252" s="213" t="s">
        <v>86</v>
      </c>
      <c r="AV252" s="13" t="s">
        <v>84</v>
      </c>
      <c r="AW252" s="13" t="s">
        <v>32</v>
      </c>
      <c r="AX252" s="13" t="s">
        <v>76</v>
      </c>
      <c r="AY252" s="213" t="s">
        <v>123</v>
      </c>
    </row>
    <row r="253" spans="2:51" s="14" customFormat="1" ht="12">
      <c r="B253" s="214"/>
      <c r="C253" s="215"/>
      <c r="D253" s="202" t="s">
        <v>135</v>
      </c>
      <c r="E253" s="216" t="s">
        <v>1</v>
      </c>
      <c r="F253" s="217" t="s">
        <v>319</v>
      </c>
      <c r="G253" s="215"/>
      <c r="H253" s="218">
        <v>24</v>
      </c>
      <c r="I253" s="219"/>
      <c r="J253" s="215"/>
      <c r="K253" s="215"/>
      <c r="L253" s="220"/>
      <c r="M253" s="221"/>
      <c r="N253" s="222"/>
      <c r="O253" s="222"/>
      <c r="P253" s="222"/>
      <c r="Q253" s="222"/>
      <c r="R253" s="222"/>
      <c r="S253" s="222"/>
      <c r="T253" s="223"/>
      <c r="AT253" s="224" t="s">
        <v>135</v>
      </c>
      <c r="AU253" s="224" t="s">
        <v>86</v>
      </c>
      <c r="AV253" s="14" t="s">
        <v>86</v>
      </c>
      <c r="AW253" s="14" t="s">
        <v>32</v>
      </c>
      <c r="AX253" s="14" t="s">
        <v>76</v>
      </c>
      <c r="AY253" s="224" t="s">
        <v>123</v>
      </c>
    </row>
    <row r="254" spans="2:51" s="13" customFormat="1" ht="12">
      <c r="B254" s="204"/>
      <c r="C254" s="205"/>
      <c r="D254" s="202" t="s">
        <v>135</v>
      </c>
      <c r="E254" s="206" t="s">
        <v>1</v>
      </c>
      <c r="F254" s="207" t="s">
        <v>320</v>
      </c>
      <c r="G254" s="205"/>
      <c r="H254" s="206" t="s">
        <v>1</v>
      </c>
      <c r="I254" s="208"/>
      <c r="J254" s="205"/>
      <c r="K254" s="205"/>
      <c r="L254" s="209"/>
      <c r="M254" s="210"/>
      <c r="N254" s="211"/>
      <c r="O254" s="211"/>
      <c r="P254" s="211"/>
      <c r="Q254" s="211"/>
      <c r="R254" s="211"/>
      <c r="S254" s="211"/>
      <c r="T254" s="212"/>
      <c r="AT254" s="213" t="s">
        <v>135</v>
      </c>
      <c r="AU254" s="213" t="s">
        <v>86</v>
      </c>
      <c r="AV254" s="13" t="s">
        <v>84</v>
      </c>
      <c r="AW254" s="13" t="s">
        <v>32</v>
      </c>
      <c r="AX254" s="13" t="s">
        <v>76</v>
      </c>
      <c r="AY254" s="213" t="s">
        <v>123</v>
      </c>
    </row>
    <row r="255" spans="2:51" s="14" customFormat="1" ht="12">
      <c r="B255" s="214"/>
      <c r="C255" s="215"/>
      <c r="D255" s="202" t="s">
        <v>135</v>
      </c>
      <c r="E255" s="216" t="s">
        <v>1</v>
      </c>
      <c r="F255" s="217" t="s">
        <v>321</v>
      </c>
      <c r="G255" s="215"/>
      <c r="H255" s="218">
        <v>4200</v>
      </c>
      <c r="I255" s="219"/>
      <c r="J255" s="215"/>
      <c r="K255" s="215"/>
      <c r="L255" s="220"/>
      <c r="M255" s="221"/>
      <c r="N255" s="222"/>
      <c r="O255" s="222"/>
      <c r="P255" s="222"/>
      <c r="Q255" s="222"/>
      <c r="R255" s="222"/>
      <c r="S255" s="222"/>
      <c r="T255" s="223"/>
      <c r="AT255" s="224" t="s">
        <v>135</v>
      </c>
      <c r="AU255" s="224" t="s">
        <v>86</v>
      </c>
      <c r="AV255" s="14" t="s">
        <v>86</v>
      </c>
      <c r="AW255" s="14" t="s">
        <v>32</v>
      </c>
      <c r="AX255" s="14" t="s">
        <v>76</v>
      </c>
      <c r="AY255" s="224" t="s">
        <v>123</v>
      </c>
    </row>
    <row r="256" spans="2:51" s="15" customFormat="1" ht="12">
      <c r="B256" s="225"/>
      <c r="C256" s="226"/>
      <c r="D256" s="202" t="s">
        <v>135</v>
      </c>
      <c r="E256" s="227" t="s">
        <v>1</v>
      </c>
      <c r="F256" s="228" t="s">
        <v>140</v>
      </c>
      <c r="G256" s="226"/>
      <c r="H256" s="229">
        <v>4661</v>
      </c>
      <c r="I256" s="230"/>
      <c r="J256" s="226"/>
      <c r="K256" s="226"/>
      <c r="L256" s="231"/>
      <c r="M256" s="232"/>
      <c r="N256" s="233"/>
      <c r="O256" s="233"/>
      <c r="P256" s="233"/>
      <c r="Q256" s="233"/>
      <c r="R256" s="233"/>
      <c r="S256" s="233"/>
      <c r="T256" s="234"/>
      <c r="AT256" s="235" t="s">
        <v>135</v>
      </c>
      <c r="AU256" s="235" t="s">
        <v>86</v>
      </c>
      <c r="AV256" s="15" t="s">
        <v>129</v>
      </c>
      <c r="AW256" s="15" t="s">
        <v>32</v>
      </c>
      <c r="AX256" s="15" t="s">
        <v>84</v>
      </c>
      <c r="AY256" s="235" t="s">
        <v>123</v>
      </c>
    </row>
    <row r="257" spans="1:65" s="2" customFormat="1" ht="21.75" customHeight="1">
      <c r="A257" s="34"/>
      <c r="B257" s="35"/>
      <c r="C257" s="183" t="s">
        <v>327</v>
      </c>
      <c r="D257" s="183" t="s">
        <v>125</v>
      </c>
      <c r="E257" s="184" t="s">
        <v>328</v>
      </c>
      <c r="F257" s="185" t="s">
        <v>329</v>
      </c>
      <c r="G257" s="186" t="s">
        <v>128</v>
      </c>
      <c r="H257" s="187">
        <v>3300</v>
      </c>
      <c r="I257" s="188"/>
      <c r="J257" s="189">
        <f>ROUND(I257*H257,2)</f>
        <v>0</v>
      </c>
      <c r="K257" s="190"/>
      <c r="L257" s="39"/>
      <c r="M257" s="191" t="s">
        <v>1</v>
      </c>
      <c r="N257" s="192" t="s">
        <v>41</v>
      </c>
      <c r="O257" s="71"/>
      <c r="P257" s="193">
        <f>O257*H257</f>
        <v>0</v>
      </c>
      <c r="Q257" s="193">
        <v>0.00038</v>
      </c>
      <c r="R257" s="193">
        <f>Q257*H257</f>
        <v>1.254</v>
      </c>
      <c r="S257" s="193">
        <v>0</v>
      </c>
      <c r="T257" s="194">
        <f>S257*H257</f>
        <v>0</v>
      </c>
      <c r="U257" s="34"/>
      <c r="V257" s="34"/>
      <c r="W257" s="34"/>
      <c r="X257" s="34"/>
      <c r="Y257" s="34"/>
      <c r="Z257" s="34"/>
      <c r="AA257" s="34"/>
      <c r="AB257" s="34"/>
      <c r="AC257" s="34"/>
      <c r="AD257" s="34"/>
      <c r="AE257" s="34"/>
      <c r="AR257" s="195" t="s">
        <v>129</v>
      </c>
      <c r="AT257" s="195" t="s">
        <v>125</v>
      </c>
      <c r="AU257" s="195" t="s">
        <v>86</v>
      </c>
      <c r="AY257" s="17" t="s">
        <v>123</v>
      </c>
      <c r="BE257" s="196">
        <f>IF(N257="základní",J257,0)</f>
        <v>0</v>
      </c>
      <c r="BF257" s="196">
        <f>IF(N257="snížená",J257,0)</f>
        <v>0</v>
      </c>
      <c r="BG257" s="196">
        <f>IF(N257="zákl. přenesená",J257,0)</f>
        <v>0</v>
      </c>
      <c r="BH257" s="196">
        <f>IF(N257="sníž. přenesená",J257,0)</f>
        <v>0</v>
      </c>
      <c r="BI257" s="196">
        <f>IF(N257="nulová",J257,0)</f>
        <v>0</v>
      </c>
      <c r="BJ257" s="17" t="s">
        <v>84</v>
      </c>
      <c r="BK257" s="196">
        <f>ROUND(I257*H257,2)</f>
        <v>0</v>
      </c>
      <c r="BL257" s="17" t="s">
        <v>129</v>
      </c>
      <c r="BM257" s="195" t="s">
        <v>330</v>
      </c>
    </row>
    <row r="258" spans="1:47" s="2" customFormat="1" ht="12">
      <c r="A258" s="34"/>
      <c r="B258" s="35"/>
      <c r="C258" s="36"/>
      <c r="D258" s="197" t="s">
        <v>131</v>
      </c>
      <c r="E258" s="36"/>
      <c r="F258" s="198" t="s">
        <v>331</v>
      </c>
      <c r="G258" s="36"/>
      <c r="H258" s="36"/>
      <c r="I258" s="199"/>
      <c r="J258" s="36"/>
      <c r="K258" s="36"/>
      <c r="L258" s="39"/>
      <c r="M258" s="200"/>
      <c r="N258" s="201"/>
      <c r="O258" s="71"/>
      <c r="P258" s="71"/>
      <c r="Q258" s="71"/>
      <c r="R258" s="71"/>
      <c r="S258" s="71"/>
      <c r="T258" s="72"/>
      <c r="U258" s="34"/>
      <c r="V258" s="34"/>
      <c r="W258" s="34"/>
      <c r="X258" s="34"/>
      <c r="Y258" s="34"/>
      <c r="Z258" s="34"/>
      <c r="AA258" s="34"/>
      <c r="AB258" s="34"/>
      <c r="AC258" s="34"/>
      <c r="AD258" s="34"/>
      <c r="AE258" s="34"/>
      <c r="AT258" s="17" t="s">
        <v>131</v>
      </c>
      <c r="AU258" s="17" t="s">
        <v>86</v>
      </c>
    </row>
    <row r="259" spans="1:47" s="2" customFormat="1" ht="19.5">
      <c r="A259" s="34"/>
      <c r="B259" s="35"/>
      <c r="C259" s="36"/>
      <c r="D259" s="202" t="s">
        <v>133</v>
      </c>
      <c r="E259" s="36"/>
      <c r="F259" s="203" t="s">
        <v>332</v>
      </c>
      <c r="G259" s="36"/>
      <c r="H259" s="36"/>
      <c r="I259" s="199"/>
      <c r="J259" s="36"/>
      <c r="K259" s="36"/>
      <c r="L259" s="39"/>
      <c r="M259" s="200"/>
      <c r="N259" s="201"/>
      <c r="O259" s="71"/>
      <c r="P259" s="71"/>
      <c r="Q259" s="71"/>
      <c r="R259" s="71"/>
      <c r="S259" s="71"/>
      <c r="T259" s="72"/>
      <c r="U259" s="34"/>
      <c r="V259" s="34"/>
      <c r="W259" s="34"/>
      <c r="X259" s="34"/>
      <c r="Y259" s="34"/>
      <c r="Z259" s="34"/>
      <c r="AA259" s="34"/>
      <c r="AB259" s="34"/>
      <c r="AC259" s="34"/>
      <c r="AD259" s="34"/>
      <c r="AE259" s="34"/>
      <c r="AT259" s="17" t="s">
        <v>133</v>
      </c>
      <c r="AU259" s="17" t="s">
        <v>86</v>
      </c>
    </row>
    <row r="260" spans="2:51" s="14" customFormat="1" ht="12">
      <c r="B260" s="214"/>
      <c r="C260" s="215"/>
      <c r="D260" s="202" t="s">
        <v>135</v>
      </c>
      <c r="E260" s="216" t="s">
        <v>1</v>
      </c>
      <c r="F260" s="217" t="s">
        <v>333</v>
      </c>
      <c r="G260" s="215"/>
      <c r="H260" s="218">
        <v>3300</v>
      </c>
      <c r="I260" s="219"/>
      <c r="J260" s="215"/>
      <c r="K260" s="215"/>
      <c r="L260" s="220"/>
      <c r="M260" s="221"/>
      <c r="N260" s="222"/>
      <c r="O260" s="222"/>
      <c r="P260" s="222"/>
      <c r="Q260" s="222"/>
      <c r="R260" s="222"/>
      <c r="S260" s="222"/>
      <c r="T260" s="223"/>
      <c r="AT260" s="224" t="s">
        <v>135</v>
      </c>
      <c r="AU260" s="224" t="s">
        <v>86</v>
      </c>
      <c r="AV260" s="14" t="s">
        <v>86</v>
      </c>
      <c r="AW260" s="14" t="s">
        <v>32</v>
      </c>
      <c r="AX260" s="14" t="s">
        <v>84</v>
      </c>
      <c r="AY260" s="224" t="s">
        <v>123</v>
      </c>
    </row>
    <row r="261" spans="1:65" s="2" customFormat="1" ht="44.25" customHeight="1">
      <c r="A261" s="34"/>
      <c r="B261" s="35"/>
      <c r="C261" s="183" t="s">
        <v>334</v>
      </c>
      <c r="D261" s="183" t="s">
        <v>125</v>
      </c>
      <c r="E261" s="184" t="s">
        <v>335</v>
      </c>
      <c r="F261" s="185" t="s">
        <v>336</v>
      </c>
      <c r="G261" s="186" t="s">
        <v>281</v>
      </c>
      <c r="H261" s="187">
        <v>7075</v>
      </c>
      <c r="I261" s="188"/>
      <c r="J261" s="189">
        <f>ROUND(I261*H261,2)</f>
        <v>0</v>
      </c>
      <c r="K261" s="190"/>
      <c r="L261" s="39"/>
      <c r="M261" s="191" t="s">
        <v>1</v>
      </c>
      <c r="N261" s="192" t="s">
        <v>41</v>
      </c>
      <c r="O261" s="71"/>
      <c r="P261" s="193">
        <f>O261*H261</f>
        <v>0</v>
      </c>
      <c r="Q261" s="193">
        <v>0</v>
      </c>
      <c r="R261" s="193">
        <f>Q261*H261</f>
        <v>0</v>
      </c>
      <c r="S261" s="193">
        <v>0.324</v>
      </c>
      <c r="T261" s="194">
        <f>S261*H261</f>
        <v>2292.3</v>
      </c>
      <c r="U261" s="34"/>
      <c r="V261" s="34"/>
      <c r="W261" s="34"/>
      <c r="X261" s="34"/>
      <c r="Y261" s="34"/>
      <c r="Z261" s="34"/>
      <c r="AA261" s="34"/>
      <c r="AB261" s="34"/>
      <c r="AC261" s="34"/>
      <c r="AD261" s="34"/>
      <c r="AE261" s="34"/>
      <c r="AR261" s="195" t="s">
        <v>129</v>
      </c>
      <c r="AT261" s="195" t="s">
        <v>125</v>
      </c>
      <c r="AU261" s="195" t="s">
        <v>86</v>
      </c>
      <c r="AY261" s="17" t="s">
        <v>123</v>
      </c>
      <c r="BE261" s="196">
        <f>IF(N261="základní",J261,0)</f>
        <v>0</v>
      </c>
      <c r="BF261" s="196">
        <f>IF(N261="snížená",J261,0)</f>
        <v>0</v>
      </c>
      <c r="BG261" s="196">
        <f>IF(N261="zákl. přenesená",J261,0)</f>
        <v>0</v>
      </c>
      <c r="BH261" s="196">
        <f>IF(N261="sníž. přenesená",J261,0)</f>
        <v>0</v>
      </c>
      <c r="BI261" s="196">
        <f>IF(N261="nulová",J261,0)</f>
        <v>0</v>
      </c>
      <c r="BJ261" s="17" t="s">
        <v>84</v>
      </c>
      <c r="BK261" s="196">
        <f>ROUND(I261*H261,2)</f>
        <v>0</v>
      </c>
      <c r="BL261" s="17" t="s">
        <v>129</v>
      </c>
      <c r="BM261" s="195" t="s">
        <v>337</v>
      </c>
    </row>
    <row r="262" spans="1:47" s="2" customFormat="1" ht="12">
      <c r="A262" s="34"/>
      <c r="B262" s="35"/>
      <c r="C262" s="36"/>
      <c r="D262" s="197" t="s">
        <v>131</v>
      </c>
      <c r="E262" s="36"/>
      <c r="F262" s="198" t="s">
        <v>338</v>
      </c>
      <c r="G262" s="36"/>
      <c r="H262" s="36"/>
      <c r="I262" s="199"/>
      <c r="J262" s="36"/>
      <c r="K262" s="36"/>
      <c r="L262" s="39"/>
      <c r="M262" s="200"/>
      <c r="N262" s="201"/>
      <c r="O262" s="71"/>
      <c r="P262" s="71"/>
      <c r="Q262" s="71"/>
      <c r="R262" s="71"/>
      <c r="S262" s="71"/>
      <c r="T262" s="72"/>
      <c r="U262" s="34"/>
      <c r="V262" s="34"/>
      <c r="W262" s="34"/>
      <c r="X262" s="34"/>
      <c r="Y262" s="34"/>
      <c r="Z262" s="34"/>
      <c r="AA262" s="34"/>
      <c r="AB262" s="34"/>
      <c r="AC262" s="34"/>
      <c r="AD262" s="34"/>
      <c r="AE262" s="34"/>
      <c r="AT262" s="17" t="s">
        <v>131</v>
      </c>
      <c r="AU262" s="17" t="s">
        <v>86</v>
      </c>
    </row>
    <row r="263" spans="2:51" s="14" customFormat="1" ht="12">
      <c r="B263" s="214"/>
      <c r="C263" s="215"/>
      <c r="D263" s="202" t="s">
        <v>135</v>
      </c>
      <c r="E263" s="216" t="s">
        <v>1</v>
      </c>
      <c r="F263" s="217" t="s">
        <v>339</v>
      </c>
      <c r="G263" s="215"/>
      <c r="H263" s="218">
        <v>7075</v>
      </c>
      <c r="I263" s="219"/>
      <c r="J263" s="215"/>
      <c r="K263" s="215"/>
      <c r="L263" s="220"/>
      <c r="M263" s="221"/>
      <c r="N263" s="222"/>
      <c r="O263" s="222"/>
      <c r="P263" s="222"/>
      <c r="Q263" s="222"/>
      <c r="R263" s="222"/>
      <c r="S263" s="222"/>
      <c r="T263" s="223"/>
      <c r="AT263" s="224" t="s">
        <v>135</v>
      </c>
      <c r="AU263" s="224" t="s">
        <v>86</v>
      </c>
      <c r="AV263" s="14" t="s">
        <v>86</v>
      </c>
      <c r="AW263" s="14" t="s">
        <v>32</v>
      </c>
      <c r="AX263" s="14" t="s">
        <v>84</v>
      </c>
      <c r="AY263" s="224" t="s">
        <v>123</v>
      </c>
    </row>
    <row r="264" spans="1:65" s="2" customFormat="1" ht="21.75" customHeight="1">
      <c r="A264" s="34"/>
      <c r="B264" s="35"/>
      <c r="C264" s="183" t="s">
        <v>340</v>
      </c>
      <c r="D264" s="183" t="s">
        <v>125</v>
      </c>
      <c r="E264" s="184" t="s">
        <v>341</v>
      </c>
      <c r="F264" s="185" t="s">
        <v>342</v>
      </c>
      <c r="G264" s="186" t="s">
        <v>128</v>
      </c>
      <c r="H264" s="187">
        <v>25573</v>
      </c>
      <c r="I264" s="188"/>
      <c r="J264" s="189">
        <f>ROUND(I264*H264,2)</f>
        <v>0</v>
      </c>
      <c r="K264" s="190"/>
      <c r="L264" s="39"/>
      <c r="M264" s="191" t="s">
        <v>1</v>
      </c>
      <c r="N264" s="192" t="s">
        <v>41</v>
      </c>
      <c r="O264" s="71"/>
      <c r="P264" s="193">
        <f>O264*H264</f>
        <v>0</v>
      </c>
      <c r="Q264" s="193">
        <v>0</v>
      </c>
      <c r="R264" s="193">
        <f>Q264*H264</f>
        <v>0</v>
      </c>
      <c r="S264" s="193">
        <v>0.01</v>
      </c>
      <c r="T264" s="194">
        <f>S264*H264</f>
        <v>255.73000000000002</v>
      </c>
      <c r="U264" s="34"/>
      <c r="V264" s="34"/>
      <c r="W264" s="34"/>
      <c r="X264" s="34"/>
      <c r="Y264" s="34"/>
      <c r="Z264" s="34"/>
      <c r="AA264" s="34"/>
      <c r="AB264" s="34"/>
      <c r="AC264" s="34"/>
      <c r="AD264" s="34"/>
      <c r="AE264" s="34"/>
      <c r="AR264" s="195" t="s">
        <v>129</v>
      </c>
      <c r="AT264" s="195" t="s">
        <v>125</v>
      </c>
      <c r="AU264" s="195" t="s">
        <v>86</v>
      </c>
      <c r="AY264" s="17" t="s">
        <v>123</v>
      </c>
      <c r="BE264" s="196">
        <f>IF(N264="základní",J264,0)</f>
        <v>0</v>
      </c>
      <c r="BF264" s="196">
        <f>IF(N264="snížená",J264,0)</f>
        <v>0</v>
      </c>
      <c r="BG264" s="196">
        <f>IF(N264="zákl. přenesená",J264,0)</f>
        <v>0</v>
      </c>
      <c r="BH264" s="196">
        <f>IF(N264="sníž. přenesená",J264,0)</f>
        <v>0</v>
      </c>
      <c r="BI264" s="196">
        <f>IF(N264="nulová",J264,0)</f>
        <v>0</v>
      </c>
      <c r="BJ264" s="17" t="s">
        <v>84</v>
      </c>
      <c r="BK264" s="196">
        <f>ROUND(I264*H264,2)</f>
        <v>0</v>
      </c>
      <c r="BL264" s="17" t="s">
        <v>129</v>
      </c>
      <c r="BM264" s="195" t="s">
        <v>343</v>
      </c>
    </row>
    <row r="265" spans="1:47" s="2" customFormat="1" ht="12">
      <c r="A265" s="34"/>
      <c r="B265" s="35"/>
      <c r="C265" s="36"/>
      <c r="D265" s="197" t="s">
        <v>131</v>
      </c>
      <c r="E265" s="36"/>
      <c r="F265" s="198" t="s">
        <v>344</v>
      </c>
      <c r="G265" s="36"/>
      <c r="H265" s="36"/>
      <c r="I265" s="199"/>
      <c r="J265" s="36"/>
      <c r="K265" s="36"/>
      <c r="L265" s="39"/>
      <c r="M265" s="200"/>
      <c r="N265" s="201"/>
      <c r="O265" s="71"/>
      <c r="P265" s="71"/>
      <c r="Q265" s="71"/>
      <c r="R265" s="71"/>
      <c r="S265" s="71"/>
      <c r="T265" s="72"/>
      <c r="U265" s="34"/>
      <c r="V265" s="34"/>
      <c r="W265" s="34"/>
      <c r="X265" s="34"/>
      <c r="Y265" s="34"/>
      <c r="Z265" s="34"/>
      <c r="AA265" s="34"/>
      <c r="AB265" s="34"/>
      <c r="AC265" s="34"/>
      <c r="AD265" s="34"/>
      <c r="AE265" s="34"/>
      <c r="AT265" s="17" t="s">
        <v>131</v>
      </c>
      <c r="AU265" s="17" t="s">
        <v>86</v>
      </c>
    </row>
    <row r="266" spans="1:47" s="2" customFormat="1" ht="19.5">
      <c r="A266" s="34"/>
      <c r="B266" s="35"/>
      <c r="C266" s="36"/>
      <c r="D266" s="202" t="s">
        <v>133</v>
      </c>
      <c r="E266" s="36"/>
      <c r="F266" s="203" t="s">
        <v>232</v>
      </c>
      <c r="G266" s="36"/>
      <c r="H266" s="36"/>
      <c r="I266" s="199"/>
      <c r="J266" s="36"/>
      <c r="K266" s="36"/>
      <c r="L266" s="39"/>
      <c r="M266" s="200"/>
      <c r="N266" s="201"/>
      <c r="O266" s="71"/>
      <c r="P266" s="71"/>
      <c r="Q266" s="71"/>
      <c r="R266" s="71"/>
      <c r="S266" s="71"/>
      <c r="T266" s="72"/>
      <c r="U266" s="34"/>
      <c r="V266" s="34"/>
      <c r="W266" s="34"/>
      <c r="X266" s="34"/>
      <c r="Y266" s="34"/>
      <c r="Z266" s="34"/>
      <c r="AA266" s="34"/>
      <c r="AB266" s="34"/>
      <c r="AC266" s="34"/>
      <c r="AD266" s="34"/>
      <c r="AE266" s="34"/>
      <c r="AT266" s="17" t="s">
        <v>133</v>
      </c>
      <c r="AU266" s="17" t="s">
        <v>86</v>
      </c>
    </row>
    <row r="267" spans="2:51" s="13" customFormat="1" ht="12">
      <c r="B267" s="204"/>
      <c r="C267" s="205"/>
      <c r="D267" s="202" t="s">
        <v>135</v>
      </c>
      <c r="E267" s="206" t="s">
        <v>1</v>
      </c>
      <c r="F267" s="207" t="s">
        <v>345</v>
      </c>
      <c r="G267" s="205"/>
      <c r="H267" s="206" t="s">
        <v>1</v>
      </c>
      <c r="I267" s="208"/>
      <c r="J267" s="205"/>
      <c r="K267" s="205"/>
      <c r="L267" s="209"/>
      <c r="M267" s="210"/>
      <c r="N267" s="211"/>
      <c r="O267" s="211"/>
      <c r="P267" s="211"/>
      <c r="Q267" s="211"/>
      <c r="R267" s="211"/>
      <c r="S267" s="211"/>
      <c r="T267" s="212"/>
      <c r="AT267" s="213" t="s">
        <v>135</v>
      </c>
      <c r="AU267" s="213" t="s">
        <v>86</v>
      </c>
      <c r="AV267" s="13" t="s">
        <v>84</v>
      </c>
      <c r="AW267" s="13" t="s">
        <v>32</v>
      </c>
      <c r="AX267" s="13" t="s">
        <v>76</v>
      </c>
      <c r="AY267" s="213" t="s">
        <v>123</v>
      </c>
    </row>
    <row r="268" spans="2:51" s="14" customFormat="1" ht="12">
      <c r="B268" s="214"/>
      <c r="C268" s="215"/>
      <c r="D268" s="202" t="s">
        <v>135</v>
      </c>
      <c r="E268" s="216" t="s">
        <v>1</v>
      </c>
      <c r="F268" s="217" t="s">
        <v>346</v>
      </c>
      <c r="G268" s="215"/>
      <c r="H268" s="218">
        <v>22573</v>
      </c>
      <c r="I268" s="219"/>
      <c r="J268" s="215"/>
      <c r="K268" s="215"/>
      <c r="L268" s="220"/>
      <c r="M268" s="221"/>
      <c r="N268" s="222"/>
      <c r="O268" s="222"/>
      <c r="P268" s="222"/>
      <c r="Q268" s="222"/>
      <c r="R268" s="222"/>
      <c r="S268" s="222"/>
      <c r="T268" s="223"/>
      <c r="AT268" s="224" t="s">
        <v>135</v>
      </c>
      <c r="AU268" s="224" t="s">
        <v>86</v>
      </c>
      <c r="AV268" s="14" t="s">
        <v>86</v>
      </c>
      <c r="AW268" s="14" t="s">
        <v>32</v>
      </c>
      <c r="AX268" s="14" t="s">
        <v>76</v>
      </c>
      <c r="AY268" s="224" t="s">
        <v>123</v>
      </c>
    </row>
    <row r="269" spans="2:51" s="13" customFormat="1" ht="12">
      <c r="B269" s="204"/>
      <c r="C269" s="205"/>
      <c r="D269" s="202" t="s">
        <v>135</v>
      </c>
      <c r="E269" s="206" t="s">
        <v>1</v>
      </c>
      <c r="F269" s="207" t="s">
        <v>347</v>
      </c>
      <c r="G269" s="205"/>
      <c r="H269" s="206" t="s">
        <v>1</v>
      </c>
      <c r="I269" s="208"/>
      <c r="J269" s="205"/>
      <c r="K269" s="205"/>
      <c r="L269" s="209"/>
      <c r="M269" s="210"/>
      <c r="N269" s="211"/>
      <c r="O269" s="211"/>
      <c r="P269" s="211"/>
      <c r="Q269" s="211"/>
      <c r="R269" s="211"/>
      <c r="S269" s="211"/>
      <c r="T269" s="212"/>
      <c r="AT269" s="213" t="s">
        <v>135</v>
      </c>
      <c r="AU269" s="213" t="s">
        <v>86</v>
      </c>
      <c r="AV269" s="13" t="s">
        <v>84</v>
      </c>
      <c r="AW269" s="13" t="s">
        <v>32</v>
      </c>
      <c r="AX269" s="13" t="s">
        <v>76</v>
      </c>
      <c r="AY269" s="213" t="s">
        <v>123</v>
      </c>
    </row>
    <row r="270" spans="2:51" s="14" customFormat="1" ht="12">
      <c r="B270" s="214"/>
      <c r="C270" s="215"/>
      <c r="D270" s="202" t="s">
        <v>135</v>
      </c>
      <c r="E270" s="216" t="s">
        <v>1</v>
      </c>
      <c r="F270" s="217" t="s">
        <v>348</v>
      </c>
      <c r="G270" s="215"/>
      <c r="H270" s="218">
        <v>3000</v>
      </c>
      <c r="I270" s="219"/>
      <c r="J270" s="215"/>
      <c r="K270" s="215"/>
      <c r="L270" s="220"/>
      <c r="M270" s="221"/>
      <c r="N270" s="222"/>
      <c r="O270" s="222"/>
      <c r="P270" s="222"/>
      <c r="Q270" s="222"/>
      <c r="R270" s="222"/>
      <c r="S270" s="222"/>
      <c r="T270" s="223"/>
      <c r="AT270" s="224" t="s">
        <v>135</v>
      </c>
      <c r="AU270" s="224" t="s">
        <v>86</v>
      </c>
      <c r="AV270" s="14" t="s">
        <v>86</v>
      </c>
      <c r="AW270" s="14" t="s">
        <v>32</v>
      </c>
      <c r="AX270" s="14" t="s">
        <v>76</v>
      </c>
      <c r="AY270" s="224" t="s">
        <v>123</v>
      </c>
    </row>
    <row r="271" spans="2:51" s="15" customFormat="1" ht="12">
      <c r="B271" s="225"/>
      <c r="C271" s="226"/>
      <c r="D271" s="202" t="s">
        <v>135</v>
      </c>
      <c r="E271" s="227" t="s">
        <v>1</v>
      </c>
      <c r="F271" s="228" t="s">
        <v>140</v>
      </c>
      <c r="G271" s="226"/>
      <c r="H271" s="229">
        <v>25573</v>
      </c>
      <c r="I271" s="230"/>
      <c r="J271" s="226"/>
      <c r="K271" s="226"/>
      <c r="L271" s="231"/>
      <c r="M271" s="232"/>
      <c r="N271" s="233"/>
      <c r="O271" s="233"/>
      <c r="P271" s="233"/>
      <c r="Q271" s="233"/>
      <c r="R271" s="233"/>
      <c r="S271" s="233"/>
      <c r="T271" s="234"/>
      <c r="AT271" s="235" t="s">
        <v>135</v>
      </c>
      <c r="AU271" s="235" t="s">
        <v>86</v>
      </c>
      <c r="AV271" s="15" t="s">
        <v>129</v>
      </c>
      <c r="AW271" s="15" t="s">
        <v>32</v>
      </c>
      <c r="AX271" s="15" t="s">
        <v>84</v>
      </c>
      <c r="AY271" s="235" t="s">
        <v>123</v>
      </c>
    </row>
    <row r="272" spans="1:65" s="2" customFormat="1" ht="33" customHeight="1">
      <c r="A272" s="34"/>
      <c r="B272" s="35"/>
      <c r="C272" s="183" t="s">
        <v>175</v>
      </c>
      <c r="D272" s="183" t="s">
        <v>125</v>
      </c>
      <c r="E272" s="184" t="s">
        <v>349</v>
      </c>
      <c r="F272" s="185" t="s">
        <v>350</v>
      </c>
      <c r="G272" s="186" t="s">
        <v>128</v>
      </c>
      <c r="H272" s="187">
        <v>25573</v>
      </c>
      <c r="I272" s="188"/>
      <c r="J272" s="189">
        <f>ROUND(I272*H272,2)</f>
        <v>0</v>
      </c>
      <c r="K272" s="190"/>
      <c r="L272" s="39"/>
      <c r="M272" s="191" t="s">
        <v>1</v>
      </c>
      <c r="N272" s="192" t="s">
        <v>41</v>
      </c>
      <c r="O272" s="71"/>
      <c r="P272" s="193">
        <f>O272*H272</f>
        <v>0</v>
      </c>
      <c r="Q272" s="193">
        <v>0</v>
      </c>
      <c r="R272" s="193">
        <f>Q272*H272</f>
        <v>0</v>
      </c>
      <c r="S272" s="193">
        <v>0.02</v>
      </c>
      <c r="T272" s="194">
        <f>S272*H272</f>
        <v>511.46000000000004</v>
      </c>
      <c r="U272" s="34"/>
      <c r="V272" s="34"/>
      <c r="W272" s="34"/>
      <c r="X272" s="34"/>
      <c r="Y272" s="34"/>
      <c r="Z272" s="34"/>
      <c r="AA272" s="34"/>
      <c r="AB272" s="34"/>
      <c r="AC272" s="34"/>
      <c r="AD272" s="34"/>
      <c r="AE272" s="34"/>
      <c r="AR272" s="195" t="s">
        <v>129</v>
      </c>
      <c r="AT272" s="195" t="s">
        <v>125</v>
      </c>
      <c r="AU272" s="195" t="s">
        <v>86</v>
      </c>
      <c r="AY272" s="17" t="s">
        <v>123</v>
      </c>
      <c r="BE272" s="196">
        <f>IF(N272="základní",J272,0)</f>
        <v>0</v>
      </c>
      <c r="BF272" s="196">
        <f>IF(N272="snížená",J272,0)</f>
        <v>0</v>
      </c>
      <c r="BG272" s="196">
        <f>IF(N272="zákl. přenesená",J272,0)</f>
        <v>0</v>
      </c>
      <c r="BH272" s="196">
        <f>IF(N272="sníž. přenesená",J272,0)</f>
        <v>0</v>
      </c>
      <c r="BI272" s="196">
        <f>IF(N272="nulová",J272,0)</f>
        <v>0</v>
      </c>
      <c r="BJ272" s="17" t="s">
        <v>84</v>
      </c>
      <c r="BK272" s="196">
        <f>ROUND(I272*H272,2)</f>
        <v>0</v>
      </c>
      <c r="BL272" s="17" t="s">
        <v>129</v>
      </c>
      <c r="BM272" s="195" t="s">
        <v>351</v>
      </c>
    </row>
    <row r="273" spans="1:47" s="2" customFormat="1" ht="12">
      <c r="A273" s="34"/>
      <c r="B273" s="35"/>
      <c r="C273" s="36"/>
      <c r="D273" s="197" t="s">
        <v>131</v>
      </c>
      <c r="E273" s="36"/>
      <c r="F273" s="198" t="s">
        <v>352</v>
      </c>
      <c r="G273" s="36"/>
      <c r="H273" s="36"/>
      <c r="I273" s="199"/>
      <c r="J273" s="36"/>
      <c r="K273" s="36"/>
      <c r="L273" s="39"/>
      <c r="M273" s="200"/>
      <c r="N273" s="201"/>
      <c r="O273" s="71"/>
      <c r="P273" s="71"/>
      <c r="Q273" s="71"/>
      <c r="R273" s="71"/>
      <c r="S273" s="71"/>
      <c r="T273" s="72"/>
      <c r="U273" s="34"/>
      <c r="V273" s="34"/>
      <c r="W273" s="34"/>
      <c r="X273" s="34"/>
      <c r="Y273" s="34"/>
      <c r="Z273" s="34"/>
      <c r="AA273" s="34"/>
      <c r="AB273" s="34"/>
      <c r="AC273" s="34"/>
      <c r="AD273" s="34"/>
      <c r="AE273" s="34"/>
      <c r="AT273" s="17" t="s">
        <v>131</v>
      </c>
      <c r="AU273" s="17" t="s">
        <v>86</v>
      </c>
    </row>
    <row r="274" spans="1:47" s="2" customFormat="1" ht="19.5">
      <c r="A274" s="34"/>
      <c r="B274" s="35"/>
      <c r="C274" s="36"/>
      <c r="D274" s="202" t="s">
        <v>133</v>
      </c>
      <c r="E274" s="36"/>
      <c r="F274" s="203" t="s">
        <v>232</v>
      </c>
      <c r="G274" s="36"/>
      <c r="H274" s="36"/>
      <c r="I274" s="199"/>
      <c r="J274" s="36"/>
      <c r="K274" s="36"/>
      <c r="L274" s="39"/>
      <c r="M274" s="200"/>
      <c r="N274" s="201"/>
      <c r="O274" s="71"/>
      <c r="P274" s="71"/>
      <c r="Q274" s="71"/>
      <c r="R274" s="71"/>
      <c r="S274" s="71"/>
      <c r="T274" s="72"/>
      <c r="U274" s="34"/>
      <c r="V274" s="34"/>
      <c r="W274" s="34"/>
      <c r="X274" s="34"/>
      <c r="Y274" s="34"/>
      <c r="Z274" s="34"/>
      <c r="AA274" s="34"/>
      <c r="AB274" s="34"/>
      <c r="AC274" s="34"/>
      <c r="AD274" s="34"/>
      <c r="AE274" s="34"/>
      <c r="AT274" s="17" t="s">
        <v>133</v>
      </c>
      <c r="AU274" s="17" t="s">
        <v>86</v>
      </c>
    </row>
    <row r="275" spans="2:51" s="13" customFormat="1" ht="12">
      <c r="B275" s="204"/>
      <c r="C275" s="205"/>
      <c r="D275" s="202" t="s">
        <v>135</v>
      </c>
      <c r="E275" s="206" t="s">
        <v>1</v>
      </c>
      <c r="F275" s="207" t="s">
        <v>345</v>
      </c>
      <c r="G275" s="205"/>
      <c r="H275" s="206" t="s">
        <v>1</v>
      </c>
      <c r="I275" s="208"/>
      <c r="J275" s="205"/>
      <c r="K275" s="205"/>
      <c r="L275" s="209"/>
      <c r="M275" s="210"/>
      <c r="N275" s="211"/>
      <c r="O275" s="211"/>
      <c r="P275" s="211"/>
      <c r="Q275" s="211"/>
      <c r="R275" s="211"/>
      <c r="S275" s="211"/>
      <c r="T275" s="212"/>
      <c r="AT275" s="213" t="s">
        <v>135</v>
      </c>
      <c r="AU275" s="213" t="s">
        <v>86</v>
      </c>
      <c r="AV275" s="13" t="s">
        <v>84</v>
      </c>
      <c r="AW275" s="13" t="s">
        <v>32</v>
      </c>
      <c r="AX275" s="13" t="s">
        <v>76</v>
      </c>
      <c r="AY275" s="213" t="s">
        <v>123</v>
      </c>
    </row>
    <row r="276" spans="2:51" s="14" customFormat="1" ht="12">
      <c r="B276" s="214"/>
      <c r="C276" s="215"/>
      <c r="D276" s="202" t="s">
        <v>135</v>
      </c>
      <c r="E276" s="216" t="s">
        <v>1</v>
      </c>
      <c r="F276" s="217" t="s">
        <v>346</v>
      </c>
      <c r="G276" s="215"/>
      <c r="H276" s="218">
        <v>22573</v>
      </c>
      <c r="I276" s="219"/>
      <c r="J276" s="215"/>
      <c r="K276" s="215"/>
      <c r="L276" s="220"/>
      <c r="M276" s="221"/>
      <c r="N276" s="222"/>
      <c r="O276" s="222"/>
      <c r="P276" s="222"/>
      <c r="Q276" s="222"/>
      <c r="R276" s="222"/>
      <c r="S276" s="222"/>
      <c r="T276" s="223"/>
      <c r="AT276" s="224" t="s">
        <v>135</v>
      </c>
      <c r="AU276" s="224" t="s">
        <v>86</v>
      </c>
      <c r="AV276" s="14" t="s">
        <v>86</v>
      </c>
      <c r="AW276" s="14" t="s">
        <v>32</v>
      </c>
      <c r="AX276" s="14" t="s">
        <v>76</v>
      </c>
      <c r="AY276" s="224" t="s">
        <v>123</v>
      </c>
    </row>
    <row r="277" spans="2:51" s="13" customFormat="1" ht="12">
      <c r="B277" s="204"/>
      <c r="C277" s="205"/>
      <c r="D277" s="202" t="s">
        <v>135</v>
      </c>
      <c r="E277" s="206" t="s">
        <v>1</v>
      </c>
      <c r="F277" s="207" t="s">
        <v>353</v>
      </c>
      <c r="G277" s="205"/>
      <c r="H277" s="206" t="s">
        <v>1</v>
      </c>
      <c r="I277" s="208"/>
      <c r="J277" s="205"/>
      <c r="K277" s="205"/>
      <c r="L277" s="209"/>
      <c r="M277" s="210"/>
      <c r="N277" s="211"/>
      <c r="O277" s="211"/>
      <c r="P277" s="211"/>
      <c r="Q277" s="211"/>
      <c r="R277" s="211"/>
      <c r="S277" s="211"/>
      <c r="T277" s="212"/>
      <c r="AT277" s="213" t="s">
        <v>135</v>
      </c>
      <c r="AU277" s="213" t="s">
        <v>86</v>
      </c>
      <c r="AV277" s="13" t="s">
        <v>84</v>
      </c>
      <c r="AW277" s="13" t="s">
        <v>32</v>
      </c>
      <c r="AX277" s="13" t="s">
        <v>76</v>
      </c>
      <c r="AY277" s="213" t="s">
        <v>123</v>
      </c>
    </row>
    <row r="278" spans="2:51" s="14" customFormat="1" ht="12">
      <c r="B278" s="214"/>
      <c r="C278" s="215"/>
      <c r="D278" s="202" t="s">
        <v>135</v>
      </c>
      <c r="E278" s="216" t="s">
        <v>1</v>
      </c>
      <c r="F278" s="217" t="s">
        <v>348</v>
      </c>
      <c r="G278" s="215"/>
      <c r="H278" s="218">
        <v>3000</v>
      </c>
      <c r="I278" s="219"/>
      <c r="J278" s="215"/>
      <c r="K278" s="215"/>
      <c r="L278" s="220"/>
      <c r="M278" s="221"/>
      <c r="N278" s="222"/>
      <c r="O278" s="222"/>
      <c r="P278" s="222"/>
      <c r="Q278" s="222"/>
      <c r="R278" s="222"/>
      <c r="S278" s="222"/>
      <c r="T278" s="223"/>
      <c r="AT278" s="224" t="s">
        <v>135</v>
      </c>
      <c r="AU278" s="224" t="s">
        <v>86</v>
      </c>
      <c r="AV278" s="14" t="s">
        <v>86</v>
      </c>
      <c r="AW278" s="14" t="s">
        <v>32</v>
      </c>
      <c r="AX278" s="14" t="s">
        <v>76</v>
      </c>
      <c r="AY278" s="224" t="s">
        <v>123</v>
      </c>
    </row>
    <row r="279" spans="2:51" s="15" customFormat="1" ht="12">
      <c r="B279" s="225"/>
      <c r="C279" s="226"/>
      <c r="D279" s="202" t="s">
        <v>135</v>
      </c>
      <c r="E279" s="227" t="s">
        <v>1</v>
      </c>
      <c r="F279" s="228" t="s">
        <v>140</v>
      </c>
      <c r="G279" s="226"/>
      <c r="H279" s="229">
        <v>25573</v>
      </c>
      <c r="I279" s="230"/>
      <c r="J279" s="226"/>
      <c r="K279" s="226"/>
      <c r="L279" s="231"/>
      <c r="M279" s="232"/>
      <c r="N279" s="233"/>
      <c r="O279" s="233"/>
      <c r="P279" s="233"/>
      <c r="Q279" s="233"/>
      <c r="R279" s="233"/>
      <c r="S279" s="233"/>
      <c r="T279" s="234"/>
      <c r="AT279" s="235" t="s">
        <v>135</v>
      </c>
      <c r="AU279" s="235" t="s">
        <v>86</v>
      </c>
      <c r="AV279" s="15" t="s">
        <v>129</v>
      </c>
      <c r="AW279" s="15" t="s">
        <v>32</v>
      </c>
      <c r="AX279" s="15" t="s">
        <v>84</v>
      </c>
      <c r="AY279" s="235" t="s">
        <v>123</v>
      </c>
    </row>
    <row r="280" spans="1:65" s="2" customFormat="1" ht="37.9" customHeight="1">
      <c r="A280" s="34"/>
      <c r="B280" s="35"/>
      <c r="C280" s="183" t="s">
        <v>354</v>
      </c>
      <c r="D280" s="183" t="s">
        <v>125</v>
      </c>
      <c r="E280" s="184" t="s">
        <v>355</v>
      </c>
      <c r="F280" s="185" t="s">
        <v>356</v>
      </c>
      <c r="G280" s="186" t="s">
        <v>128</v>
      </c>
      <c r="H280" s="187">
        <v>5411.25</v>
      </c>
      <c r="I280" s="188"/>
      <c r="J280" s="189">
        <f>ROUND(I280*H280,2)</f>
        <v>0</v>
      </c>
      <c r="K280" s="190"/>
      <c r="L280" s="39"/>
      <c r="M280" s="191" t="s">
        <v>1</v>
      </c>
      <c r="N280" s="192" t="s">
        <v>41</v>
      </c>
      <c r="O280" s="71"/>
      <c r="P280" s="193">
        <f>O280*H280</f>
        <v>0</v>
      </c>
      <c r="Q280" s="193">
        <v>0</v>
      </c>
      <c r="R280" s="193">
        <f>Q280*H280</f>
        <v>0</v>
      </c>
      <c r="S280" s="193">
        <v>0.126</v>
      </c>
      <c r="T280" s="194">
        <f>S280*H280</f>
        <v>681.8175</v>
      </c>
      <c r="U280" s="34"/>
      <c r="V280" s="34"/>
      <c r="W280" s="34"/>
      <c r="X280" s="34"/>
      <c r="Y280" s="34"/>
      <c r="Z280" s="34"/>
      <c r="AA280" s="34"/>
      <c r="AB280" s="34"/>
      <c r="AC280" s="34"/>
      <c r="AD280" s="34"/>
      <c r="AE280" s="34"/>
      <c r="AR280" s="195" t="s">
        <v>129</v>
      </c>
      <c r="AT280" s="195" t="s">
        <v>125</v>
      </c>
      <c r="AU280" s="195" t="s">
        <v>86</v>
      </c>
      <c r="AY280" s="17" t="s">
        <v>123</v>
      </c>
      <c r="BE280" s="196">
        <f>IF(N280="základní",J280,0)</f>
        <v>0</v>
      </c>
      <c r="BF280" s="196">
        <f>IF(N280="snížená",J280,0)</f>
        <v>0</v>
      </c>
      <c r="BG280" s="196">
        <f>IF(N280="zákl. přenesená",J280,0)</f>
        <v>0</v>
      </c>
      <c r="BH280" s="196">
        <f>IF(N280="sníž. přenesená",J280,0)</f>
        <v>0</v>
      </c>
      <c r="BI280" s="196">
        <f>IF(N280="nulová",J280,0)</f>
        <v>0</v>
      </c>
      <c r="BJ280" s="17" t="s">
        <v>84</v>
      </c>
      <c r="BK280" s="196">
        <f>ROUND(I280*H280,2)</f>
        <v>0</v>
      </c>
      <c r="BL280" s="17" t="s">
        <v>129</v>
      </c>
      <c r="BM280" s="195" t="s">
        <v>357</v>
      </c>
    </row>
    <row r="281" spans="1:47" s="2" customFormat="1" ht="12">
      <c r="A281" s="34"/>
      <c r="B281" s="35"/>
      <c r="C281" s="36"/>
      <c r="D281" s="197" t="s">
        <v>131</v>
      </c>
      <c r="E281" s="36"/>
      <c r="F281" s="198" t="s">
        <v>358</v>
      </c>
      <c r="G281" s="36"/>
      <c r="H281" s="36"/>
      <c r="I281" s="199"/>
      <c r="J281" s="36"/>
      <c r="K281" s="36"/>
      <c r="L281" s="39"/>
      <c r="M281" s="200"/>
      <c r="N281" s="201"/>
      <c r="O281" s="71"/>
      <c r="P281" s="71"/>
      <c r="Q281" s="71"/>
      <c r="R281" s="71"/>
      <c r="S281" s="71"/>
      <c r="T281" s="72"/>
      <c r="U281" s="34"/>
      <c r="V281" s="34"/>
      <c r="W281" s="34"/>
      <c r="X281" s="34"/>
      <c r="Y281" s="34"/>
      <c r="Z281" s="34"/>
      <c r="AA281" s="34"/>
      <c r="AB281" s="34"/>
      <c r="AC281" s="34"/>
      <c r="AD281" s="34"/>
      <c r="AE281" s="34"/>
      <c r="AT281" s="17" t="s">
        <v>131</v>
      </c>
      <c r="AU281" s="17" t="s">
        <v>86</v>
      </c>
    </row>
    <row r="282" spans="2:51" s="14" customFormat="1" ht="12">
      <c r="B282" s="214"/>
      <c r="C282" s="215"/>
      <c r="D282" s="202" t="s">
        <v>135</v>
      </c>
      <c r="E282" s="216" t="s">
        <v>1</v>
      </c>
      <c r="F282" s="217" t="s">
        <v>211</v>
      </c>
      <c r="G282" s="215"/>
      <c r="H282" s="218">
        <v>5411.25</v>
      </c>
      <c r="I282" s="219"/>
      <c r="J282" s="215"/>
      <c r="K282" s="215"/>
      <c r="L282" s="220"/>
      <c r="M282" s="221"/>
      <c r="N282" s="222"/>
      <c r="O282" s="222"/>
      <c r="P282" s="222"/>
      <c r="Q282" s="222"/>
      <c r="R282" s="222"/>
      <c r="S282" s="222"/>
      <c r="T282" s="223"/>
      <c r="AT282" s="224" t="s">
        <v>135</v>
      </c>
      <c r="AU282" s="224" t="s">
        <v>86</v>
      </c>
      <c r="AV282" s="14" t="s">
        <v>86</v>
      </c>
      <c r="AW282" s="14" t="s">
        <v>32</v>
      </c>
      <c r="AX282" s="14" t="s">
        <v>84</v>
      </c>
      <c r="AY282" s="224" t="s">
        <v>123</v>
      </c>
    </row>
    <row r="283" spans="1:65" s="2" customFormat="1" ht="24.2" customHeight="1">
      <c r="A283" s="34"/>
      <c r="B283" s="35"/>
      <c r="C283" s="183" t="s">
        <v>359</v>
      </c>
      <c r="D283" s="183" t="s">
        <v>125</v>
      </c>
      <c r="E283" s="184" t="s">
        <v>360</v>
      </c>
      <c r="F283" s="185" t="s">
        <v>361</v>
      </c>
      <c r="G283" s="186" t="s">
        <v>263</v>
      </c>
      <c r="H283" s="187">
        <v>150</v>
      </c>
      <c r="I283" s="188"/>
      <c r="J283" s="189">
        <f>ROUND(I283*H283,2)</f>
        <v>0</v>
      </c>
      <c r="K283" s="190"/>
      <c r="L283" s="39"/>
      <c r="M283" s="191" t="s">
        <v>1</v>
      </c>
      <c r="N283" s="192" t="s">
        <v>41</v>
      </c>
      <c r="O283" s="71"/>
      <c r="P283" s="193">
        <f>O283*H283</f>
        <v>0</v>
      </c>
      <c r="Q283" s="193">
        <v>0</v>
      </c>
      <c r="R283" s="193">
        <f>Q283*H283</f>
        <v>0</v>
      </c>
      <c r="S283" s="193">
        <v>0.0021</v>
      </c>
      <c r="T283" s="194">
        <f>S283*H283</f>
        <v>0.315</v>
      </c>
      <c r="U283" s="34"/>
      <c r="V283" s="34"/>
      <c r="W283" s="34"/>
      <c r="X283" s="34"/>
      <c r="Y283" s="34"/>
      <c r="Z283" s="34"/>
      <c r="AA283" s="34"/>
      <c r="AB283" s="34"/>
      <c r="AC283" s="34"/>
      <c r="AD283" s="34"/>
      <c r="AE283" s="34"/>
      <c r="AR283" s="195" t="s">
        <v>129</v>
      </c>
      <c r="AT283" s="195" t="s">
        <v>125</v>
      </c>
      <c r="AU283" s="195" t="s">
        <v>86</v>
      </c>
      <c r="AY283" s="17" t="s">
        <v>123</v>
      </c>
      <c r="BE283" s="196">
        <f>IF(N283="základní",J283,0)</f>
        <v>0</v>
      </c>
      <c r="BF283" s="196">
        <f>IF(N283="snížená",J283,0)</f>
        <v>0</v>
      </c>
      <c r="BG283" s="196">
        <f>IF(N283="zákl. přenesená",J283,0)</f>
        <v>0</v>
      </c>
      <c r="BH283" s="196">
        <f>IF(N283="sníž. přenesená",J283,0)</f>
        <v>0</v>
      </c>
      <c r="BI283" s="196">
        <f>IF(N283="nulová",J283,0)</f>
        <v>0</v>
      </c>
      <c r="BJ283" s="17" t="s">
        <v>84</v>
      </c>
      <c r="BK283" s="196">
        <f>ROUND(I283*H283,2)</f>
        <v>0</v>
      </c>
      <c r="BL283" s="17" t="s">
        <v>129</v>
      </c>
      <c r="BM283" s="195" t="s">
        <v>362</v>
      </c>
    </row>
    <row r="284" spans="1:47" s="2" customFormat="1" ht="12">
      <c r="A284" s="34"/>
      <c r="B284" s="35"/>
      <c r="C284" s="36"/>
      <c r="D284" s="197" t="s">
        <v>131</v>
      </c>
      <c r="E284" s="36"/>
      <c r="F284" s="198" t="s">
        <v>363</v>
      </c>
      <c r="G284" s="36"/>
      <c r="H284" s="36"/>
      <c r="I284" s="199"/>
      <c r="J284" s="36"/>
      <c r="K284" s="36"/>
      <c r="L284" s="39"/>
      <c r="M284" s="200"/>
      <c r="N284" s="201"/>
      <c r="O284" s="71"/>
      <c r="P284" s="71"/>
      <c r="Q284" s="71"/>
      <c r="R284" s="71"/>
      <c r="S284" s="71"/>
      <c r="T284" s="72"/>
      <c r="U284" s="34"/>
      <c r="V284" s="34"/>
      <c r="W284" s="34"/>
      <c r="X284" s="34"/>
      <c r="Y284" s="34"/>
      <c r="Z284" s="34"/>
      <c r="AA284" s="34"/>
      <c r="AB284" s="34"/>
      <c r="AC284" s="34"/>
      <c r="AD284" s="34"/>
      <c r="AE284" s="34"/>
      <c r="AT284" s="17" t="s">
        <v>131</v>
      </c>
      <c r="AU284" s="17" t="s">
        <v>86</v>
      </c>
    </row>
    <row r="285" spans="1:47" s="2" customFormat="1" ht="19.5">
      <c r="A285" s="34"/>
      <c r="B285" s="35"/>
      <c r="C285" s="36"/>
      <c r="D285" s="202" t="s">
        <v>133</v>
      </c>
      <c r="E285" s="36"/>
      <c r="F285" s="203" t="s">
        <v>364</v>
      </c>
      <c r="G285" s="36"/>
      <c r="H285" s="36"/>
      <c r="I285" s="199"/>
      <c r="J285" s="36"/>
      <c r="K285" s="36"/>
      <c r="L285" s="39"/>
      <c r="M285" s="200"/>
      <c r="N285" s="201"/>
      <c r="O285" s="71"/>
      <c r="P285" s="71"/>
      <c r="Q285" s="71"/>
      <c r="R285" s="71"/>
      <c r="S285" s="71"/>
      <c r="T285" s="72"/>
      <c r="U285" s="34"/>
      <c r="V285" s="34"/>
      <c r="W285" s="34"/>
      <c r="X285" s="34"/>
      <c r="Y285" s="34"/>
      <c r="Z285" s="34"/>
      <c r="AA285" s="34"/>
      <c r="AB285" s="34"/>
      <c r="AC285" s="34"/>
      <c r="AD285" s="34"/>
      <c r="AE285" s="34"/>
      <c r="AT285" s="17" t="s">
        <v>133</v>
      </c>
      <c r="AU285" s="17" t="s">
        <v>86</v>
      </c>
    </row>
    <row r="286" spans="2:63" s="12" customFormat="1" ht="22.9" customHeight="1">
      <c r="B286" s="167"/>
      <c r="C286" s="168"/>
      <c r="D286" s="169" t="s">
        <v>75</v>
      </c>
      <c r="E286" s="181" t="s">
        <v>365</v>
      </c>
      <c r="F286" s="181" t="s">
        <v>366</v>
      </c>
      <c r="G286" s="168"/>
      <c r="H286" s="168"/>
      <c r="I286" s="171"/>
      <c r="J286" s="182">
        <f>BK286</f>
        <v>0</v>
      </c>
      <c r="K286" s="168"/>
      <c r="L286" s="173"/>
      <c r="M286" s="174"/>
      <c r="N286" s="175"/>
      <c r="O286" s="175"/>
      <c r="P286" s="176">
        <f>SUM(P287:P288)</f>
        <v>0</v>
      </c>
      <c r="Q286" s="175"/>
      <c r="R286" s="176">
        <f>SUM(R287:R288)</f>
        <v>0</v>
      </c>
      <c r="S286" s="175"/>
      <c r="T286" s="177">
        <f>SUM(T287:T288)</f>
        <v>0</v>
      </c>
      <c r="AR286" s="178" t="s">
        <v>84</v>
      </c>
      <c r="AT286" s="179" t="s">
        <v>75</v>
      </c>
      <c r="AU286" s="179" t="s">
        <v>84</v>
      </c>
      <c r="AY286" s="178" t="s">
        <v>123</v>
      </c>
      <c r="BK286" s="180">
        <f>SUM(BK287:BK288)</f>
        <v>0</v>
      </c>
    </row>
    <row r="287" spans="1:65" s="2" customFormat="1" ht="24.2" customHeight="1">
      <c r="A287" s="34"/>
      <c r="B287" s="35"/>
      <c r="C287" s="183" t="s">
        <v>367</v>
      </c>
      <c r="D287" s="183" t="s">
        <v>125</v>
      </c>
      <c r="E287" s="184" t="s">
        <v>368</v>
      </c>
      <c r="F287" s="185" t="s">
        <v>369</v>
      </c>
      <c r="G287" s="186" t="s">
        <v>185</v>
      </c>
      <c r="H287" s="187">
        <v>1228.003</v>
      </c>
      <c r="I287" s="188"/>
      <c r="J287" s="189">
        <f>ROUND(I287*H287,2)</f>
        <v>0</v>
      </c>
      <c r="K287" s="190"/>
      <c r="L287" s="39"/>
      <c r="M287" s="191" t="s">
        <v>1</v>
      </c>
      <c r="N287" s="192" t="s">
        <v>41</v>
      </c>
      <c r="O287" s="71"/>
      <c r="P287" s="193">
        <f>O287*H287</f>
        <v>0</v>
      </c>
      <c r="Q287" s="193">
        <v>0</v>
      </c>
      <c r="R287" s="193">
        <f>Q287*H287</f>
        <v>0</v>
      </c>
      <c r="S287" s="193">
        <v>0</v>
      </c>
      <c r="T287" s="194">
        <f>S287*H287</f>
        <v>0</v>
      </c>
      <c r="U287" s="34"/>
      <c r="V287" s="34"/>
      <c r="W287" s="34"/>
      <c r="X287" s="34"/>
      <c r="Y287" s="34"/>
      <c r="Z287" s="34"/>
      <c r="AA287" s="34"/>
      <c r="AB287" s="34"/>
      <c r="AC287" s="34"/>
      <c r="AD287" s="34"/>
      <c r="AE287" s="34"/>
      <c r="AR287" s="195" t="s">
        <v>129</v>
      </c>
      <c r="AT287" s="195" t="s">
        <v>125</v>
      </c>
      <c r="AU287" s="195" t="s">
        <v>86</v>
      </c>
      <c r="AY287" s="17" t="s">
        <v>123</v>
      </c>
      <c r="BE287" s="196">
        <f>IF(N287="základní",J287,0)</f>
        <v>0</v>
      </c>
      <c r="BF287" s="196">
        <f>IF(N287="snížená",J287,0)</f>
        <v>0</v>
      </c>
      <c r="BG287" s="196">
        <f>IF(N287="zákl. přenesená",J287,0)</f>
        <v>0</v>
      </c>
      <c r="BH287" s="196">
        <f>IF(N287="sníž. přenesená",J287,0)</f>
        <v>0</v>
      </c>
      <c r="BI287" s="196">
        <f>IF(N287="nulová",J287,0)</f>
        <v>0</v>
      </c>
      <c r="BJ287" s="17" t="s">
        <v>84</v>
      </c>
      <c r="BK287" s="196">
        <f>ROUND(I287*H287,2)</f>
        <v>0</v>
      </c>
      <c r="BL287" s="17" t="s">
        <v>129</v>
      </c>
      <c r="BM287" s="195" t="s">
        <v>370</v>
      </c>
    </row>
    <row r="288" spans="1:47" s="2" customFormat="1" ht="12">
      <c r="A288" s="34"/>
      <c r="B288" s="35"/>
      <c r="C288" s="36"/>
      <c r="D288" s="197" t="s">
        <v>131</v>
      </c>
      <c r="E288" s="36"/>
      <c r="F288" s="198" t="s">
        <v>371</v>
      </c>
      <c r="G288" s="36"/>
      <c r="H288" s="36"/>
      <c r="I288" s="199"/>
      <c r="J288" s="36"/>
      <c r="K288" s="36"/>
      <c r="L288" s="39"/>
      <c r="M288" s="200"/>
      <c r="N288" s="201"/>
      <c r="O288" s="71"/>
      <c r="P288" s="71"/>
      <c r="Q288" s="71"/>
      <c r="R288" s="71"/>
      <c r="S288" s="71"/>
      <c r="T288" s="72"/>
      <c r="U288" s="34"/>
      <c r="V288" s="34"/>
      <c r="W288" s="34"/>
      <c r="X288" s="34"/>
      <c r="Y288" s="34"/>
      <c r="Z288" s="34"/>
      <c r="AA288" s="34"/>
      <c r="AB288" s="34"/>
      <c r="AC288" s="34"/>
      <c r="AD288" s="34"/>
      <c r="AE288" s="34"/>
      <c r="AT288" s="17" t="s">
        <v>131</v>
      </c>
      <c r="AU288" s="17" t="s">
        <v>86</v>
      </c>
    </row>
    <row r="289" spans="2:63" s="12" customFormat="1" ht="25.9" customHeight="1">
      <c r="B289" s="167"/>
      <c r="C289" s="168"/>
      <c r="D289" s="169" t="s">
        <v>75</v>
      </c>
      <c r="E289" s="170" t="s">
        <v>372</v>
      </c>
      <c r="F289" s="170" t="s">
        <v>373</v>
      </c>
      <c r="G289" s="168"/>
      <c r="H289" s="168"/>
      <c r="I289" s="171"/>
      <c r="J289" s="172">
        <f>BK289</f>
        <v>0</v>
      </c>
      <c r="K289" s="168"/>
      <c r="L289" s="173"/>
      <c r="M289" s="174"/>
      <c r="N289" s="175"/>
      <c r="O289" s="175"/>
      <c r="P289" s="176">
        <f>P290+P297+P304+P309+P317</f>
        <v>0</v>
      </c>
      <c r="Q289" s="175"/>
      <c r="R289" s="176">
        <f>R290+R297+R304+R309+R317</f>
        <v>0</v>
      </c>
      <c r="S289" s="175"/>
      <c r="T289" s="177">
        <f>T290+T297+T304+T309+T317</f>
        <v>0</v>
      </c>
      <c r="AR289" s="178" t="s">
        <v>161</v>
      </c>
      <c r="AT289" s="179" t="s">
        <v>75</v>
      </c>
      <c r="AU289" s="179" t="s">
        <v>76</v>
      </c>
      <c r="AY289" s="178" t="s">
        <v>123</v>
      </c>
      <c r="BK289" s="180">
        <f>BK290+BK297+BK304+BK309+BK317</f>
        <v>0</v>
      </c>
    </row>
    <row r="290" spans="2:63" s="12" customFormat="1" ht="22.9" customHeight="1">
      <c r="B290" s="167"/>
      <c r="C290" s="168"/>
      <c r="D290" s="169" t="s">
        <v>75</v>
      </c>
      <c r="E290" s="181" t="s">
        <v>374</v>
      </c>
      <c r="F290" s="181" t="s">
        <v>375</v>
      </c>
      <c r="G290" s="168"/>
      <c r="H290" s="168"/>
      <c r="I290" s="171"/>
      <c r="J290" s="182">
        <f>BK290</f>
        <v>0</v>
      </c>
      <c r="K290" s="168"/>
      <c r="L290" s="173"/>
      <c r="M290" s="174"/>
      <c r="N290" s="175"/>
      <c r="O290" s="175"/>
      <c r="P290" s="176">
        <f>SUM(P291:P296)</f>
        <v>0</v>
      </c>
      <c r="Q290" s="175"/>
      <c r="R290" s="176">
        <f>SUM(R291:R296)</f>
        <v>0</v>
      </c>
      <c r="S290" s="175"/>
      <c r="T290" s="177">
        <f>SUM(T291:T296)</f>
        <v>0</v>
      </c>
      <c r="AR290" s="178" t="s">
        <v>161</v>
      </c>
      <c r="AT290" s="179" t="s">
        <v>75</v>
      </c>
      <c r="AU290" s="179" t="s">
        <v>84</v>
      </c>
      <c r="AY290" s="178" t="s">
        <v>123</v>
      </c>
      <c r="BK290" s="180">
        <f>SUM(BK291:BK296)</f>
        <v>0</v>
      </c>
    </row>
    <row r="291" spans="1:65" s="2" customFormat="1" ht="16.5" customHeight="1">
      <c r="A291" s="34"/>
      <c r="B291" s="35"/>
      <c r="C291" s="183" t="s">
        <v>376</v>
      </c>
      <c r="D291" s="183" t="s">
        <v>125</v>
      </c>
      <c r="E291" s="184" t="s">
        <v>377</v>
      </c>
      <c r="F291" s="185" t="s">
        <v>378</v>
      </c>
      <c r="G291" s="186" t="s">
        <v>379</v>
      </c>
      <c r="H291" s="187">
        <v>1</v>
      </c>
      <c r="I291" s="188"/>
      <c r="J291" s="189">
        <f>ROUND(I291*H291,2)</f>
        <v>0</v>
      </c>
      <c r="K291" s="190"/>
      <c r="L291" s="39"/>
      <c r="M291" s="191" t="s">
        <v>1</v>
      </c>
      <c r="N291" s="192" t="s">
        <v>41</v>
      </c>
      <c r="O291" s="71"/>
      <c r="P291" s="193">
        <f>O291*H291</f>
        <v>0</v>
      </c>
      <c r="Q291" s="193">
        <v>0</v>
      </c>
      <c r="R291" s="193">
        <f>Q291*H291</f>
        <v>0</v>
      </c>
      <c r="S291" s="193">
        <v>0</v>
      </c>
      <c r="T291" s="194">
        <f>S291*H291</f>
        <v>0</v>
      </c>
      <c r="U291" s="34"/>
      <c r="V291" s="34"/>
      <c r="W291" s="34"/>
      <c r="X291" s="34"/>
      <c r="Y291" s="34"/>
      <c r="Z291" s="34"/>
      <c r="AA291" s="34"/>
      <c r="AB291" s="34"/>
      <c r="AC291" s="34"/>
      <c r="AD291" s="34"/>
      <c r="AE291" s="34"/>
      <c r="AR291" s="195" t="s">
        <v>380</v>
      </c>
      <c r="AT291" s="195" t="s">
        <v>125</v>
      </c>
      <c r="AU291" s="195" t="s">
        <v>86</v>
      </c>
      <c r="AY291" s="17" t="s">
        <v>123</v>
      </c>
      <c r="BE291" s="196">
        <f>IF(N291="základní",J291,0)</f>
        <v>0</v>
      </c>
      <c r="BF291" s="196">
        <f>IF(N291="snížená",J291,0)</f>
        <v>0</v>
      </c>
      <c r="BG291" s="196">
        <f>IF(N291="zákl. přenesená",J291,0)</f>
        <v>0</v>
      </c>
      <c r="BH291" s="196">
        <f>IF(N291="sníž. přenesená",J291,0)</f>
        <v>0</v>
      </c>
      <c r="BI291" s="196">
        <f>IF(N291="nulová",J291,0)</f>
        <v>0</v>
      </c>
      <c r="BJ291" s="17" t="s">
        <v>84</v>
      </c>
      <c r="BK291" s="196">
        <f>ROUND(I291*H291,2)</f>
        <v>0</v>
      </c>
      <c r="BL291" s="17" t="s">
        <v>380</v>
      </c>
      <c r="BM291" s="195" t="s">
        <v>381</v>
      </c>
    </row>
    <row r="292" spans="1:47" s="2" customFormat="1" ht="12">
      <c r="A292" s="34"/>
      <c r="B292" s="35"/>
      <c r="C292" s="36"/>
      <c r="D292" s="197" t="s">
        <v>131</v>
      </c>
      <c r="E292" s="36"/>
      <c r="F292" s="198" t="s">
        <v>382</v>
      </c>
      <c r="G292" s="36"/>
      <c r="H292" s="36"/>
      <c r="I292" s="199"/>
      <c r="J292" s="36"/>
      <c r="K292" s="36"/>
      <c r="L292" s="39"/>
      <c r="M292" s="200"/>
      <c r="N292" s="201"/>
      <c r="O292" s="71"/>
      <c r="P292" s="71"/>
      <c r="Q292" s="71"/>
      <c r="R292" s="71"/>
      <c r="S292" s="71"/>
      <c r="T292" s="72"/>
      <c r="U292" s="34"/>
      <c r="V292" s="34"/>
      <c r="W292" s="34"/>
      <c r="X292" s="34"/>
      <c r="Y292" s="34"/>
      <c r="Z292" s="34"/>
      <c r="AA292" s="34"/>
      <c r="AB292" s="34"/>
      <c r="AC292" s="34"/>
      <c r="AD292" s="34"/>
      <c r="AE292" s="34"/>
      <c r="AT292" s="17" t="s">
        <v>131</v>
      </c>
      <c r="AU292" s="17" t="s">
        <v>86</v>
      </c>
    </row>
    <row r="293" spans="1:47" s="2" customFormat="1" ht="78">
      <c r="A293" s="34"/>
      <c r="B293" s="35"/>
      <c r="C293" s="36"/>
      <c r="D293" s="202" t="s">
        <v>133</v>
      </c>
      <c r="E293" s="36"/>
      <c r="F293" s="203" t="s">
        <v>383</v>
      </c>
      <c r="G293" s="36"/>
      <c r="H293" s="36"/>
      <c r="I293" s="199"/>
      <c r="J293" s="36"/>
      <c r="K293" s="36"/>
      <c r="L293" s="39"/>
      <c r="M293" s="200"/>
      <c r="N293" s="201"/>
      <c r="O293" s="71"/>
      <c r="P293" s="71"/>
      <c r="Q293" s="71"/>
      <c r="R293" s="71"/>
      <c r="S293" s="71"/>
      <c r="T293" s="72"/>
      <c r="U293" s="34"/>
      <c r="V293" s="34"/>
      <c r="W293" s="34"/>
      <c r="X293" s="34"/>
      <c r="Y293" s="34"/>
      <c r="Z293" s="34"/>
      <c r="AA293" s="34"/>
      <c r="AB293" s="34"/>
      <c r="AC293" s="34"/>
      <c r="AD293" s="34"/>
      <c r="AE293" s="34"/>
      <c r="AT293" s="17" t="s">
        <v>133</v>
      </c>
      <c r="AU293" s="17" t="s">
        <v>86</v>
      </c>
    </row>
    <row r="294" spans="1:65" s="2" customFormat="1" ht="16.5" customHeight="1">
      <c r="A294" s="34"/>
      <c r="B294" s="35"/>
      <c r="C294" s="183" t="s">
        <v>384</v>
      </c>
      <c r="D294" s="183" t="s">
        <v>125</v>
      </c>
      <c r="E294" s="184" t="s">
        <v>385</v>
      </c>
      <c r="F294" s="185" t="s">
        <v>386</v>
      </c>
      <c r="G294" s="186" t="s">
        <v>379</v>
      </c>
      <c r="H294" s="187">
        <v>1</v>
      </c>
      <c r="I294" s="188"/>
      <c r="J294" s="189">
        <f>ROUND(I294*H294,2)</f>
        <v>0</v>
      </c>
      <c r="K294" s="190"/>
      <c r="L294" s="39"/>
      <c r="M294" s="191" t="s">
        <v>1</v>
      </c>
      <c r="N294" s="192" t="s">
        <v>41</v>
      </c>
      <c r="O294" s="71"/>
      <c r="P294" s="193">
        <f>O294*H294</f>
        <v>0</v>
      </c>
      <c r="Q294" s="193">
        <v>0</v>
      </c>
      <c r="R294" s="193">
        <f>Q294*H294</f>
        <v>0</v>
      </c>
      <c r="S294" s="193">
        <v>0</v>
      </c>
      <c r="T294" s="194">
        <f>S294*H294</f>
        <v>0</v>
      </c>
      <c r="U294" s="34"/>
      <c r="V294" s="34"/>
      <c r="W294" s="34"/>
      <c r="X294" s="34"/>
      <c r="Y294" s="34"/>
      <c r="Z294" s="34"/>
      <c r="AA294" s="34"/>
      <c r="AB294" s="34"/>
      <c r="AC294" s="34"/>
      <c r="AD294" s="34"/>
      <c r="AE294" s="34"/>
      <c r="AR294" s="195" t="s">
        <v>380</v>
      </c>
      <c r="AT294" s="195" t="s">
        <v>125</v>
      </c>
      <c r="AU294" s="195" t="s">
        <v>86</v>
      </c>
      <c r="AY294" s="17" t="s">
        <v>123</v>
      </c>
      <c r="BE294" s="196">
        <f>IF(N294="základní",J294,0)</f>
        <v>0</v>
      </c>
      <c r="BF294" s="196">
        <f>IF(N294="snížená",J294,0)</f>
        <v>0</v>
      </c>
      <c r="BG294" s="196">
        <f>IF(N294="zákl. přenesená",J294,0)</f>
        <v>0</v>
      </c>
      <c r="BH294" s="196">
        <f>IF(N294="sníž. přenesená",J294,0)</f>
        <v>0</v>
      </c>
      <c r="BI294" s="196">
        <f>IF(N294="nulová",J294,0)</f>
        <v>0</v>
      </c>
      <c r="BJ294" s="17" t="s">
        <v>84</v>
      </c>
      <c r="BK294" s="196">
        <f>ROUND(I294*H294,2)</f>
        <v>0</v>
      </c>
      <c r="BL294" s="17" t="s">
        <v>380</v>
      </c>
      <c r="BM294" s="195" t="s">
        <v>387</v>
      </c>
    </row>
    <row r="295" spans="1:47" s="2" customFormat="1" ht="12">
      <c r="A295" s="34"/>
      <c r="B295" s="35"/>
      <c r="C295" s="36"/>
      <c r="D295" s="197" t="s">
        <v>131</v>
      </c>
      <c r="E295" s="36"/>
      <c r="F295" s="198" t="s">
        <v>388</v>
      </c>
      <c r="G295" s="36"/>
      <c r="H295" s="36"/>
      <c r="I295" s="199"/>
      <c r="J295" s="36"/>
      <c r="K295" s="36"/>
      <c r="L295" s="39"/>
      <c r="M295" s="200"/>
      <c r="N295" s="201"/>
      <c r="O295" s="71"/>
      <c r="P295" s="71"/>
      <c r="Q295" s="71"/>
      <c r="R295" s="71"/>
      <c r="S295" s="71"/>
      <c r="T295" s="72"/>
      <c r="U295" s="34"/>
      <c r="V295" s="34"/>
      <c r="W295" s="34"/>
      <c r="X295" s="34"/>
      <c r="Y295" s="34"/>
      <c r="Z295" s="34"/>
      <c r="AA295" s="34"/>
      <c r="AB295" s="34"/>
      <c r="AC295" s="34"/>
      <c r="AD295" s="34"/>
      <c r="AE295" s="34"/>
      <c r="AT295" s="17" t="s">
        <v>131</v>
      </c>
      <c r="AU295" s="17" t="s">
        <v>86</v>
      </c>
    </row>
    <row r="296" spans="1:47" s="2" customFormat="1" ht="107.25">
      <c r="A296" s="34"/>
      <c r="B296" s="35"/>
      <c r="C296" s="36"/>
      <c r="D296" s="202" t="s">
        <v>133</v>
      </c>
      <c r="E296" s="36"/>
      <c r="F296" s="203" t="s">
        <v>389</v>
      </c>
      <c r="G296" s="36"/>
      <c r="H296" s="36"/>
      <c r="I296" s="199"/>
      <c r="J296" s="36"/>
      <c r="K296" s="36"/>
      <c r="L296" s="39"/>
      <c r="M296" s="200"/>
      <c r="N296" s="201"/>
      <c r="O296" s="71"/>
      <c r="P296" s="71"/>
      <c r="Q296" s="71"/>
      <c r="R296" s="71"/>
      <c r="S296" s="71"/>
      <c r="T296" s="72"/>
      <c r="U296" s="34"/>
      <c r="V296" s="34"/>
      <c r="W296" s="34"/>
      <c r="X296" s="34"/>
      <c r="Y296" s="34"/>
      <c r="Z296" s="34"/>
      <c r="AA296" s="34"/>
      <c r="AB296" s="34"/>
      <c r="AC296" s="34"/>
      <c r="AD296" s="34"/>
      <c r="AE296" s="34"/>
      <c r="AT296" s="17" t="s">
        <v>133</v>
      </c>
      <c r="AU296" s="17" t="s">
        <v>86</v>
      </c>
    </row>
    <row r="297" spans="2:63" s="12" customFormat="1" ht="22.9" customHeight="1">
      <c r="B297" s="167"/>
      <c r="C297" s="168"/>
      <c r="D297" s="169" t="s">
        <v>75</v>
      </c>
      <c r="E297" s="181" t="s">
        <v>390</v>
      </c>
      <c r="F297" s="181" t="s">
        <v>391</v>
      </c>
      <c r="G297" s="168"/>
      <c r="H297" s="168"/>
      <c r="I297" s="171"/>
      <c r="J297" s="182">
        <f>BK297</f>
        <v>0</v>
      </c>
      <c r="K297" s="168"/>
      <c r="L297" s="173"/>
      <c r="M297" s="174"/>
      <c r="N297" s="175"/>
      <c r="O297" s="175"/>
      <c r="P297" s="176">
        <f>SUM(P298:P303)</f>
        <v>0</v>
      </c>
      <c r="Q297" s="175"/>
      <c r="R297" s="176">
        <f>SUM(R298:R303)</f>
        <v>0</v>
      </c>
      <c r="S297" s="175"/>
      <c r="T297" s="177">
        <f>SUM(T298:T303)</f>
        <v>0</v>
      </c>
      <c r="AR297" s="178" t="s">
        <v>161</v>
      </c>
      <c r="AT297" s="179" t="s">
        <v>75</v>
      </c>
      <c r="AU297" s="179" t="s">
        <v>84</v>
      </c>
      <c r="AY297" s="178" t="s">
        <v>123</v>
      </c>
      <c r="BK297" s="180">
        <f>SUM(BK298:BK303)</f>
        <v>0</v>
      </c>
    </row>
    <row r="298" spans="1:65" s="2" customFormat="1" ht="16.5" customHeight="1">
      <c r="A298" s="34"/>
      <c r="B298" s="35"/>
      <c r="C298" s="183" t="s">
        <v>392</v>
      </c>
      <c r="D298" s="183" t="s">
        <v>125</v>
      </c>
      <c r="E298" s="184" t="s">
        <v>393</v>
      </c>
      <c r="F298" s="185" t="s">
        <v>394</v>
      </c>
      <c r="G298" s="186" t="s">
        <v>379</v>
      </c>
      <c r="H298" s="187">
        <v>1</v>
      </c>
      <c r="I298" s="188"/>
      <c r="J298" s="189">
        <f>ROUND(I298*H298,2)</f>
        <v>0</v>
      </c>
      <c r="K298" s="190"/>
      <c r="L298" s="39"/>
      <c r="M298" s="191" t="s">
        <v>1</v>
      </c>
      <c r="N298" s="192" t="s">
        <v>41</v>
      </c>
      <c r="O298" s="71"/>
      <c r="P298" s="193">
        <f>O298*H298</f>
        <v>0</v>
      </c>
      <c r="Q298" s="193">
        <v>0</v>
      </c>
      <c r="R298" s="193">
        <f>Q298*H298</f>
        <v>0</v>
      </c>
      <c r="S298" s="193">
        <v>0</v>
      </c>
      <c r="T298" s="194">
        <f>S298*H298</f>
        <v>0</v>
      </c>
      <c r="U298" s="34"/>
      <c r="V298" s="34"/>
      <c r="W298" s="34"/>
      <c r="X298" s="34"/>
      <c r="Y298" s="34"/>
      <c r="Z298" s="34"/>
      <c r="AA298" s="34"/>
      <c r="AB298" s="34"/>
      <c r="AC298" s="34"/>
      <c r="AD298" s="34"/>
      <c r="AE298" s="34"/>
      <c r="AR298" s="195" t="s">
        <v>380</v>
      </c>
      <c r="AT298" s="195" t="s">
        <v>125</v>
      </c>
      <c r="AU298" s="195" t="s">
        <v>86</v>
      </c>
      <c r="AY298" s="17" t="s">
        <v>123</v>
      </c>
      <c r="BE298" s="196">
        <f>IF(N298="základní",J298,0)</f>
        <v>0</v>
      </c>
      <c r="BF298" s="196">
        <f>IF(N298="snížená",J298,0)</f>
        <v>0</v>
      </c>
      <c r="BG298" s="196">
        <f>IF(N298="zákl. přenesená",J298,0)</f>
        <v>0</v>
      </c>
      <c r="BH298" s="196">
        <f>IF(N298="sníž. přenesená",J298,0)</f>
        <v>0</v>
      </c>
      <c r="BI298" s="196">
        <f>IF(N298="nulová",J298,0)</f>
        <v>0</v>
      </c>
      <c r="BJ298" s="17" t="s">
        <v>84</v>
      </c>
      <c r="BK298" s="196">
        <f>ROUND(I298*H298,2)</f>
        <v>0</v>
      </c>
      <c r="BL298" s="17" t="s">
        <v>380</v>
      </c>
      <c r="BM298" s="195" t="s">
        <v>395</v>
      </c>
    </row>
    <row r="299" spans="1:47" s="2" customFormat="1" ht="12">
      <c r="A299" s="34"/>
      <c r="B299" s="35"/>
      <c r="C299" s="36"/>
      <c r="D299" s="197" t="s">
        <v>131</v>
      </c>
      <c r="E299" s="36"/>
      <c r="F299" s="198" t="s">
        <v>396</v>
      </c>
      <c r="G299" s="36"/>
      <c r="H299" s="36"/>
      <c r="I299" s="199"/>
      <c r="J299" s="36"/>
      <c r="K299" s="36"/>
      <c r="L299" s="39"/>
      <c r="M299" s="200"/>
      <c r="N299" s="201"/>
      <c r="O299" s="71"/>
      <c r="P299" s="71"/>
      <c r="Q299" s="71"/>
      <c r="R299" s="71"/>
      <c r="S299" s="71"/>
      <c r="T299" s="72"/>
      <c r="U299" s="34"/>
      <c r="V299" s="34"/>
      <c r="W299" s="34"/>
      <c r="X299" s="34"/>
      <c r="Y299" s="34"/>
      <c r="Z299" s="34"/>
      <c r="AA299" s="34"/>
      <c r="AB299" s="34"/>
      <c r="AC299" s="34"/>
      <c r="AD299" s="34"/>
      <c r="AE299" s="34"/>
      <c r="AT299" s="17" t="s">
        <v>131</v>
      </c>
      <c r="AU299" s="17" t="s">
        <v>86</v>
      </c>
    </row>
    <row r="300" spans="1:65" s="2" customFormat="1" ht="16.5" customHeight="1">
      <c r="A300" s="34"/>
      <c r="B300" s="35"/>
      <c r="C300" s="183" t="s">
        <v>397</v>
      </c>
      <c r="D300" s="183" t="s">
        <v>125</v>
      </c>
      <c r="E300" s="184" t="s">
        <v>398</v>
      </c>
      <c r="F300" s="185" t="s">
        <v>399</v>
      </c>
      <c r="G300" s="186" t="s">
        <v>263</v>
      </c>
      <c r="H300" s="187">
        <v>6</v>
      </c>
      <c r="I300" s="188"/>
      <c r="J300" s="189">
        <f>ROUND(I300*H300,2)</f>
        <v>0</v>
      </c>
      <c r="K300" s="190"/>
      <c r="L300" s="39"/>
      <c r="M300" s="191" t="s">
        <v>1</v>
      </c>
      <c r="N300" s="192" t="s">
        <v>41</v>
      </c>
      <c r="O300" s="71"/>
      <c r="P300" s="193">
        <f>O300*H300</f>
        <v>0</v>
      </c>
      <c r="Q300" s="193">
        <v>0</v>
      </c>
      <c r="R300" s="193">
        <f>Q300*H300</f>
        <v>0</v>
      </c>
      <c r="S300" s="193">
        <v>0</v>
      </c>
      <c r="T300" s="194">
        <f>S300*H300</f>
        <v>0</v>
      </c>
      <c r="U300" s="34"/>
      <c r="V300" s="34"/>
      <c r="W300" s="34"/>
      <c r="X300" s="34"/>
      <c r="Y300" s="34"/>
      <c r="Z300" s="34"/>
      <c r="AA300" s="34"/>
      <c r="AB300" s="34"/>
      <c r="AC300" s="34"/>
      <c r="AD300" s="34"/>
      <c r="AE300" s="34"/>
      <c r="AR300" s="195" t="s">
        <v>380</v>
      </c>
      <c r="AT300" s="195" t="s">
        <v>125</v>
      </c>
      <c r="AU300" s="195" t="s">
        <v>86</v>
      </c>
      <c r="AY300" s="17" t="s">
        <v>123</v>
      </c>
      <c r="BE300" s="196">
        <f>IF(N300="základní",J300,0)</f>
        <v>0</v>
      </c>
      <c r="BF300" s="196">
        <f>IF(N300="snížená",J300,0)</f>
        <v>0</v>
      </c>
      <c r="BG300" s="196">
        <f>IF(N300="zákl. přenesená",J300,0)</f>
        <v>0</v>
      </c>
      <c r="BH300" s="196">
        <f>IF(N300="sníž. přenesená",J300,0)</f>
        <v>0</v>
      </c>
      <c r="BI300" s="196">
        <f>IF(N300="nulová",J300,0)</f>
        <v>0</v>
      </c>
      <c r="BJ300" s="17" t="s">
        <v>84</v>
      </c>
      <c r="BK300" s="196">
        <f>ROUND(I300*H300,2)</f>
        <v>0</v>
      </c>
      <c r="BL300" s="17" t="s">
        <v>380</v>
      </c>
      <c r="BM300" s="195" t="s">
        <v>400</v>
      </c>
    </row>
    <row r="301" spans="1:47" s="2" customFormat="1" ht="12">
      <c r="A301" s="34"/>
      <c r="B301" s="35"/>
      <c r="C301" s="36"/>
      <c r="D301" s="197" t="s">
        <v>131</v>
      </c>
      <c r="E301" s="36"/>
      <c r="F301" s="198" t="s">
        <v>401</v>
      </c>
      <c r="G301" s="36"/>
      <c r="H301" s="36"/>
      <c r="I301" s="199"/>
      <c r="J301" s="36"/>
      <c r="K301" s="36"/>
      <c r="L301" s="39"/>
      <c r="M301" s="200"/>
      <c r="N301" s="201"/>
      <c r="O301" s="71"/>
      <c r="P301" s="71"/>
      <c r="Q301" s="71"/>
      <c r="R301" s="71"/>
      <c r="S301" s="71"/>
      <c r="T301" s="72"/>
      <c r="U301" s="34"/>
      <c r="V301" s="34"/>
      <c r="W301" s="34"/>
      <c r="X301" s="34"/>
      <c r="Y301" s="34"/>
      <c r="Z301" s="34"/>
      <c r="AA301" s="34"/>
      <c r="AB301" s="34"/>
      <c r="AC301" s="34"/>
      <c r="AD301" s="34"/>
      <c r="AE301" s="34"/>
      <c r="AT301" s="17" t="s">
        <v>131</v>
      </c>
      <c r="AU301" s="17" t="s">
        <v>86</v>
      </c>
    </row>
    <row r="302" spans="2:51" s="13" customFormat="1" ht="12">
      <c r="B302" s="204"/>
      <c r="C302" s="205"/>
      <c r="D302" s="202" t="s">
        <v>135</v>
      </c>
      <c r="E302" s="206" t="s">
        <v>1</v>
      </c>
      <c r="F302" s="207" t="s">
        <v>402</v>
      </c>
      <c r="G302" s="205"/>
      <c r="H302" s="206" t="s">
        <v>1</v>
      </c>
      <c r="I302" s="208"/>
      <c r="J302" s="205"/>
      <c r="K302" s="205"/>
      <c r="L302" s="209"/>
      <c r="M302" s="210"/>
      <c r="N302" s="211"/>
      <c r="O302" s="211"/>
      <c r="P302" s="211"/>
      <c r="Q302" s="211"/>
      <c r="R302" s="211"/>
      <c r="S302" s="211"/>
      <c r="T302" s="212"/>
      <c r="AT302" s="213" t="s">
        <v>135</v>
      </c>
      <c r="AU302" s="213" t="s">
        <v>86</v>
      </c>
      <c r="AV302" s="13" t="s">
        <v>84</v>
      </c>
      <c r="AW302" s="13" t="s">
        <v>32</v>
      </c>
      <c r="AX302" s="13" t="s">
        <v>76</v>
      </c>
      <c r="AY302" s="213" t="s">
        <v>123</v>
      </c>
    </row>
    <row r="303" spans="2:51" s="14" customFormat="1" ht="12">
      <c r="B303" s="214"/>
      <c r="C303" s="215"/>
      <c r="D303" s="202" t="s">
        <v>135</v>
      </c>
      <c r="E303" s="216" t="s">
        <v>1</v>
      </c>
      <c r="F303" s="217" t="s">
        <v>167</v>
      </c>
      <c r="G303" s="215"/>
      <c r="H303" s="218">
        <v>6</v>
      </c>
      <c r="I303" s="219"/>
      <c r="J303" s="215"/>
      <c r="K303" s="215"/>
      <c r="L303" s="220"/>
      <c r="M303" s="221"/>
      <c r="N303" s="222"/>
      <c r="O303" s="222"/>
      <c r="P303" s="222"/>
      <c r="Q303" s="222"/>
      <c r="R303" s="222"/>
      <c r="S303" s="222"/>
      <c r="T303" s="223"/>
      <c r="AT303" s="224" t="s">
        <v>135</v>
      </c>
      <c r="AU303" s="224" t="s">
        <v>86</v>
      </c>
      <c r="AV303" s="14" t="s">
        <v>86</v>
      </c>
      <c r="AW303" s="14" t="s">
        <v>32</v>
      </c>
      <c r="AX303" s="14" t="s">
        <v>84</v>
      </c>
      <c r="AY303" s="224" t="s">
        <v>123</v>
      </c>
    </row>
    <row r="304" spans="2:63" s="12" customFormat="1" ht="22.9" customHeight="1">
      <c r="B304" s="167"/>
      <c r="C304" s="168"/>
      <c r="D304" s="169" t="s">
        <v>75</v>
      </c>
      <c r="E304" s="181" t="s">
        <v>403</v>
      </c>
      <c r="F304" s="181" t="s">
        <v>404</v>
      </c>
      <c r="G304" s="168"/>
      <c r="H304" s="168"/>
      <c r="I304" s="171"/>
      <c r="J304" s="182">
        <f>BK304</f>
        <v>0</v>
      </c>
      <c r="K304" s="168"/>
      <c r="L304" s="173"/>
      <c r="M304" s="174"/>
      <c r="N304" s="175"/>
      <c r="O304" s="175"/>
      <c r="P304" s="176">
        <f>SUM(P305:P308)</f>
        <v>0</v>
      </c>
      <c r="Q304" s="175"/>
      <c r="R304" s="176">
        <f>SUM(R305:R308)</f>
        <v>0</v>
      </c>
      <c r="S304" s="175"/>
      <c r="T304" s="177">
        <f>SUM(T305:T308)</f>
        <v>0</v>
      </c>
      <c r="AR304" s="178" t="s">
        <v>161</v>
      </c>
      <c r="AT304" s="179" t="s">
        <v>75</v>
      </c>
      <c r="AU304" s="179" t="s">
        <v>84</v>
      </c>
      <c r="AY304" s="178" t="s">
        <v>123</v>
      </c>
      <c r="BK304" s="180">
        <f>SUM(BK305:BK308)</f>
        <v>0</v>
      </c>
    </row>
    <row r="305" spans="1:65" s="2" customFormat="1" ht="16.5" customHeight="1">
      <c r="A305" s="34"/>
      <c r="B305" s="35"/>
      <c r="C305" s="183" t="s">
        <v>405</v>
      </c>
      <c r="D305" s="183" t="s">
        <v>125</v>
      </c>
      <c r="E305" s="184" t="s">
        <v>406</v>
      </c>
      <c r="F305" s="185" t="s">
        <v>407</v>
      </c>
      <c r="G305" s="186" t="s">
        <v>379</v>
      </c>
      <c r="H305" s="187">
        <v>1</v>
      </c>
      <c r="I305" s="188"/>
      <c r="J305" s="189">
        <f>ROUND(I305*H305,2)</f>
        <v>0</v>
      </c>
      <c r="K305" s="190"/>
      <c r="L305" s="39"/>
      <c r="M305" s="191" t="s">
        <v>1</v>
      </c>
      <c r="N305" s="192" t="s">
        <v>41</v>
      </c>
      <c r="O305" s="71"/>
      <c r="P305" s="193">
        <f>O305*H305</f>
        <v>0</v>
      </c>
      <c r="Q305" s="193">
        <v>0</v>
      </c>
      <c r="R305" s="193">
        <f>Q305*H305</f>
        <v>0</v>
      </c>
      <c r="S305" s="193">
        <v>0</v>
      </c>
      <c r="T305" s="194">
        <f>S305*H305</f>
        <v>0</v>
      </c>
      <c r="U305" s="34"/>
      <c r="V305" s="34"/>
      <c r="W305" s="34"/>
      <c r="X305" s="34"/>
      <c r="Y305" s="34"/>
      <c r="Z305" s="34"/>
      <c r="AA305" s="34"/>
      <c r="AB305" s="34"/>
      <c r="AC305" s="34"/>
      <c r="AD305" s="34"/>
      <c r="AE305" s="34"/>
      <c r="AR305" s="195" t="s">
        <v>380</v>
      </c>
      <c r="AT305" s="195" t="s">
        <v>125</v>
      </c>
      <c r="AU305" s="195" t="s">
        <v>86</v>
      </c>
      <c r="AY305" s="17" t="s">
        <v>123</v>
      </c>
      <c r="BE305" s="196">
        <f>IF(N305="základní",J305,0)</f>
        <v>0</v>
      </c>
      <c r="BF305" s="196">
        <f>IF(N305="snížená",J305,0)</f>
        <v>0</v>
      </c>
      <c r="BG305" s="196">
        <f>IF(N305="zákl. přenesená",J305,0)</f>
        <v>0</v>
      </c>
      <c r="BH305" s="196">
        <f>IF(N305="sníž. přenesená",J305,0)</f>
        <v>0</v>
      </c>
      <c r="BI305" s="196">
        <f>IF(N305="nulová",J305,0)</f>
        <v>0</v>
      </c>
      <c r="BJ305" s="17" t="s">
        <v>84</v>
      </c>
      <c r="BK305" s="196">
        <f>ROUND(I305*H305,2)</f>
        <v>0</v>
      </c>
      <c r="BL305" s="17" t="s">
        <v>380</v>
      </c>
      <c r="BM305" s="195" t="s">
        <v>408</v>
      </c>
    </row>
    <row r="306" spans="1:47" s="2" customFormat="1" ht="12">
      <c r="A306" s="34"/>
      <c r="B306" s="35"/>
      <c r="C306" s="36"/>
      <c r="D306" s="197" t="s">
        <v>131</v>
      </c>
      <c r="E306" s="36"/>
      <c r="F306" s="198" t="s">
        <v>409</v>
      </c>
      <c r="G306" s="36"/>
      <c r="H306" s="36"/>
      <c r="I306" s="199"/>
      <c r="J306" s="36"/>
      <c r="K306" s="36"/>
      <c r="L306" s="39"/>
      <c r="M306" s="200"/>
      <c r="N306" s="201"/>
      <c r="O306" s="71"/>
      <c r="P306" s="71"/>
      <c r="Q306" s="71"/>
      <c r="R306" s="71"/>
      <c r="S306" s="71"/>
      <c r="T306" s="72"/>
      <c r="U306" s="34"/>
      <c r="V306" s="34"/>
      <c r="W306" s="34"/>
      <c r="X306" s="34"/>
      <c r="Y306" s="34"/>
      <c r="Z306" s="34"/>
      <c r="AA306" s="34"/>
      <c r="AB306" s="34"/>
      <c r="AC306" s="34"/>
      <c r="AD306" s="34"/>
      <c r="AE306" s="34"/>
      <c r="AT306" s="17" t="s">
        <v>131</v>
      </c>
      <c r="AU306" s="17" t="s">
        <v>86</v>
      </c>
    </row>
    <row r="307" spans="1:65" s="2" customFormat="1" ht="49.15" customHeight="1">
      <c r="A307" s="34"/>
      <c r="B307" s="35"/>
      <c r="C307" s="183" t="s">
        <v>410</v>
      </c>
      <c r="D307" s="183" t="s">
        <v>125</v>
      </c>
      <c r="E307" s="184" t="s">
        <v>411</v>
      </c>
      <c r="F307" s="185" t="s">
        <v>412</v>
      </c>
      <c r="G307" s="186" t="s">
        <v>379</v>
      </c>
      <c r="H307" s="187">
        <v>1</v>
      </c>
      <c r="I307" s="188"/>
      <c r="J307" s="189">
        <f>ROUND(I307*H307,2)</f>
        <v>0</v>
      </c>
      <c r="K307" s="190"/>
      <c r="L307" s="39"/>
      <c r="M307" s="191" t="s">
        <v>1</v>
      </c>
      <c r="N307" s="192" t="s">
        <v>41</v>
      </c>
      <c r="O307" s="71"/>
      <c r="P307" s="193">
        <f>O307*H307</f>
        <v>0</v>
      </c>
      <c r="Q307" s="193">
        <v>0</v>
      </c>
      <c r="R307" s="193">
        <f>Q307*H307</f>
        <v>0</v>
      </c>
      <c r="S307" s="193">
        <v>0</v>
      </c>
      <c r="T307" s="194">
        <f>S307*H307</f>
        <v>0</v>
      </c>
      <c r="U307" s="34"/>
      <c r="V307" s="34"/>
      <c r="W307" s="34"/>
      <c r="X307" s="34"/>
      <c r="Y307" s="34"/>
      <c r="Z307" s="34"/>
      <c r="AA307" s="34"/>
      <c r="AB307" s="34"/>
      <c r="AC307" s="34"/>
      <c r="AD307" s="34"/>
      <c r="AE307" s="34"/>
      <c r="AR307" s="195" t="s">
        <v>380</v>
      </c>
      <c r="AT307" s="195" t="s">
        <v>125</v>
      </c>
      <c r="AU307" s="195" t="s">
        <v>86</v>
      </c>
      <c r="AY307" s="17" t="s">
        <v>123</v>
      </c>
      <c r="BE307" s="196">
        <f>IF(N307="základní",J307,0)</f>
        <v>0</v>
      </c>
      <c r="BF307" s="196">
        <f>IF(N307="snížená",J307,0)</f>
        <v>0</v>
      </c>
      <c r="BG307" s="196">
        <f>IF(N307="zákl. přenesená",J307,0)</f>
        <v>0</v>
      </c>
      <c r="BH307" s="196">
        <f>IF(N307="sníž. přenesená",J307,0)</f>
        <v>0</v>
      </c>
      <c r="BI307" s="196">
        <f>IF(N307="nulová",J307,0)</f>
        <v>0</v>
      </c>
      <c r="BJ307" s="17" t="s">
        <v>84</v>
      </c>
      <c r="BK307" s="196">
        <f>ROUND(I307*H307,2)</f>
        <v>0</v>
      </c>
      <c r="BL307" s="17" t="s">
        <v>380</v>
      </c>
      <c r="BM307" s="195" t="s">
        <v>413</v>
      </c>
    </row>
    <row r="308" spans="1:47" s="2" customFormat="1" ht="12">
      <c r="A308" s="34"/>
      <c r="B308" s="35"/>
      <c r="C308" s="36"/>
      <c r="D308" s="197" t="s">
        <v>131</v>
      </c>
      <c r="E308" s="36"/>
      <c r="F308" s="198" t="s">
        <v>414</v>
      </c>
      <c r="G308" s="36"/>
      <c r="H308" s="36"/>
      <c r="I308" s="199"/>
      <c r="J308" s="36"/>
      <c r="K308" s="36"/>
      <c r="L308" s="39"/>
      <c r="M308" s="200"/>
      <c r="N308" s="201"/>
      <c r="O308" s="71"/>
      <c r="P308" s="71"/>
      <c r="Q308" s="71"/>
      <c r="R308" s="71"/>
      <c r="S308" s="71"/>
      <c r="T308" s="72"/>
      <c r="U308" s="34"/>
      <c r="V308" s="34"/>
      <c r="W308" s="34"/>
      <c r="X308" s="34"/>
      <c r="Y308" s="34"/>
      <c r="Z308" s="34"/>
      <c r="AA308" s="34"/>
      <c r="AB308" s="34"/>
      <c r="AC308" s="34"/>
      <c r="AD308" s="34"/>
      <c r="AE308" s="34"/>
      <c r="AT308" s="17" t="s">
        <v>131</v>
      </c>
      <c r="AU308" s="17" t="s">
        <v>86</v>
      </c>
    </row>
    <row r="309" spans="2:63" s="12" customFormat="1" ht="22.9" customHeight="1">
      <c r="B309" s="167"/>
      <c r="C309" s="168"/>
      <c r="D309" s="169" t="s">
        <v>75</v>
      </c>
      <c r="E309" s="181" t="s">
        <v>415</v>
      </c>
      <c r="F309" s="181" t="s">
        <v>416</v>
      </c>
      <c r="G309" s="168"/>
      <c r="H309" s="168"/>
      <c r="I309" s="171"/>
      <c r="J309" s="182">
        <f>BK309</f>
        <v>0</v>
      </c>
      <c r="K309" s="168"/>
      <c r="L309" s="173"/>
      <c r="M309" s="174"/>
      <c r="N309" s="175"/>
      <c r="O309" s="175"/>
      <c r="P309" s="176">
        <f>SUM(P310:P316)</f>
        <v>0</v>
      </c>
      <c r="Q309" s="175"/>
      <c r="R309" s="176">
        <f>SUM(R310:R316)</f>
        <v>0</v>
      </c>
      <c r="S309" s="175"/>
      <c r="T309" s="177">
        <f>SUM(T310:T316)</f>
        <v>0</v>
      </c>
      <c r="AR309" s="178" t="s">
        <v>161</v>
      </c>
      <c r="AT309" s="179" t="s">
        <v>75</v>
      </c>
      <c r="AU309" s="179" t="s">
        <v>84</v>
      </c>
      <c r="AY309" s="178" t="s">
        <v>123</v>
      </c>
      <c r="BK309" s="180">
        <f>SUM(BK310:BK316)</f>
        <v>0</v>
      </c>
    </row>
    <row r="310" spans="1:65" s="2" customFormat="1" ht="16.5" customHeight="1">
      <c r="A310" s="34"/>
      <c r="B310" s="35"/>
      <c r="C310" s="183" t="s">
        <v>417</v>
      </c>
      <c r="D310" s="183" t="s">
        <v>125</v>
      </c>
      <c r="E310" s="184" t="s">
        <v>418</v>
      </c>
      <c r="F310" s="185" t="s">
        <v>419</v>
      </c>
      <c r="G310" s="186" t="s">
        <v>379</v>
      </c>
      <c r="H310" s="187">
        <v>1</v>
      </c>
      <c r="I310" s="188"/>
      <c r="J310" s="189">
        <f>ROUND(I310*H310,2)</f>
        <v>0</v>
      </c>
      <c r="K310" s="190"/>
      <c r="L310" s="39"/>
      <c r="M310" s="191" t="s">
        <v>1</v>
      </c>
      <c r="N310" s="192" t="s">
        <v>41</v>
      </c>
      <c r="O310" s="71"/>
      <c r="P310" s="193">
        <f>O310*H310</f>
        <v>0</v>
      </c>
      <c r="Q310" s="193">
        <v>0</v>
      </c>
      <c r="R310" s="193">
        <f>Q310*H310</f>
        <v>0</v>
      </c>
      <c r="S310" s="193">
        <v>0</v>
      </c>
      <c r="T310" s="194">
        <f>S310*H310</f>
        <v>0</v>
      </c>
      <c r="U310" s="34"/>
      <c r="V310" s="34"/>
      <c r="W310" s="34"/>
      <c r="X310" s="34"/>
      <c r="Y310" s="34"/>
      <c r="Z310" s="34"/>
      <c r="AA310" s="34"/>
      <c r="AB310" s="34"/>
      <c r="AC310" s="34"/>
      <c r="AD310" s="34"/>
      <c r="AE310" s="34"/>
      <c r="AR310" s="195" t="s">
        <v>380</v>
      </c>
      <c r="AT310" s="195" t="s">
        <v>125</v>
      </c>
      <c r="AU310" s="195" t="s">
        <v>86</v>
      </c>
      <c r="AY310" s="17" t="s">
        <v>123</v>
      </c>
      <c r="BE310" s="196">
        <f>IF(N310="základní",J310,0)</f>
        <v>0</v>
      </c>
      <c r="BF310" s="196">
        <f>IF(N310="snížená",J310,0)</f>
        <v>0</v>
      </c>
      <c r="BG310" s="196">
        <f>IF(N310="zákl. přenesená",J310,0)</f>
        <v>0</v>
      </c>
      <c r="BH310" s="196">
        <f>IF(N310="sníž. přenesená",J310,0)</f>
        <v>0</v>
      </c>
      <c r="BI310" s="196">
        <f>IF(N310="nulová",J310,0)</f>
        <v>0</v>
      </c>
      <c r="BJ310" s="17" t="s">
        <v>84</v>
      </c>
      <c r="BK310" s="196">
        <f>ROUND(I310*H310,2)</f>
        <v>0</v>
      </c>
      <c r="BL310" s="17" t="s">
        <v>380</v>
      </c>
      <c r="BM310" s="195" t="s">
        <v>420</v>
      </c>
    </row>
    <row r="311" spans="1:47" s="2" customFormat="1" ht="12">
      <c r="A311" s="34"/>
      <c r="B311" s="35"/>
      <c r="C311" s="36"/>
      <c r="D311" s="197" t="s">
        <v>131</v>
      </c>
      <c r="E311" s="36"/>
      <c r="F311" s="198" t="s">
        <v>421</v>
      </c>
      <c r="G311" s="36"/>
      <c r="H311" s="36"/>
      <c r="I311" s="199"/>
      <c r="J311" s="36"/>
      <c r="K311" s="36"/>
      <c r="L311" s="39"/>
      <c r="M311" s="200"/>
      <c r="N311" s="201"/>
      <c r="O311" s="71"/>
      <c r="P311" s="71"/>
      <c r="Q311" s="71"/>
      <c r="R311" s="71"/>
      <c r="S311" s="71"/>
      <c r="T311" s="72"/>
      <c r="U311" s="34"/>
      <c r="V311" s="34"/>
      <c r="W311" s="34"/>
      <c r="X311" s="34"/>
      <c r="Y311" s="34"/>
      <c r="Z311" s="34"/>
      <c r="AA311" s="34"/>
      <c r="AB311" s="34"/>
      <c r="AC311" s="34"/>
      <c r="AD311" s="34"/>
      <c r="AE311" s="34"/>
      <c r="AT311" s="17" t="s">
        <v>131</v>
      </c>
      <c r="AU311" s="17" t="s">
        <v>86</v>
      </c>
    </row>
    <row r="312" spans="1:65" s="2" customFormat="1" ht="16.5" customHeight="1">
      <c r="A312" s="34"/>
      <c r="B312" s="35"/>
      <c r="C312" s="183" t="s">
        <v>422</v>
      </c>
      <c r="D312" s="183" t="s">
        <v>125</v>
      </c>
      <c r="E312" s="184" t="s">
        <v>423</v>
      </c>
      <c r="F312" s="185" t="s">
        <v>424</v>
      </c>
      <c r="G312" s="186" t="s">
        <v>379</v>
      </c>
      <c r="H312" s="187">
        <v>1</v>
      </c>
      <c r="I312" s="188"/>
      <c r="J312" s="189">
        <f>ROUND(I312*H312,2)</f>
        <v>0</v>
      </c>
      <c r="K312" s="190"/>
      <c r="L312" s="39"/>
      <c r="M312" s="191" t="s">
        <v>1</v>
      </c>
      <c r="N312" s="192" t="s">
        <v>41</v>
      </c>
      <c r="O312" s="71"/>
      <c r="P312" s="193">
        <f>O312*H312</f>
        <v>0</v>
      </c>
      <c r="Q312" s="193">
        <v>0</v>
      </c>
      <c r="R312" s="193">
        <f>Q312*H312</f>
        <v>0</v>
      </c>
      <c r="S312" s="193">
        <v>0</v>
      </c>
      <c r="T312" s="194">
        <f>S312*H312</f>
        <v>0</v>
      </c>
      <c r="U312" s="34"/>
      <c r="V312" s="34"/>
      <c r="W312" s="34"/>
      <c r="X312" s="34"/>
      <c r="Y312" s="34"/>
      <c r="Z312" s="34"/>
      <c r="AA312" s="34"/>
      <c r="AB312" s="34"/>
      <c r="AC312" s="34"/>
      <c r="AD312" s="34"/>
      <c r="AE312" s="34"/>
      <c r="AR312" s="195" t="s">
        <v>380</v>
      </c>
      <c r="AT312" s="195" t="s">
        <v>125</v>
      </c>
      <c r="AU312" s="195" t="s">
        <v>86</v>
      </c>
      <c r="AY312" s="17" t="s">
        <v>123</v>
      </c>
      <c r="BE312" s="196">
        <f>IF(N312="základní",J312,0)</f>
        <v>0</v>
      </c>
      <c r="BF312" s="196">
        <f>IF(N312="snížená",J312,0)</f>
        <v>0</v>
      </c>
      <c r="BG312" s="196">
        <f>IF(N312="zákl. přenesená",J312,0)</f>
        <v>0</v>
      </c>
      <c r="BH312" s="196">
        <f>IF(N312="sníž. přenesená",J312,0)</f>
        <v>0</v>
      </c>
      <c r="BI312" s="196">
        <f>IF(N312="nulová",J312,0)</f>
        <v>0</v>
      </c>
      <c r="BJ312" s="17" t="s">
        <v>84</v>
      </c>
      <c r="BK312" s="196">
        <f>ROUND(I312*H312,2)</f>
        <v>0</v>
      </c>
      <c r="BL312" s="17" t="s">
        <v>380</v>
      </c>
      <c r="BM312" s="195" t="s">
        <v>425</v>
      </c>
    </row>
    <row r="313" spans="1:47" s="2" customFormat="1" ht="12">
      <c r="A313" s="34"/>
      <c r="B313" s="35"/>
      <c r="C313" s="36"/>
      <c r="D313" s="197" t="s">
        <v>131</v>
      </c>
      <c r="E313" s="36"/>
      <c r="F313" s="198" t="s">
        <v>426</v>
      </c>
      <c r="G313" s="36"/>
      <c r="H313" s="36"/>
      <c r="I313" s="199"/>
      <c r="J313" s="36"/>
      <c r="K313" s="36"/>
      <c r="L313" s="39"/>
      <c r="M313" s="200"/>
      <c r="N313" s="201"/>
      <c r="O313" s="71"/>
      <c r="P313" s="71"/>
      <c r="Q313" s="71"/>
      <c r="R313" s="71"/>
      <c r="S313" s="71"/>
      <c r="T313" s="72"/>
      <c r="U313" s="34"/>
      <c r="V313" s="34"/>
      <c r="W313" s="34"/>
      <c r="X313" s="34"/>
      <c r="Y313" s="34"/>
      <c r="Z313" s="34"/>
      <c r="AA313" s="34"/>
      <c r="AB313" s="34"/>
      <c r="AC313" s="34"/>
      <c r="AD313" s="34"/>
      <c r="AE313" s="34"/>
      <c r="AT313" s="17" t="s">
        <v>131</v>
      </c>
      <c r="AU313" s="17" t="s">
        <v>86</v>
      </c>
    </row>
    <row r="314" spans="1:65" s="2" customFormat="1" ht="16.5" customHeight="1">
      <c r="A314" s="34"/>
      <c r="B314" s="35"/>
      <c r="C314" s="183" t="s">
        <v>427</v>
      </c>
      <c r="D314" s="183" t="s">
        <v>125</v>
      </c>
      <c r="E314" s="184" t="s">
        <v>428</v>
      </c>
      <c r="F314" s="185" t="s">
        <v>429</v>
      </c>
      <c r="G314" s="186" t="s">
        <v>379</v>
      </c>
      <c r="H314" s="187">
        <v>1</v>
      </c>
      <c r="I314" s="188"/>
      <c r="J314" s="189">
        <f>ROUND(I314*H314,2)</f>
        <v>0</v>
      </c>
      <c r="K314" s="190"/>
      <c r="L314" s="39"/>
      <c r="M314" s="191" t="s">
        <v>1</v>
      </c>
      <c r="N314" s="192" t="s">
        <v>41</v>
      </c>
      <c r="O314" s="71"/>
      <c r="P314" s="193">
        <f>O314*H314</f>
        <v>0</v>
      </c>
      <c r="Q314" s="193">
        <v>0</v>
      </c>
      <c r="R314" s="193">
        <f>Q314*H314</f>
        <v>0</v>
      </c>
      <c r="S314" s="193">
        <v>0</v>
      </c>
      <c r="T314" s="194">
        <f>S314*H314</f>
        <v>0</v>
      </c>
      <c r="U314" s="34"/>
      <c r="V314" s="34"/>
      <c r="W314" s="34"/>
      <c r="X314" s="34"/>
      <c r="Y314" s="34"/>
      <c r="Z314" s="34"/>
      <c r="AA314" s="34"/>
      <c r="AB314" s="34"/>
      <c r="AC314" s="34"/>
      <c r="AD314" s="34"/>
      <c r="AE314" s="34"/>
      <c r="AR314" s="195" t="s">
        <v>380</v>
      </c>
      <c r="AT314" s="195" t="s">
        <v>125</v>
      </c>
      <c r="AU314" s="195" t="s">
        <v>86</v>
      </c>
      <c r="AY314" s="17" t="s">
        <v>123</v>
      </c>
      <c r="BE314" s="196">
        <f>IF(N314="základní",J314,0)</f>
        <v>0</v>
      </c>
      <c r="BF314" s="196">
        <f>IF(N314="snížená",J314,0)</f>
        <v>0</v>
      </c>
      <c r="BG314" s="196">
        <f>IF(N314="zákl. přenesená",J314,0)</f>
        <v>0</v>
      </c>
      <c r="BH314" s="196">
        <f>IF(N314="sníž. přenesená",J314,0)</f>
        <v>0</v>
      </c>
      <c r="BI314" s="196">
        <f>IF(N314="nulová",J314,0)</f>
        <v>0</v>
      </c>
      <c r="BJ314" s="17" t="s">
        <v>84</v>
      </c>
      <c r="BK314" s="196">
        <f>ROUND(I314*H314,2)</f>
        <v>0</v>
      </c>
      <c r="BL314" s="17" t="s">
        <v>380</v>
      </c>
      <c r="BM314" s="195" t="s">
        <v>430</v>
      </c>
    </row>
    <row r="315" spans="1:47" s="2" customFormat="1" ht="12">
      <c r="A315" s="34"/>
      <c r="B315" s="35"/>
      <c r="C315" s="36"/>
      <c r="D315" s="197" t="s">
        <v>131</v>
      </c>
      <c r="E315" s="36"/>
      <c r="F315" s="198" t="s">
        <v>431</v>
      </c>
      <c r="G315" s="36"/>
      <c r="H315" s="36"/>
      <c r="I315" s="199"/>
      <c r="J315" s="36"/>
      <c r="K315" s="36"/>
      <c r="L315" s="39"/>
      <c r="M315" s="200"/>
      <c r="N315" s="201"/>
      <c r="O315" s="71"/>
      <c r="P315" s="71"/>
      <c r="Q315" s="71"/>
      <c r="R315" s="71"/>
      <c r="S315" s="71"/>
      <c r="T315" s="72"/>
      <c r="U315" s="34"/>
      <c r="V315" s="34"/>
      <c r="W315" s="34"/>
      <c r="X315" s="34"/>
      <c r="Y315" s="34"/>
      <c r="Z315" s="34"/>
      <c r="AA315" s="34"/>
      <c r="AB315" s="34"/>
      <c r="AC315" s="34"/>
      <c r="AD315" s="34"/>
      <c r="AE315" s="34"/>
      <c r="AT315" s="17" t="s">
        <v>131</v>
      </c>
      <c r="AU315" s="17" t="s">
        <v>86</v>
      </c>
    </row>
    <row r="316" spans="1:47" s="2" customFormat="1" ht="48.75">
      <c r="A316" s="34"/>
      <c r="B316" s="35"/>
      <c r="C316" s="36"/>
      <c r="D316" s="202" t="s">
        <v>133</v>
      </c>
      <c r="E316" s="36"/>
      <c r="F316" s="203" t="s">
        <v>432</v>
      </c>
      <c r="G316" s="36"/>
      <c r="H316" s="36"/>
      <c r="I316" s="199"/>
      <c r="J316" s="36"/>
      <c r="K316" s="36"/>
      <c r="L316" s="39"/>
      <c r="M316" s="200"/>
      <c r="N316" s="201"/>
      <c r="O316" s="71"/>
      <c r="P316" s="71"/>
      <c r="Q316" s="71"/>
      <c r="R316" s="71"/>
      <c r="S316" s="71"/>
      <c r="T316" s="72"/>
      <c r="U316" s="34"/>
      <c r="V316" s="34"/>
      <c r="W316" s="34"/>
      <c r="X316" s="34"/>
      <c r="Y316" s="34"/>
      <c r="Z316" s="34"/>
      <c r="AA316" s="34"/>
      <c r="AB316" s="34"/>
      <c r="AC316" s="34"/>
      <c r="AD316" s="34"/>
      <c r="AE316" s="34"/>
      <c r="AT316" s="17" t="s">
        <v>133</v>
      </c>
      <c r="AU316" s="17" t="s">
        <v>86</v>
      </c>
    </row>
    <row r="317" spans="2:63" s="12" customFormat="1" ht="22.9" customHeight="1">
      <c r="B317" s="167"/>
      <c r="C317" s="168"/>
      <c r="D317" s="169" t="s">
        <v>75</v>
      </c>
      <c r="E317" s="181" t="s">
        <v>433</v>
      </c>
      <c r="F317" s="181" t="s">
        <v>434</v>
      </c>
      <c r="G317" s="168"/>
      <c r="H317" s="168"/>
      <c r="I317" s="171"/>
      <c r="J317" s="182">
        <f>BK317</f>
        <v>0</v>
      </c>
      <c r="K317" s="168"/>
      <c r="L317" s="173"/>
      <c r="M317" s="174"/>
      <c r="N317" s="175"/>
      <c r="O317" s="175"/>
      <c r="P317" s="176">
        <f>SUM(P318:P321)</f>
        <v>0</v>
      </c>
      <c r="Q317" s="175"/>
      <c r="R317" s="176">
        <f>SUM(R318:R321)</f>
        <v>0</v>
      </c>
      <c r="S317" s="175"/>
      <c r="T317" s="177">
        <f>SUM(T318:T321)</f>
        <v>0</v>
      </c>
      <c r="AR317" s="178" t="s">
        <v>161</v>
      </c>
      <c r="AT317" s="179" t="s">
        <v>75</v>
      </c>
      <c r="AU317" s="179" t="s">
        <v>84</v>
      </c>
      <c r="AY317" s="178" t="s">
        <v>123</v>
      </c>
      <c r="BK317" s="180">
        <f>SUM(BK318:BK321)</f>
        <v>0</v>
      </c>
    </row>
    <row r="318" spans="1:65" s="2" customFormat="1" ht="16.5" customHeight="1">
      <c r="A318" s="34"/>
      <c r="B318" s="35"/>
      <c r="C318" s="183" t="s">
        <v>435</v>
      </c>
      <c r="D318" s="183" t="s">
        <v>125</v>
      </c>
      <c r="E318" s="184" t="s">
        <v>436</v>
      </c>
      <c r="F318" s="185" t="s">
        <v>437</v>
      </c>
      <c r="G318" s="186" t="s">
        <v>263</v>
      </c>
      <c r="H318" s="187">
        <v>1</v>
      </c>
      <c r="I318" s="188"/>
      <c r="J318" s="189">
        <f>ROUND(I318*H318,2)</f>
        <v>0</v>
      </c>
      <c r="K318" s="190"/>
      <c r="L318" s="39"/>
      <c r="M318" s="191" t="s">
        <v>1</v>
      </c>
      <c r="N318" s="192" t="s">
        <v>41</v>
      </c>
      <c r="O318" s="71"/>
      <c r="P318" s="193">
        <f>O318*H318</f>
        <v>0</v>
      </c>
      <c r="Q318" s="193">
        <v>0</v>
      </c>
      <c r="R318" s="193">
        <f>Q318*H318</f>
        <v>0</v>
      </c>
      <c r="S318" s="193">
        <v>0</v>
      </c>
      <c r="T318" s="194">
        <f>S318*H318</f>
        <v>0</v>
      </c>
      <c r="U318" s="34"/>
      <c r="V318" s="34"/>
      <c r="W318" s="34"/>
      <c r="X318" s="34"/>
      <c r="Y318" s="34"/>
      <c r="Z318" s="34"/>
      <c r="AA318" s="34"/>
      <c r="AB318" s="34"/>
      <c r="AC318" s="34"/>
      <c r="AD318" s="34"/>
      <c r="AE318" s="34"/>
      <c r="AR318" s="195" t="s">
        <v>380</v>
      </c>
      <c r="AT318" s="195" t="s">
        <v>125</v>
      </c>
      <c r="AU318" s="195" t="s">
        <v>86</v>
      </c>
      <c r="AY318" s="17" t="s">
        <v>123</v>
      </c>
      <c r="BE318" s="196">
        <f>IF(N318="základní",J318,0)</f>
        <v>0</v>
      </c>
      <c r="BF318" s="196">
        <f>IF(N318="snížená",J318,0)</f>
        <v>0</v>
      </c>
      <c r="BG318" s="196">
        <f>IF(N318="zákl. přenesená",J318,0)</f>
        <v>0</v>
      </c>
      <c r="BH318" s="196">
        <f>IF(N318="sníž. přenesená",J318,0)</f>
        <v>0</v>
      </c>
      <c r="BI318" s="196">
        <f>IF(N318="nulová",J318,0)</f>
        <v>0</v>
      </c>
      <c r="BJ318" s="17" t="s">
        <v>84</v>
      </c>
      <c r="BK318" s="196">
        <f>ROUND(I318*H318,2)</f>
        <v>0</v>
      </c>
      <c r="BL318" s="17" t="s">
        <v>380</v>
      </c>
      <c r="BM318" s="195" t="s">
        <v>438</v>
      </c>
    </row>
    <row r="319" spans="1:47" s="2" customFormat="1" ht="12">
      <c r="A319" s="34"/>
      <c r="B319" s="35"/>
      <c r="C319" s="36"/>
      <c r="D319" s="197" t="s">
        <v>131</v>
      </c>
      <c r="E319" s="36"/>
      <c r="F319" s="198" t="s">
        <v>439</v>
      </c>
      <c r="G319" s="36"/>
      <c r="H319" s="36"/>
      <c r="I319" s="199"/>
      <c r="J319" s="36"/>
      <c r="K319" s="36"/>
      <c r="L319" s="39"/>
      <c r="M319" s="200"/>
      <c r="N319" s="201"/>
      <c r="O319" s="71"/>
      <c r="P319" s="71"/>
      <c r="Q319" s="71"/>
      <c r="R319" s="71"/>
      <c r="S319" s="71"/>
      <c r="T319" s="72"/>
      <c r="U319" s="34"/>
      <c r="V319" s="34"/>
      <c r="W319" s="34"/>
      <c r="X319" s="34"/>
      <c r="Y319" s="34"/>
      <c r="Z319" s="34"/>
      <c r="AA319" s="34"/>
      <c r="AB319" s="34"/>
      <c r="AC319" s="34"/>
      <c r="AD319" s="34"/>
      <c r="AE319" s="34"/>
      <c r="AT319" s="17" t="s">
        <v>131</v>
      </c>
      <c r="AU319" s="17" t="s">
        <v>86</v>
      </c>
    </row>
    <row r="320" spans="2:51" s="13" customFormat="1" ht="12">
      <c r="B320" s="204"/>
      <c r="C320" s="205"/>
      <c r="D320" s="202" t="s">
        <v>135</v>
      </c>
      <c r="E320" s="206" t="s">
        <v>1</v>
      </c>
      <c r="F320" s="207" t="s">
        <v>440</v>
      </c>
      <c r="G320" s="205"/>
      <c r="H320" s="206" t="s">
        <v>1</v>
      </c>
      <c r="I320" s="208"/>
      <c r="J320" s="205"/>
      <c r="K320" s="205"/>
      <c r="L320" s="209"/>
      <c r="M320" s="210"/>
      <c r="N320" s="211"/>
      <c r="O320" s="211"/>
      <c r="P320" s="211"/>
      <c r="Q320" s="211"/>
      <c r="R320" s="211"/>
      <c r="S320" s="211"/>
      <c r="T320" s="212"/>
      <c r="AT320" s="213" t="s">
        <v>135</v>
      </c>
      <c r="AU320" s="213" t="s">
        <v>86</v>
      </c>
      <c r="AV320" s="13" t="s">
        <v>84</v>
      </c>
      <c r="AW320" s="13" t="s">
        <v>32</v>
      </c>
      <c r="AX320" s="13" t="s">
        <v>76</v>
      </c>
      <c r="AY320" s="213" t="s">
        <v>123</v>
      </c>
    </row>
    <row r="321" spans="2:51" s="14" customFormat="1" ht="12">
      <c r="B321" s="214"/>
      <c r="C321" s="215"/>
      <c r="D321" s="202" t="s">
        <v>135</v>
      </c>
      <c r="E321" s="216" t="s">
        <v>1</v>
      </c>
      <c r="F321" s="217" t="s">
        <v>84</v>
      </c>
      <c r="G321" s="215"/>
      <c r="H321" s="218">
        <v>1</v>
      </c>
      <c r="I321" s="219"/>
      <c r="J321" s="215"/>
      <c r="K321" s="215"/>
      <c r="L321" s="220"/>
      <c r="M321" s="247"/>
      <c r="N321" s="248"/>
      <c r="O321" s="248"/>
      <c r="P321" s="248"/>
      <c r="Q321" s="248"/>
      <c r="R321" s="248"/>
      <c r="S321" s="248"/>
      <c r="T321" s="249"/>
      <c r="AT321" s="224" t="s">
        <v>135</v>
      </c>
      <c r="AU321" s="224" t="s">
        <v>86</v>
      </c>
      <c r="AV321" s="14" t="s">
        <v>86</v>
      </c>
      <c r="AW321" s="14" t="s">
        <v>32</v>
      </c>
      <c r="AX321" s="14" t="s">
        <v>84</v>
      </c>
      <c r="AY321" s="224" t="s">
        <v>123</v>
      </c>
    </row>
    <row r="322" spans="1:31" s="2" customFormat="1" ht="6.95" customHeight="1">
      <c r="A322" s="34"/>
      <c r="B322" s="54"/>
      <c r="C322" s="55"/>
      <c r="D322" s="55"/>
      <c r="E322" s="55"/>
      <c r="F322" s="55"/>
      <c r="G322" s="55"/>
      <c r="H322" s="55"/>
      <c r="I322" s="55"/>
      <c r="J322" s="55"/>
      <c r="K322" s="55"/>
      <c r="L322" s="39"/>
      <c r="M322" s="34"/>
      <c r="O322" s="34"/>
      <c r="P322" s="34"/>
      <c r="Q322" s="34"/>
      <c r="R322" s="34"/>
      <c r="S322" s="34"/>
      <c r="T322" s="34"/>
      <c r="U322" s="34"/>
      <c r="V322" s="34"/>
      <c r="W322" s="34"/>
      <c r="X322" s="34"/>
      <c r="Y322" s="34"/>
      <c r="Z322" s="34"/>
      <c r="AA322" s="34"/>
      <c r="AB322" s="34"/>
      <c r="AC322" s="34"/>
      <c r="AD322" s="34"/>
      <c r="AE322" s="34"/>
    </row>
  </sheetData>
  <sheetProtection algorithmName="SHA-512" hashValue="TOhqrO6whSabRIn91Ebb5tt6G8GeZ9NDAbdOsTa4yYGBpz8MIisyluX20EUY7F7bqNcpEKOyakHVpICp2vIVGw==" saltValue="OraOWx7ue/mpOXDc4nYla54k7R60TJzhKVV5lmm9sdaRWc12J7ojslLPO69DsoFKRrkIiHePhzAJO9/73ME8jA==" spinCount="100000" sheet="1" objects="1" scenarios="1" formatColumns="0" formatRows="0" autoFilter="0"/>
  <autoFilter ref="C128:K321"/>
  <mergeCells count="9">
    <mergeCell ref="E87:H87"/>
    <mergeCell ref="E119:H119"/>
    <mergeCell ref="E121:H121"/>
    <mergeCell ref="L2:V2"/>
    <mergeCell ref="E7:H7"/>
    <mergeCell ref="E9:H9"/>
    <mergeCell ref="E18:H18"/>
    <mergeCell ref="E27:H27"/>
    <mergeCell ref="E85:H85"/>
  </mergeCells>
  <hyperlinks>
    <hyperlink ref="F133" r:id="rId1" display="https://podminky.urs.cz/item/CS_URS_2022_02/113154114"/>
    <hyperlink ref="F141" r:id="rId2" display="https://podminky.urs.cz/item/CS_URS_2022_02/113154264"/>
    <hyperlink ref="F146" r:id="rId3" display="https://podminky.urs.cz/item/CS_URS_2022_02/113154434"/>
    <hyperlink ref="F149" r:id="rId4" display="https://podminky.urs.cz/item/CS_URS_2022_02/122252203"/>
    <hyperlink ref="F153" r:id="rId5" display="https://podminky.urs.cz/item/CS_URS_2022_02/132151102"/>
    <hyperlink ref="F156" r:id="rId6" display="https://podminky.urs.cz/item/CS_URS_2022_02/162751117"/>
    <hyperlink ref="F162" r:id="rId7" display="https://podminky.urs.cz/item/CS_URS_2022_02/162751119"/>
    <hyperlink ref="F165" r:id="rId8" display="https://podminky.urs.cz/item/CS_URS_2022_02/171201231"/>
    <hyperlink ref="F168" r:id="rId9" display="https://podminky.urs.cz/item/CS_URS_2022_02/171251201"/>
    <hyperlink ref="F172" r:id="rId10" display="https://podminky.urs.cz/item/CS_URS_2022_02/564861011"/>
    <hyperlink ref="F176" r:id="rId11" display="https://podminky.urs.cz/item/CS_URS_2023_01/565175101"/>
    <hyperlink ref="F179" r:id="rId12" display="https://podminky.urs.cz/item/CS_URS_2023_01/569931132"/>
    <hyperlink ref="F182" r:id="rId13" display="https://podminky.urs.cz/item/CS_URS_2022_02/573111111"/>
    <hyperlink ref="F186" r:id="rId14" display="https://podminky.urs.cz/item/CS_URS_2022_02/573211107"/>
    <hyperlink ref="F188" r:id="rId15" display="https://podminky.urs.cz/item/CS_URS_2022_02/573211108"/>
    <hyperlink ref="F191" r:id="rId16" display="https://podminky.urs.cz/item/CS_URS_2022_02/573211109"/>
    <hyperlink ref="F196" r:id="rId17" display="https://podminky.urs.cz/item/CS_URS_2022_02/573211112"/>
    <hyperlink ref="F199" r:id="rId18" display="https://podminky.urs.cz/item/CS_URS_2022_02/577144111"/>
    <hyperlink ref="F203" r:id="rId19" display="https://podminky.urs.cz/item/CS_URS_2022_02/577144131"/>
    <hyperlink ref="F205" r:id="rId20" display="https://podminky.urs.cz/item/CS_URS_2022_02/577145112"/>
    <hyperlink ref="F209" r:id="rId21" display="https://podminky.urs.cz/item/CS_URS_2022_02/577165132"/>
    <hyperlink ref="F213" r:id="rId22" display="https://podminky.urs.cz/item/CS_URS_2022_02/899231111"/>
    <hyperlink ref="F216" r:id="rId23" display="https://podminky.urs.cz/item/CS_URS_2022_02/912221111"/>
    <hyperlink ref="F220" r:id="rId24" display="https://podminky.urs.cz/item/CS_URS_2022_02/915211112"/>
    <hyperlink ref="F223" r:id="rId25" display="https://podminky.urs.cz/item/CS_URS_2023_01/915611111"/>
    <hyperlink ref="F225" r:id="rId26" display="https://podminky.urs.cz/item/CS_URS_2022_02/916241213"/>
    <hyperlink ref="F230" r:id="rId27" display="https://podminky.urs.cz/item/CS_URS_2022_02/916991121"/>
    <hyperlink ref="F234" r:id="rId28" display="https://podminky.urs.cz/item/CS_URS_2022_02/919112223"/>
    <hyperlink ref="F246" r:id="rId29" display="https://podminky.urs.cz/item/CS_URS_2022_02/919122122"/>
    <hyperlink ref="F258" r:id="rId30" display="https://podminky.urs.cz/item/CS_URS_2022_02/919721102"/>
    <hyperlink ref="F262" r:id="rId31" display="https://podminky.urs.cz/item/CS_URS_2022_02/938902113"/>
    <hyperlink ref="F265" r:id="rId32" display="https://podminky.urs.cz/item/CS_URS_2022_02/938908411"/>
    <hyperlink ref="F273" r:id="rId33" display="https://podminky.urs.cz/item/CS_URS_2022_02/938909311"/>
    <hyperlink ref="F281" r:id="rId34" display="https://podminky.urs.cz/item/CS_URS_2022_02/938909611"/>
    <hyperlink ref="F284" r:id="rId35" display="https://podminky.urs.cz/item/CS_URS_2022_02/966006255"/>
    <hyperlink ref="F288" r:id="rId36" display="https://podminky.urs.cz/item/CS_URS_2022_02/998225111"/>
    <hyperlink ref="F292" r:id="rId37" display="https://podminky.urs.cz/item/CS_URS_2022_02/012103000"/>
    <hyperlink ref="F295" r:id="rId38" display="https://podminky.urs.cz/item/CS_URS_2022_02/013254000"/>
    <hyperlink ref="F299" r:id="rId39" display="https://podminky.urs.cz/item/CS_URS_2023_01/032103000"/>
    <hyperlink ref="F301" r:id="rId40" display="https://podminky.urs.cz/item/CS_URS_2022_02/032803000"/>
    <hyperlink ref="F306" r:id="rId41" display="https://podminky.urs.cz/item/CS_URS_2022_02/043194000"/>
    <hyperlink ref="F308" r:id="rId42" display="https://podminky.urs.cz/item/CS_URS_2022_02/049303000"/>
    <hyperlink ref="F311" r:id="rId43" display="https://podminky.urs.cz/item/CS_URS_2023_01/072103001"/>
    <hyperlink ref="F313" r:id="rId44" display="https://podminky.urs.cz/item/CS_URS_2023_01/072103011"/>
    <hyperlink ref="F315" r:id="rId45" display="https://podminky.urs.cz/item/CS_URS_2022_02/079002000"/>
    <hyperlink ref="F319" r:id="rId46" display="https://podminky.urs.cz/item/CS_URS_2022_02/09130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Lojda-HP\Lojda</dc:creator>
  <cp:keywords/>
  <dc:description/>
  <cp:lastModifiedBy>Tyrová Martina</cp:lastModifiedBy>
  <dcterms:created xsi:type="dcterms:W3CDTF">2024-04-17T09:47:35Z</dcterms:created>
  <dcterms:modified xsi:type="dcterms:W3CDTF">2024-04-18T07:54:08Z</dcterms:modified>
  <cp:category/>
  <cp:version/>
  <cp:contentType/>
  <cp:contentStatus/>
</cp:coreProperties>
</file>