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10031 - Rekonstrukce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'202410031 - Rekonstrukce ...'!$C$91:$K$421</definedName>
    <definedName name="_xlnm.Print_Area" localSheetId="1">'202410031 - Rekonstrukce ...'!$C$4:$J$37,'202410031 - Rekonstrukce ...'!$C$43:$J$75,'202410031 - Rekonstrukce ...'!$C$81:$J$421</definedName>
    <definedName name="_xlnm.Print_Titles" localSheetId="1">'202410031 - Rekonstrukce ...'!$91:$91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20"/>
  <c r="BH420"/>
  <c r="BG420"/>
  <c r="BF420"/>
  <c r="T420"/>
  <c r="T419"/>
  <c r="T418"/>
  <c r="R420"/>
  <c r="R419"/>
  <c r="R418"/>
  <c r="P420"/>
  <c r="P419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2"/>
  <c r="BH372"/>
  <c r="BG372"/>
  <c r="BF372"/>
  <c r="T372"/>
  <c r="R372"/>
  <c r="P372"/>
  <c r="BI371"/>
  <c r="BH371"/>
  <c r="BG371"/>
  <c r="BF371"/>
  <c r="T371"/>
  <c r="R371"/>
  <c r="P371"/>
  <c r="BI364"/>
  <c r="BH364"/>
  <c r="BG364"/>
  <c r="BF364"/>
  <c r="T364"/>
  <c r="R364"/>
  <c r="P364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4"/>
  <c r="BH334"/>
  <c r="BG334"/>
  <c r="BF334"/>
  <c r="T334"/>
  <c r="R334"/>
  <c r="P334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87"/>
  <c r="BH287"/>
  <c r="BG287"/>
  <c r="BF287"/>
  <c r="T287"/>
  <c r="R287"/>
  <c r="P287"/>
  <c r="BI282"/>
  <c r="BH282"/>
  <c r="BG282"/>
  <c r="BF282"/>
  <c r="T282"/>
  <c r="R282"/>
  <c r="P282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98"/>
  <c r="BH98"/>
  <c r="BG98"/>
  <c r="BF98"/>
  <c r="T98"/>
  <c r="R98"/>
  <c r="P98"/>
  <c r="BI96"/>
  <c r="BH96"/>
  <c r="BG96"/>
  <c r="BF96"/>
  <c r="T96"/>
  <c r="R96"/>
  <c r="P96"/>
  <c r="F86"/>
  <c r="E84"/>
  <c r="F48"/>
  <c r="E46"/>
  <c r="J22"/>
  <c r="E22"/>
  <c r="J89"/>
  <c r="J21"/>
  <c r="J19"/>
  <c r="E19"/>
  <c r="J88"/>
  <c r="J18"/>
  <c r="J16"/>
  <c r="E16"/>
  <c r="F51"/>
  <c r="J15"/>
  <c r="J13"/>
  <c r="E13"/>
  <c r="F88"/>
  <c r="J12"/>
  <c r="J10"/>
  <c r="J86"/>
  <c i="1" r="L50"/>
  <c r="AM50"/>
  <c r="AM49"/>
  <c r="L49"/>
  <c r="AM47"/>
  <c r="L47"/>
  <c r="L45"/>
  <c r="L44"/>
  <c i="2" r="BK162"/>
  <c r="J217"/>
  <c r="J96"/>
  <c r="J191"/>
  <c r="J411"/>
  <c r="BK395"/>
  <c r="BK356"/>
  <c r="BK320"/>
  <c r="BK311"/>
  <c r="J296"/>
  <c r="J263"/>
  <c r="BK210"/>
  <c r="J229"/>
  <c r="J136"/>
  <c r="BK212"/>
  <c r="BK257"/>
  <c r="BK96"/>
  <c r="BK397"/>
  <c r="BK372"/>
  <c r="BK346"/>
  <c r="J320"/>
  <c r="BK298"/>
  <c r="J270"/>
  <c r="J221"/>
  <c r="J121"/>
  <c r="BK219"/>
  <c r="BK406"/>
  <c r="BK126"/>
  <c r="BK215"/>
  <c r="J404"/>
  <c r="J379"/>
  <c r="BK341"/>
  <c r="BK319"/>
  <c r="J298"/>
  <c r="BK265"/>
  <c r="BK217"/>
  <c r="BK247"/>
  <c r="BK244"/>
  <c r="BK202"/>
  <c r="BK193"/>
  <c r="J401"/>
  <c r="J372"/>
  <c r="J346"/>
  <c r="J322"/>
  <c r="J311"/>
  <c r="J282"/>
  <c r="BK250"/>
  <c r="J140"/>
  <c r="J206"/>
  <c r="J210"/>
  <c r="J250"/>
  <c r="J150"/>
  <c r="BK399"/>
  <c r="BK371"/>
  <c r="BK344"/>
  <c r="BK316"/>
  <c r="BK297"/>
  <c r="J273"/>
  <c r="BK254"/>
  <c r="J165"/>
  <c r="J212"/>
  <c r="BK235"/>
  <c r="BK206"/>
  <c r="BK223"/>
  <c r="BK416"/>
  <c r="J386"/>
  <c r="BK353"/>
  <c r="J324"/>
  <c r="J308"/>
  <c r="BK287"/>
  <c r="J261"/>
  <c r="J189"/>
  <c r="BK239"/>
  <c r="BK420"/>
  <c r="J223"/>
  <c r="J244"/>
  <c r="BK131"/>
  <c r="J395"/>
  <c r="J351"/>
  <c r="BK322"/>
  <c r="BK303"/>
  <c r="BK270"/>
  <c r="J239"/>
  <c r="BK138"/>
  <c r="BK208"/>
  <c r="BK229"/>
  <c r="BK98"/>
  <c r="BK221"/>
  <c r="J420"/>
  <c r="J393"/>
  <c r="BK379"/>
  <c r="J353"/>
  <c r="J314"/>
  <c r="J297"/>
  <c r="BK263"/>
  <c r="J193"/>
  <c r="J225"/>
  <c r="BK231"/>
  <c r="J200"/>
  <c r="J235"/>
  <c i="1" r="AS54"/>
  <c i="2" r="BK404"/>
  <c r="J381"/>
  <c r="BK334"/>
  <c r="BK312"/>
  <c r="BK299"/>
  <c r="J267"/>
  <c r="J247"/>
  <c r="J143"/>
  <c r="J414"/>
  <c r="BK143"/>
  <c r="J241"/>
  <c r="J162"/>
  <c r="BK401"/>
  <c r="BK381"/>
  <c r="J344"/>
  <c r="J316"/>
  <c r="J303"/>
  <c r="BK273"/>
  <c r="BK252"/>
  <c r="BK150"/>
  <c r="J202"/>
  <c r="J233"/>
  <c r="J195"/>
  <c r="BK227"/>
  <c r="BK414"/>
  <c r="BK383"/>
  <c r="J356"/>
  <c r="BK314"/>
  <c r="BK294"/>
  <c r="BK261"/>
  <c r="BK191"/>
  <c r="J126"/>
  <c r="BK189"/>
  <c r="J215"/>
  <c r="J252"/>
  <c r="J154"/>
  <c r="BK411"/>
  <c r="J383"/>
  <c r="J341"/>
  <c r="J319"/>
  <c r="J306"/>
  <c r="J294"/>
  <c r="J257"/>
  <c r="BK158"/>
  <c r="J409"/>
  <c r="BK241"/>
  <c r="BK136"/>
  <c r="J219"/>
  <c r="J416"/>
  <c r="BK386"/>
  <c r="BK351"/>
  <c r="BK324"/>
  <c r="BK306"/>
  <c r="J287"/>
  <c r="BK233"/>
  <c r="BK134"/>
  <c r="BK195"/>
  <c r="BK225"/>
  <c r="BK121"/>
  <c r="BK200"/>
  <c r="J406"/>
  <c r="BK393"/>
  <c r="BK364"/>
  <c r="J334"/>
  <c r="J312"/>
  <c r="BK296"/>
  <c r="J265"/>
  <c r="J237"/>
  <c r="J138"/>
  <c r="J158"/>
  <c r="J208"/>
  <c r="BK409"/>
  <c r="BK165"/>
  <c r="J399"/>
  <c r="J371"/>
  <c r="BK327"/>
  <c r="BK308"/>
  <c r="BK282"/>
  <c r="J254"/>
  <c r="BK154"/>
  <c r="J227"/>
  <c r="J134"/>
  <c r="BK140"/>
  <c r="BK237"/>
  <c r="J98"/>
  <c r="J397"/>
  <c r="J364"/>
  <c r="J327"/>
  <c r="J299"/>
  <c r="BK267"/>
  <c r="J231"/>
  <c r="J131"/>
  <c l="1" r="BK95"/>
  <c r="J95"/>
  <c r="J58"/>
  <c r="R95"/>
  <c r="R142"/>
  <c r="P188"/>
  <c r="BK199"/>
  <c r="J199"/>
  <c r="J61"/>
  <c r="T199"/>
  <c r="BK205"/>
  <c r="R205"/>
  <c r="T214"/>
  <c r="BK246"/>
  <c r="J246"/>
  <c r="J66"/>
  <c r="R246"/>
  <c r="BK269"/>
  <c r="J269"/>
  <c r="J68"/>
  <c r="R269"/>
  <c r="P326"/>
  <c r="BK355"/>
  <c r="J355"/>
  <c r="J70"/>
  <c r="BK385"/>
  <c r="J385"/>
  <c r="J71"/>
  <c r="P95"/>
  <c r="BK142"/>
  <c r="J142"/>
  <c r="J59"/>
  <c r="T142"/>
  <c r="T188"/>
  <c r="R199"/>
  <c r="P205"/>
  <c r="T205"/>
  <c r="P214"/>
  <c r="P246"/>
  <c r="BK256"/>
  <c r="J256"/>
  <c r="J67"/>
  <c r="T256"/>
  <c r="T269"/>
  <c r="T326"/>
  <c r="T355"/>
  <c r="R385"/>
  <c r="T95"/>
  <c r="T94"/>
  <c r="P142"/>
  <c r="BK188"/>
  <c r="J188"/>
  <c r="J60"/>
  <c r="R188"/>
  <c r="P199"/>
  <c r="BK214"/>
  <c r="J214"/>
  <c r="J64"/>
  <c r="R214"/>
  <c r="T246"/>
  <c r="P256"/>
  <c r="R256"/>
  <c r="P269"/>
  <c r="BK326"/>
  <c r="J326"/>
  <c r="J69"/>
  <c r="R326"/>
  <c r="P355"/>
  <c r="R355"/>
  <c r="P385"/>
  <c r="T385"/>
  <c r="BK413"/>
  <c r="J413"/>
  <c r="J72"/>
  <c r="P413"/>
  <c r="R413"/>
  <c r="T413"/>
  <c r="BK243"/>
  <c r="J243"/>
  <c r="J65"/>
  <c r="BK419"/>
  <c r="J419"/>
  <c r="J74"/>
  <c r="F50"/>
  <c r="F89"/>
  <c r="BE193"/>
  <c r="BE195"/>
  <c r="BE200"/>
  <c r="BE206"/>
  <c r="BE223"/>
  <c r="BE233"/>
  <c r="BE239"/>
  <c r="BE257"/>
  <c r="BE261"/>
  <c r="BE263"/>
  <c r="BE265"/>
  <c r="BE267"/>
  <c r="BE270"/>
  <c r="BE273"/>
  <c r="BE282"/>
  <c r="BE287"/>
  <c r="BE294"/>
  <c r="BE296"/>
  <c r="BE297"/>
  <c r="BE298"/>
  <c r="BE299"/>
  <c r="BE303"/>
  <c r="BE306"/>
  <c r="BE308"/>
  <c r="BE311"/>
  <c r="BE312"/>
  <c r="BE314"/>
  <c r="BE316"/>
  <c r="BE319"/>
  <c r="BE320"/>
  <c r="BE322"/>
  <c r="BE324"/>
  <c r="BE327"/>
  <c r="BE334"/>
  <c r="BE341"/>
  <c r="BE344"/>
  <c r="BE346"/>
  <c r="BE351"/>
  <c r="BE353"/>
  <c r="BE356"/>
  <c r="BE364"/>
  <c r="BE371"/>
  <c r="BE372"/>
  <c r="BE379"/>
  <c r="BE381"/>
  <c r="BE383"/>
  <c r="BE386"/>
  <c r="BE393"/>
  <c r="BE395"/>
  <c r="BE397"/>
  <c r="BE399"/>
  <c r="BE401"/>
  <c r="BE404"/>
  <c r="BE411"/>
  <c r="BE420"/>
  <c r="J48"/>
  <c r="J51"/>
  <c r="BE121"/>
  <c r="BE134"/>
  <c r="BE136"/>
  <c r="BE138"/>
  <c r="BE140"/>
  <c r="BE202"/>
  <c r="BE210"/>
  <c r="BE215"/>
  <c r="BE225"/>
  <c r="BE229"/>
  <c r="BE231"/>
  <c r="BE237"/>
  <c r="BE244"/>
  <c r="BE247"/>
  <c r="BE252"/>
  <c r="BE254"/>
  <c r="BE409"/>
  <c r="BE131"/>
  <c r="BE154"/>
  <c r="BE158"/>
  <c r="BE162"/>
  <c r="BE165"/>
  <c r="BE189"/>
  <c r="BE208"/>
  <c r="BE212"/>
  <c r="BE219"/>
  <c r="BE227"/>
  <c r="BE250"/>
  <c r="J50"/>
  <c r="BE96"/>
  <c r="BE98"/>
  <c r="BE126"/>
  <c r="BE143"/>
  <c r="BE150"/>
  <c r="BE191"/>
  <c r="BE217"/>
  <c r="BE221"/>
  <c r="BE235"/>
  <c r="BE241"/>
  <c r="BE406"/>
  <c r="BE414"/>
  <c r="BE416"/>
  <c r="F34"/>
  <c i="1" r="BC55"/>
  <c r="BC54"/>
  <c r="W32"/>
  <c i="2" r="J32"/>
  <c i="1" r="AW55"/>
  <c i="2" r="F35"/>
  <c i="1" r="BD55"/>
  <c r="BD54"/>
  <c r="W33"/>
  <c i="2" r="F33"/>
  <c i="1" r="BB55"/>
  <c r="BB54"/>
  <c r="W31"/>
  <c i="2" r="F32"/>
  <c i="1" r="BA55"/>
  <c r="BA54"/>
  <c r="W30"/>
  <c i="2" l="1" r="T204"/>
  <c r="R94"/>
  <c r="P94"/>
  <c r="P204"/>
  <c r="R204"/>
  <c r="R93"/>
  <c r="R92"/>
  <c r="T93"/>
  <c r="T92"/>
  <c r="BK204"/>
  <c r="J204"/>
  <c r="J62"/>
  <c r="J205"/>
  <c r="J63"/>
  <c r="BK94"/>
  <c r="J94"/>
  <c r="J57"/>
  <c r="BK418"/>
  <c r="J418"/>
  <c r="J73"/>
  <c i="1" r="AW54"/>
  <c r="AK30"/>
  <c i="2" r="F31"/>
  <c i="1" r="AZ55"/>
  <c r="AZ54"/>
  <c r="W29"/>
  <c r="AY54"/>
  <c r="AX54"/>
  <c i="2" r="J31"/>
  <c i="1" r="AV55"/>
  <c r="AT55"/>
  <c i="2" l="1" r="P93"/>
  <c r="P92"/>
  <c i="1" r="AU55"/>
  <c i="2" r="BK93"/>
  <c r="J93"/>
  <c r="J56"/>
  <c i="1" r="AU54"/>
  <c r="AV54"/>
  <c r="AK29"/>
  <c i="2" l="1" r="BK92"/>
  <c r="J92"/>
  <c r="J55"/>
  <c i="1" r="AT54"/>
  <c i="2" l="1" r="J28"/>
  <c i="1" r="AG55"/>
  <c r="AG54"/>
  <c r="AK26"/>
  <c i="2" l="1" r="J37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<sst xmlns="http://schemas.openxmlformats.org/spreadsheetml/2006/main">
  <si>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</si>
  <si>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</si>
  <si>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</si>
  <si>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</si>
  <si>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</si>
  <si>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{9bccd9a5-eb3b-44dd-977b-f13f03602b31}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</si>
  <si>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</si>
  <si>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</si>
  <si>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</si>
  <si>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</si>
  <si>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</si>
  <si>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</si>
  <si>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</si>
  <si>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</si>
  <si>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202410031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</si>
  <si>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</si>
  <si>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</si>
  <si>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zázemí sportovního stadionu GJŠB Domažlice</t>
  </si>
  <si>
    <t>KSO:</t>
  </si>
  <si>
    <t/>
  </si>
  <si>
    <t>CC-CZ:</t>
  </si>
  <si>
    <t>Místo:</t>
  </si>
  <si>
    <t xml:space="preserve"> </t>
  </si>
  <si>
    <t>Datum:</t>
  </si>
  <si>
    <t>22. 1. 2024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</si>
  <si>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</si>
  <si>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</si>
  <si>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</si>
  <si>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</si>
  <si>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</si>
  <si>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</si>
  <si>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</si>
  <si>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</si>
  <si>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</si>
  <si>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</si>
  <si>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</si>
  <si>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</si>
  <si>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</si>
  <si>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</si>
  <si>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</si>
  <si>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</si>
  <si>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</si>
  <si>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</si>
  <si>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</si>
  <si>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</si>
  <si>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</si>
  <si>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</si>
  <si>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</si>
  <si>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</si>
  <si>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</si>
  <si>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</si>
  <si>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</si>
  <si>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</si>
  <si>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</si>
  <si>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</si>
  <si>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</si>
  <si>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</si>
  <si>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</si>
  <si>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</si>
  <si>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</si>
  <si>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</si>
  <si>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</si>
  <si>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</si>
  <si>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</si>
  <si>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</si>
  <si>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</si>
  <si>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</si>
  <si>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</si>
  <si>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</si>
  <si>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</si>
  <si>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</si>
  <si>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</si>
  <si>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</si>
  <si>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</si>
  <si>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</si>
  <si>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</si>
  <si>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</si>
  <si>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</si>
  <si>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</si>
  <si>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</si>
  <si>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</si>
  <si>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</si>
  <si>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celkem - celkem</t>
  </si>
  <si>
    <t xml:space="preserve">    HSV - Práce a dodávky HSV</t>
  </si>
  <si>
    <t xml:space="preserve">  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</si>
  <si>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</si>
  <si>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</si>
  <si>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</si>
  <si>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</si>
  <si>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721 - Zdravotechnika - vnitřní kanalizace</t>
  </si>
  <si>
    <t xml:space="preserve">      725 - Zdravotechnika - zařizovací předměty</t>
  </si>
  <si>
    <t xml:space="preserve">      741 - Elektroinstalace - silnoproud</t>
  </si>
  <si>
    <t xml:space="preserve">      764 - Konstrukce klempířské</t>
  </si>
  <si>
    <t xml:space="preserve">      765 - Krytina skládaná</t>
  </si>
  <si>
    <t xml:space="preserve">      766 - Konstrukce truhlářské</t>
  </si>
  <si>
    <t xml:space="preserve">      771 - Podlahy z dlaždic</t>
  </si>
  <si>
    <t xml:space="preserve">      776 - Podlahy povlakové</t>
  </si>
  <si>
    <t xml:space="preserve">      781 - Dokončovací práce - obklady</t>
  </si>
  <si>
    <t xml:space="preserve">      783 - Dokončovací práce - nátěry</t>
  </si>
  <si>
    <t xml:space="preserve">    VRN - Vedlejší rozpočtové náklady</t>
  </si>
  <si>
    <t xml:space="preserve">  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</si>
  <si>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</si>
  <si>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</si>
  <si>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</si>
  <si>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</si>
  <si>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</si>
  <si>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</si>
  <si>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</si>
  <si>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</si>
  <si>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</si>
  <si>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</si>
  <si>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</si>
  <si>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</si>
  <si>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</si>
  <si>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celkem</t>
  </si>
  <si>
    <t>5</t>
  </si>
  <si>
    <t>ROZPOCET</t>
  </si>
  <si>
    <t>HSV</t>
  </si>
  <si>
    <t>Práce a dodávky HSV</t>
  </si>
  <si>
    <t>6</t>
  </si>
  <si>
    <t>Úpravy povrchů, podlahy a osazování výplní</t>
  </si>
  <si>
    <t>K</t>
  </si>
  <si>
    <t>611325422</t>
  </si>
  <si>
    <t>Oprava vápenocementové omítky vnitřních ploch štukové dvouvrstvé, tloušťky do 20 mm a tloušťky štuku do 3 mm stropů, v rozsahu opravované plochy přes 10 do 30%</t>
  </si>
  <si>
    <t>m2</t>
  </si>
  <si>
    <t>4</t>
  </si>
  <si>
    <t>3</t>
  </si>
  <si>
    <t>180729363</t>
  </si>
  <si>
    <t>Online PSC</t>
  </si>
  <si>
    <t>https://podminky.urs.cz/item/CS_URS_2023_02/611325422</t>
  </si>
  <si>
    <t>612325421</t>
  </si>
  <si>
    <t>Oprava vápenocementové omítky vnitřních ploch štukové dvouvrstvé, tloušťky do 20 mm a tloušťky štuku do 3 mm stěn, v rozsahu opravované plochy do 10%</t>
  </si>
  <si>
    <t>-1114276111</t>
  </si>
  <si>
    <t>https://podminky.urs.cz/item/CS_URS_2023_02/612325421</t>
  </si>
  <si>
    <t>VV</t>
  </si>
  <si>
    <t>m.001</t>
  </si>
  <si>
    <t>2,85*(4,15*2+3,9*2)-0,9*0,9*2-0,60*2,0-0,8*2,0</t>
  </si>
  <si>
    <t>m.002</t>
  </si>
  <si>
    <t>(2,85-2,0)*(2,4*2+1,7)-0,6*2,0-0,90*0,60</t>
  </si>
  <si>
    <t>m.003</t>
  </si>
  <si>
    <t>(2,85-1,8)*(1,45*2+1,40*2)-0,8*2,0-0,90*0,60</t>
  </si>
  <si>
    <t>m.004</t>
  </si>
  <si>
    <t>(2,85-1,50)*(1,50*2+1,40*2)-0,8*2,0*2,0-0,90*0,60</t>
  </si>
  <si>
    <t>m.005</t>
  </si>
  <si>
    <t>2,85*(4,10*2+1,40*2)-0,80*2,0*4-0,60*2,0*2-0,90*1,20</t>
  </si>
  <si>
    <t>m.006</t>
  </si>
  <si>
    <t>(2,85-2,0)*(1,90*2+2,25*2)-0,90*0,90-0,60*2,0</t>
  </si>
  <si>
    <t>m.007</t>
  </si>
  <si>
    <t>(2,85-1,50)*(1,45*2+1,90*2++1,45*2)-0,60*0,5*3</t>
  </si>
  <si>
    <t>m.008</t>
  </si>
  <si>
    <t>2,85*(2,70*2+3,90*2)-0,90*0,90*2-0,60*2,0-0,80*2,0</t>
  </si>
  <si>
    <t>m.009</t>
  </si>
  <si>
    <t>2,85*(1,60*2+1,40*2,0)-0,60*2*2-0,90*1,20</t>
  </si>
  <si>
    <t>m.010</t>
  </si>
  <si>
    <t>2,85*(2,60*2+5,40*2)-0,90*0,90-0,6*2,0-2,2*2,4</t>
  </si>
  <si>
    <t>Součet</t>
  </si>
  <si>
    <t>622131121</t>
  </si>
  <si>
    <t>Podkladní a spojovací vrstva vnějších omítaných ploch penetrace nanášená ručně stěn</t>
  </si>
  <si>
    <t>10298343</t>
  </si>
  <si>
    <t>https://podminky.urs.cz/item/CS_URS_2023_02/622131121</t>
  </si>
  <si>
    <t>2*(3,15*(12,50+6,20+12,50+6,2)-0,90*0,90*6-0,90*0,60*3-0,90*1,20*2-2,20*2,40-0,80*2,0)</t>
  </si>
  <si>
    <t>2*(0,15*(0,90*3*6+0,90*3+2*0,60*3+2,2*2+2,4+2*(1,0+2*2,15)))</t>
  </si>
  <si>
    <t>622142001</t>
  </si>
  <si>
    <t>Potažení vnějších ploch pletivem v ploše nebo pruzích, na plném podkladu sklovláknitým vtlačením do tmelu stěn</t>
  </si>
  <si>
    <t>-1155185789</t>
  </si>
  <si>
    <t>https://podminky.urs.cz/item/CS_URS_2023_02/622142001</t>
  </si>
  <si>
    <t>3,15*(12,50+6,20+12,50+6,2)-0,90*0,90*6-0,90*0,60*3-0,90*1,20*2-2,20*2,40-0,80*2,0</t>
  </si>
  <si>
    <t>0,15*(0,90*3*6+0,90*3+2*0,60*3+2,2*2+2,4+2*(1,0+2*2,15))</t>
  </si>
  <si>
    <t>622252002</t>
  </si>
  <si>
    <t>Montáž profilů kontaktního zateplení ostatních stěnových, dilatačních apod. lepených do tmelu</t>
  </si>
  <si>
    <t>m</t>
  </si>
  <si>
    <t>551817940</t>
  </si>
  <si>
    <t>https://podminky.urs.cz/item/CS_URS_2023_02/622252002</t>
  </si>
  <si>
    <t>4*3,0+2,9+4,6+2,4+2,4*3+3,3*2+2,7*6</t>
  </si>
  <si>
    <t>M</t>
  </si>
  <si>
    <t>63127464</t>
  </si>
  <si>
    <t>profil rohový Al 15x15mm s výztužnou tkaninou š 100mm pro ETICS</t>
  </si>
  <si>
    <t>8</t>
  </si>
  <si>
    <t>-581525186</t>
  </si>
  <si>
    <t>51,9*1,05 'Přepočtené koeficientem množství</t>
  </si>
  <si>
    <t>7</t>
  </si>
  <si>
    <t>622325101</t>
  </si>
  <si>
    <t>Oprava vápenocementové omítky vnějších ploch stupně členitosti 1 hladké stěn, v rozsahu opravované plochy do 10%</t>
  </si>
  <si>
    <t>340521265</t>
  </si>
  <si>
    <t>https://podminky.urs.cz/item/CS_URS_2023_02/622325101</t>
  </si>
  <si>
    <t>622541012</t>
  </si>
  <si>
    <t>Omítka tenkovrstvá silikonsilikátová vnějších ploch probarvená bez penetrace, zatíraná (škrábaná), tloušťky 1,5 mm stěn</t>
  </si>
  <si>
    <t>-1966496513</t>
  </si>
  <si>
    <t>https://podminky.urs.cz/item/CS_URS_2023_02/622541012</t>
  </si>
  <si>
    <t>9</t>
  </si>
  <si>
    <t>629995101</t>
  </si>
  <si>
    <t>Očištění vnějších ploch tlakovou vodou omytím</t>
  </si>
  <si>
    <t>536138733</t>
  </si>
  <si>
    <t>https://podminky.urs.cz/item/CS_URS_2023_02/629995101</t>
  </si>
  <si>
    <t>Ostatní konstrukce a práce, bourání</t>
  </si>
  <si>
    <t>10</t>
  </si>
  <si>
    <t>968062244</t>
  </si>
  <si>
    <t>Vybourání dřevěných rámů oken s křídly, dveřních zárubní, vrat, stěn, ostění nebo obkladů rámů oken s křídly jednoduchých, plochy do 1 m2</t>
  </si>
  <si>
    <t>1051430898</t>
  </si>
  <si>
    <t>https://podminky.urs.cz/item/CS_URS_2023_02/968062244</t>
  </si>
  <si>
    <t>okno 90/60</t>
  </si>
  <si>
    <t>okno 90/90</t>
  </si>
  <si>
    <t>11</t>
  </si>
  <si>
    <t>968062245</t>
  </si>
  <si>
    <t>Vybourání dřevěných rámů oken s křídly, dveřních zárubní, vrat, stěn, ostění nebo obkladů rámů oken s křídly jednoduchých, plochy do 2 m2</t>
  </si>
  <si>
    <t>-539641320</t>
  </si>
  <si>
    <t>https://podminky.urs.cz/item/CS_URS_2023_02/968062245</t>
  </si>
  <si>
    <t>okno 90/120</t>
  </si>
  <si>
    <t>12</t>
  </si>
  <si>
    <t>968062455</t>
  </si>
  <si>
    <t>Vybourání dřevěných rámů oken s křídly, dveřních zárubní, vrat, stěn, ostění nebo obkladů dveřních zárubní, plochy do 2 m2</t>
  </si>
  <si>
    <t>379586182</t>
  </si>
  <si>
    <t>https://podminky.urs.cz/item/CS_URS_2023_02/968062455</t>
  </si>
  <si>
    <t>vchodové dveře 90/200</t>
  </si>
  <si>
    <t>0,90*2,0</t>
  </si>
  <si>
    <t>13</t>
  </si>
  <si>
    <t>968062559</t>
  </si>
  <si>
    <t>Vybourání dřevěných rámů oken s křídly, dveřních zárubní, vrat, stěn, ostění nebo obkladů vrat, plochy přes 5 m2</t>
  </si>
  <si>
    <t>-498148178</t>
  </si>
  <si>
    <t>https://podminky.urs.cz/item/CS_URS_2023_02/968062559</t>
  </si>
  <si>
    <t>vrata 2,3*2,4</t>
  </si>
  <si>
    <t>2,30*2,40</t>
  </si>
  <si>
    <t>14</t>
  </si>
  <si>
    <t>978011121</t>
  </si>
  <si>
    <t>Otlučení vápenných nebo vápenocementových omítek vnitřních ploch stropů, v rozsahu přes 5 do 10 %</t>
  </si>
  <si>
    <t>1807591685</t>
  </si>
  <si>
    <t>https://podminky.urs.cz/item/CS_URS_2023_02/978011121</t>
  </si>
  <si>
    <t>11,68*4,1+2,0+2,1+5,70+4,30+2,60+10,50+2,30+14,04</t>
  </si>
  <si>
    <t>978013141</t>
  </si>
  <si>
    <t>Otlučení vápenných nebo vápenocementových omítek vnitřních ploch stěn s vyškrabáním spar, s očištěním zdiva, v rozsahu přes 10 do 30 %</t>
  </si>
  <si>
    <t>-983258860</t>
  </si>
  <si>
    <t>https://podminky.urs.cz/item/CS_URS_2023_02/978013141</t>
  </si>
  <si>
    <t>997</t>
  </si>
  <si>
    <t>Přesun sutě</t>
  </si>
  <si>
    <t>16</t>
  </si>
  <si>
    <t>997002511</t>
  </si>
  <si>
    <t>Vodorovné přemístění suti a vybouraných hmot bez naložení, se složením a hrubým urovnáním na vzdálenost do 1 km</t>
  </si>
  <si>
    <t>t</t>
  </si>
  <si>
    <t>1931497501</t>
  </si>
  <si>
    <t>https://podminky.urs.cz/item/CS_URS_2023_02/997002511</t>
  </si>
  <si>
    <t>17</t>
  </si>
  <si>
    <t>997002611</t>
  </si>
  <si>
    <t>Nakládání suti a vybouraných hmot na dopravní prostředek pro vodorovné přemístění</t>
  </si>
  <si>
    <t>131534829</t>
  </si>
  <si>
    <t>https://podminky.urs.cz/item/CS_URS_2023_02/997002611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</si>
  <si>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</si>
  <si>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</si>
  <si>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</si>
  <si>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-902704115</t>
  </si>
  <si>
    <t>https://podminky.urs.cz/item/CS_URS_2023_02/997013631</t>
  </si>
  <si>
    <t>19</t>
  </si>
  <si>
    <t>997221559</t>
  </si>
  <si>
    <t>Vodorovná doprava suti bez naložení, ale se složením a s hrubým urovnáním Příplatek k ceně za každý další i započatý 1 km přes 1 km</t>
  </si>
  <si>
    <t>-1122971975</t>
  </si>
  <si>
    <t>https://podminky.urs.cz/item/CS_URS_2023_02/997221559</t>
  </si>
  <si>
    <t>odvoz na skládku Lazce - 14 km</t>
  </si>
  <si>
    <t>14*4,485</t>
  </si>
  <si>
    <t>998</t>
  </si>
  <si>
    <t>Přesun hmot</t>
  </si>
  <si>
    <t>20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</si>
  <si>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</si>
  <si>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</si>
  <si>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716387784</t>
  </si>
  <si>
    <t>https://podminky.urs.cz/item/CS_URS_2023_02/998011001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</si>
  <si>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</si>
  <si>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</si>
  <si>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-834587881</t>
  </si>
  <si>
    <t>https://podminky.urs.cz/item/CS_URS_2023_02/998011014</t>
  </si>
  <si>
    <t>PSV</t>
  </si>
  <si>
    <t>Práce a dodávky PSV</t>
  </si>
  <si>
    <t>721</t>
  </si>
  <si>
    <t>Zdravotechnika - vnitřní kanalizace</t>
  </si>
  <si>
    <t>22</t>
  </si>
  <si>
    <t>721210822</t>
  </si>
  <si>
    <t>Demontáž kanalizačního příslušenství střešních vtoků DN 100</t>
  </si>
  <si>
    <t>kus</t>
  </si>
  <si>
    <t>1440460758</t>
  </si>
  <si>
    <t>https://podminky.urs.cz/item/CS_URS_2023_02/721210822</t>
  </si>
  <si>
    <t>23</t>
  </si>
  <si>
    <t>721212128</t>
  </si>
  <si>
    <t>Odtokové sprchové žlaby se zápachovou uzávěrkou a krycím roštem délky 1050 mm</t>
  </si>
  <si>
    <t>-969914500</t>
  </si>
  <si>
    <t>https://podminky.urs.cz/item/CS_URS_2023_02/721212128</t>
  </si>
  <si>
    <t>24</t>
  </si>
  <si>
    <t>998721101</t>
  </si>
  <si>
    <t>Přesun hmot pro vnitřní kanalizace stanovený z hmotnosti přesunovaného materiálu vodorovná dopravní vzdálenost do 50 m v objektech výšky do 6 m</t>
  </si>
  <si>
    <t>-1329062107</t>
  </si>
  <si>
    <t>https://podminky.urs.cz/item/CS_URS_2023_02/998721101</t>
  </si>
  <si>
    <t>25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</si>
  <si>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</si>
  <si>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</si>
  <si>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1665745021</t>
  </si>
  <si>
    <t>https://podminky.urs.cz/item/CS_URS_2023_02/998721181</t>
  </si>
  <si>
    <t>725</t>
  </si>
  <si>
    <t>Zdravotechnika - zařizovací předměty</t>
  </si>
  <si>
    <t>26</t>
  </si>
  <si>
    <t>725112182</t>
  </si>
  <si>
    <t>Zařízení záchodů kombi klozety s úspornou armaturou odpad svislý</t>
  </si>
  <si>
    <t>soubor</t>
  </si>
  <si>
    <t>-464734541</t>
  </si>
  <si>
    <t>https://podminky.urs.cz/item/CS_URS_2023_02/725112182</t>
  </si>
  <si>
    <t>96</t>
  </si>
  <si>
    <t>725210951</t>
  </si>
  <si>
    <t>Opravy umyvadel výměna umyvadla bez výtokových armatur a zápachové uzávěrky keramického připevněného na stěnu šrouby</t>
  </si>
  <si>
    <t>-827929087</t>
  </si>
  <si>
    <t>https://podminky.urs.cz/item/CS_URS_2023_02/725210951</t>
  </si>
  <si>
    <t>27</t>
  </si>
  <si>
    <t>725291211</t>
  </si>
  <si>
    <t>Doplňky zařízení koupelen a záchodů keramické mýdelník jednoduchý</t>
  </si>
  <si>
    <t>-361343927</t>
  </si>
  <si>
    <t>https://podminky.urs.cz/item/CS_URS_2023_02/725291211</t>
  </si>
  <si>
    <t>28</t>
  </si>
  <si>
    <t>725291621</t>
  </si>
  <si>
    <t>Doplňky zařízení koupelen a záchodů nerezové zásobník toaletních papírů d=300 mm</t>
  </si>
  <si>
    <t>36720742</t>
  </si>
  <si>
    <t>https://podminky.urs.cz/item/CS_URS_2023_02/725291621</t>
  </si>
  <si>
    <t>29</t>
  </si>
  <si>
    <t>725291631</t>
  </si>
  <si>
    <t>Doplňky zařízení koupelen a záchodů nerezové zásobník papírových ručníků</t>
  </si>
  <si>
    <t>-1577484583</t>
  </si>
  <si>
    <t>https://podminky.urs.cz/item/CS_URS_2023_02/725291631</t>
  </si>
  <si>
    <t>30</t>
  </si>
  <si>
    <t>725291641</t>
  </si>
  <si>
    <t>Doplňky zařízení koupelen a záchodů nerezové madlo sprchové 750 x 450 mm</t>
  </si>
  <si>
    <t>-673398192</t>
  </si>
  <si>
    <t>https://podminky.urs.cz/item/CS_URS_2023_02/725291641</t>
  </si>
  <si>
    <t>31</t>
  </si>
  <si>
    <t>725530826</t>
  </si>
  <si>
    <t>Demontáž elektrických zásobníkových ohřívačů vody akumulačních do 800 l</t>
  </si>
  <si>
    <t>-654588916</t>
  </si>
  <si>
    <t>https://podminky.urs.cz/item/CS_URS_2023_02/725530826</t>
  </si>
  <si>
    <t>32</t>
  </si>
  <si>
    <t>725532122</t>
  </si>
  <si>
    <t>Elektrické ohřívače zásobníkové beztlakové přepadové akumulační s pojistným ventilem závěsné svislé objem nádrže (příkon) 150 l (3,0 kW) rychloohřev 220 V</t>
  </si>
  <si>
    <t>2020275098</t>
  </si>
  <si>
    <t>https://podminky.urs.cz/item/CS_URS_2023_02/725532122</t>
  </si>
  <si>
    <t>33</t>
  </si>
  <si>
    <t>725822632</t>
  </si>
  <si>
    <t>Baterie umyvadlové stojánkové klasické bez výpusti</t>
  </si>
  <si>
    <t>1761399408</t>
  </si>
  <si>
    <t>https://podminky.urs.cz/item/CS_URS_2023_02/725822632</t>
  </si>
  <si>
    <t>34</t>
  </si>
  <si>
    <t>725841312</t>
  </si>
  <si>
    <t>Baterie sprchové nástěnné pákové</t>
  </si>
  <si>
    <t>-1674908639</t>
  </si>
  <si>
    <t>https://podminky.urs.cz/item/CS_URS_2023_02/725841312</t>
  </si>
  <si>
    <t>35</t>
  </si>
  <si>
    <t>725861102</t>
  </si>
  <si>
    <t>Zápachové uzávěrky zařizovacích předmětů pro umyvadla DN 40</t>
  </si>
  <si>
    <t>504516474</t>
  </si>
  <si>
    <t>https://podminky.urs.cz/item/CS_URS_2023_02/725861102</t>
  </si>
  <si>
    <t>36</t>
  </si>
  <si>
    <t>725980122</t>
  </si>
  <si>
    <t>Dvířka 15/20</t>
  </si>
  <si>
    <t>1564073852</t>
  </si>
  <si>
    <t>https://podminky.urs.cz/item/CS_URS_2023_02/725980122</t>
  </si>
  <si>
    <t>37</t>
  </si>
  <si>
    <t>998725101</t>
  </si>
  <si>
    <t>Přesun hmot pro zařizovací předměty stanovený z hmotnosti přesunovaného materiálu vodorovná dopravní vzdálenost do 50 m v objektech výšky do 6 m</t>
  </si>
  <si>
    <t>572655743</t>
  </si>
  <si>
    <t>https://podminky.urs.cz/item/CS_URS_2023_02/998725101</t>
  </si>
  <si>
    <t>38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</si>
  <si>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</si>
  <si>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</si>
  <si>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-10136664</t>
  </si>
  <si>
    <t>https://podminky.urs.cz/item/CS_URS_2023_02/998725181</t>
  </si>
  <si>
    <t>741</t>
  </si>
  <si>
    <t>Elektroinstalace - silnoproud</t>
  </si>
  <si>
    <t>39</t>
  </si>
  <si>
    <t>741810001</t>
  </si>
  <si>
    <t>Zkoušky a prohlídky elektrických rozvodů a zařízení celková prohlídka a vyhotovení revizní zprávy pro objem montážních prací do 100 tis. Kč</t>
  </si>
  <si>
    <t>-755476919</t>
  </si>
  <si>
    <t>https://podminky.urs.cz/item/CS_URS_2023_02/741810001</t>
  </si>
  <si>
    <t>764</t>
  </si>
  <si>
    <t>Konstrukce klempířské</t>
  </si>
  <si>
    <t>40</t>
  </si>
  <si>
    <t>764002851</t>
  </si>
  <si>
    <t>Demontáž klempířských konstrukcí oplechování parapetů do suti</t>
  </si>
  <si>
    <t>68613878</t>
  </si>
  <si>
    <t>https://podminky.urs.cz/item/CS_URS_2023_02/764002851</t>
  </si>
  <si>
    <t>0,6*3+0,9*2+0,9*6</t>
  </si>
  <si>
    <t>41</t>
  </si>
  <si>
    <t>764226403</t>
  </si>
  <si>
    <t>Oplechování parapetů z hliníkového plechu rovných mechanicky kotvené, bez rohů rš 250 mm</t>
  </si>
  <si>
    <t>-141813580</t>
  </si>
  <si>
    <t>https://podminky.urs.cz/item/CS_URS_2023_02/764226403</t>
  </si>
  <si>
    <t>42</t>
  </si>
  <si>
    <t>998764101</t>
  </si>
  <si>
    <t>Přesun hmot pro konstrukce klempířské stanovený z hmotnosti přesunovaného materiálu vodorovná dopravní vzdálenost do 50 m v objektech výšky do 6 m</t>
  </si>
  <si>
    <t>769220036</t>
  </si>
  <si>
    <t>https://podminky.urs.cz/item/CS_URS_2023_02/998764101</t>
  </si>
  <si>
    <t>43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</si>
  <si>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</si>
  <si>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</si>
  <si>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2005818893</t>
  </si>
  <si>
    <t>https://podminky.urs.cz/item/CS_URS_2023_02/998764181</t>
  </si>
  <si>
    <t>765</t>
  </si>
  <si>
    <t>Krytina skládaná</t>
  </si>
  <si>
    <t>44</t>
  </si>
  <si>
    <t>765151001.R</t>
  </si>
  <si>
    <t>Montáž krytiny bitumenové ze šindelů na bednění, sklonu do 20°</t>
  </si>
  <si>
    <t>-660173912</t>
  </si>
  <si>
    <t>P</t>
  </si>
  <si>
    <t xml:space="preserve">Poznámka k položce:_x000d_
včetně detailů, hřebene, okapních hran - stávající oplechování,  všetně nápisu  GJSB v jiné barvě krytiny</t>
  </si>
  <si>
    <t xml:space="preserve">střecha oprava  výměnou 20%</t>
  </si>
  <si>
    <t>0,20*(8,0*4,5/2*2+4,0*4,50/2*4+6,5*4,5*2*1,25*(6,40+1,10))</t>
  </si>
  <si>
    <t>45</t>
  </si>
  <si>
    <t>62822004</t>
  </si>
  <si>
    <t>šindel asfaltový na skelné vložce samolepivé tvar hexagonál</t>
  </si>
  <si>
    <t>-1849606220</t>
  </si>
  <si>
    <t>124,088*1,03 'Přepočtené koeficientem množství</t>
  </si>
  <si>
    <t>46</t>
  </si>
  <si>
    <t>765151801</t>
  </si>
  <si>
    <t>Demontáž krytiny bitumenové ze šindelů sklonu do 30° do suti</t>
  </si>
  <si>
    <t>-880815073</t>
  </si>
  <si>
    <t>https://podminky.urs.cz/item/CS_URS_2023_02/765151801</t>
  </si>
  <si>
    <t>47</t>
  </si>
  <si>
    <t>998765101</t>
  </si>
  <si>
    <t>Přesun hmot pro krytiny skládané stanovený z hmotnosti přesunovaného materiálu vodorovná dopravní vzdálenost do 50 m na objektech výšky do 6 m</t>
  </si>
  <si>
    <t>1787446577</t>
  </si>
  <si>
    <t>https://podminky.urs.cz/item/CS_URS_2023_02/998765101</t>
  </si>
  <si>
    <t>48</t>
  </si>
  <si>
    <t>998765181</t>
  </si>
  <si>
    <t>Přesun hmot pro krytiny skládané stanovený z hmotnosti přesunovaného materiálu Příplatek k cenám za přesun prováděný bez použití mechanizace pro jakoukoliv výšku objektu</t>
  </si>
  <si>
    <t>-2058456594</t>
  </si>
  <si>
    <t>https://podminky.urs.cz/item/CS_URS_2023_02/998765181</t>
  </si>
  <si>
    <t>766</t>
  </si>
  <si>
    <t>Konstrukce truhlářské</t>
  </si>
  <si>
    <t>49</t>
  </si>
  <si>
    <t>766441811</t>
  </si>
  <si>
    <t>Demontáž parapetních desek dřevěných nebo plastových šířky do 300 mm, délky do 1000 mm</t>
  </si>
  <si>
    <t>-1804667213</t>
  </si>
  <si>
    <t>https://podminky.urs.cz/item/CS_URS_2023_02/766441811</t>
  </si>
  <si>
    <t>50</t>
  </si>
  <si>
    <t>766622131</t>
  </si>
  <si>
    <t>Montáž oken plastových včetně montáže rámu plochy přes 1 m2 otevíravých do zdiva, výšky do 1,5 m</t>
  </si>
  <si>
    <t>-2130563076</t>
  </si>
  <si>
    <t>https://podminky.urs.cz/item/CS_URS_2023_02/766622131</t>
  </si>
  <si>
    <t>3*0,9*0,6</t>
  </si>
  <si>
    <t>6*0,9*0,9</t>
  </si>
  <si>
    <t>2*0,9*1,2</t>
  </si>
  <si>
    <t>51</t>
  </si>
  <si>
    <t>61140051</t>
  </si>
  <si>
    <t>okno plastové otevíravé/sklopné dvojsklo přes plochu 1m2 do v 1,5m</t>
  </si>
  <si>
    <t>194631277</t>
  </si>
  <si>
    <t xml:space="preserve">Poznámka k položce:_x000d_
dekor dub_x000d_
</t>
  </si>
  <si>
    <t>52</t>
  </si>
  <si>
    <t>61140052</t>
  </si>
  <si>
    <t>okno plastové otevíravé/sklopné trojsklo přes plochu 1m2 do v 1,5m</t>
  </si>
  <si>
    <t>905816071</t>
  </si>
  <si>
    <t>Poznámka k položce:_x000d_
dekor dub</t>
  </si>
  <si>
    <t>53</t>
  </si>
  <si>
    <t>766660001</t>
  </si>
  <si>
    <t>Montáž dveřních křídel dřevěných nebo plastových otevíravých do ocelové zárubně povrchově upravených jednokřídlových, šířky do 800 mm</t>
  </si>
  <si>
    <t>-1372856129</t>
  </si>
  <si>
    <t>https://podminky.urs.cz/item/CS_URS_2023_02/766660001</t>
  </si>
  <si>
    <t>54</t>
  </si>
  <si>
    <t>61162074</t>
  </si>
  <si>
    <t>dveře jednokřídlé voštinové povrch laminátový plné 800x1970-2100mm</t>
  </si>
  <si>
    <t>73297131</t>
  </si>
  <si>
    <t>55</t>
  </si>
  <si>
    <t>61162072</t>
  </si>
  <si>
    <t>dveře jednokřídlé voštinové povrch laminátový plné 600x1970-2100mm</t>
  </si>
  <si>
    <t>1790330164</t>
  </si>
  <si>
    <t>56</t>
  </si>
  <si>
    <t>61162078</t>
  </si>
  <si>
    <t>dveře jednokřídlé voštinové povrch laminátový částečně prosklené 600x1970-2100mm</t>
  </si>
  <si>
    <t>-528838590</t>
  </si>
  <si>
    <t>57</t>
  </si>
  <si>
    <t>766660411</t>
  </si>
  <si>
    <t>Montáž dveřních křídel dřevěných nebo plastových vchodových dveří včetně rámu do zdiva jednokřídlových bez nadsvětlíku</t>
  </si>
  <si>
    <t>-1079773463</t>
  </si>
  <si>
    <t>https://podminky.urs.cz/item/CS_URS_2023_02/766660411</t>
  </si>
  <si>
    <t>58</t>
  </si>
  <si>
    <t>61140501</t>
  </si>
  <si>
    <t>dveře jednokřídlé plastové s dekorem plné max rozměru otvoru 2,42m2 bezpečnostní třídy RC2</t>
  </si>
  <si>
    <t>-1657372108</t>
  </si>
  <si>
    <t>1*1,8 'Přepočtené koeficientem množství</t>
  </si>
  <si>
    <t>59</t>
  </si>
  <si>
    <t>766660451</t>
  </si>
  <si>
    <t>Montáž dveřních křídel dřevěných nebo plastových vchodových dveří včetně rámu do zdiva dvoukřídlových bez nadsvětlíku</t>
  </si>
  <si>
    <t>-213891843</t>
  </si>
  <si>
    <t>https://podminky.urs.cz/item/CS_URS_2023_02/766660451</t>
  </si>
  <si>
    <t>60</t>
  </si>
  <si>
    <t>766694116</t>
  </si>
  <si>
    <t>Montáž ostatních truhlářských konstrukcí parapetních desek dřevěných nebo plastových šířky do 300 mm</t>
  </si>
  <si>
    <t>-986063698</t>
  </si>
  <si>
    <t>https://podminky.urs.cz/item/CS_URS_2023_02/766694116</t>
  </si>
  <si>
    <t>61</t>
  </si>
  <si>
    <t>60794102</t>
  </si>
  <si>
    <t>parapet dřevotřískový vnitřní povrch laminátový š 260mm</t>
  </si>
  <si>
    <t>1390392649</t>
  </si>
  <si>
    <t>62</t>
  </si>
  <si>
    <t>766698111</t>
  </si>
  <si>
    <t>Montáž truhlářských vrat garážových otvíravých do zárubně do 6 m2</t>
  </si>
  <si>
    <t>-443622961</t>
  </si>
  <si>
    <t>https://podminky.urs.cz/item/CS_URS_2023_02/766698111</t>
  </si>
  <si>
    <t>63</t>
  </si>
  <si>
    <t>55345872.R</t>
  </si>
  <si>
    <t>vrata garážová plast dvoukřídlová, zateplená, 2,35x2,45 m</t>
  </si>
  <si>
    <t>1201258916</t>
  </si>
  <si>
    <t>64</t>
  </si>
  <si>
    <t>766699211</t>
  </si>
  <si>
    <t>Montáž ostatních truhlářských konstrukcí lavic, stěn atd š. do 500 mm</t>
  </si>
  <si>
    <t>-1123978765</t>
  </si>
  <si>
    <t>https://podminky.urs.cz/item/CS_URS_2023_02/766699211</t>
  </si>
  <si>
    <t>13,4+6,0</t>
  </si>
  <si>
    <t>65</t>
  </si>
  <si>
    <t>76610116.R</t>
  </si>
  <si>
    <t>Lavička šatní š.400, v.450 , kovová nosná konstrukce, sedák z dřevěných podélných latí včetně povrchové úpravy</t>
  </si>
  <si>
    <t>-425937977</t>
  </si>
  <si>
    <t>66</t>
  </si>
  <si>
    <t>76610117.R</t>
  </si>
  <si>
    <t xml:space="preserve">Stěna z desky lamino , dřevodekor, výška 1,8 m s policí š.0,3 m, ocelové háčky á 150 mm </t>
  </si>
  <si>
    <t>-219623478</t>
  </si>
  <si>
    <t>Poznámka k položce:_x000d_
včetně kotvících prvků a montáže a všech ostatních nákladů</t>
  </si>
  <si>
    <t>67</t>
  </si>
  <si>
    <t>998766101</t>
  </si>
  <si>
    <t>Přesun hmot pro konstrukce truhlářské stanovený z hmotnosti přesunovaného materiálu vodorovná dopravní vzdálenost do 50 m v objektech výšky do 6 m</t>
  </si>
  <si>
    <t>-1619445827</t>
  </si>
  <si>
    <t>https://podminky.urs.cz/item/CS_URS_2023_02/998766101</t>
  </si>
  <si>
    <t>68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</si>
  <si>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</si>
  <si>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</si>
  <si>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-1812693552</t>
  </si>
  <si>
    <t>https://podminky.urs.cz/item/CS_URS_2023_02/998766181</t>
  </si>
  <si>
    <t>771</t>
  </si>
  <si>
    <t>Podlahy z dlaždic</t>
  </si>
  <si>
    <t>69</t>
  </si>
  <si>
    <t>771573810</t>
  </si>
  <si>
    <t>Demontáž podlah z dlaždic keramických lepených</t>
  </si>
  <si>
    <t>-611429363</t>
  </si>
  <si>
    <t>https://podminky.urs.cz/item/CS_URS_2023_02/771573810</t>
  </si>
  <si>
    <t>m,002</t>
  </si>
  <si>
    <t>4,1</t>
  </si>
  <si>
    <t>4,3</t>
  </si>
  <si>
    <t>70</t>
  </si>
  <si>
    <t>771574416</t>
  </si>
  <si>
    <t>Montáž podlah z dlaždic keramických lepených cementovým flexibilním lepidlem hladkých, tloušťky do 10 mm přes 9 do 12 ks/m2</t>
  </si>
  <si>
    <t>2002362088</t>
  </si>
  <si>
    <t>https://podminky.urs.cz/item/CS_URS_2023_02/771574416</t>
  </si>
  <si>
    <t>71</t>
  </si>
  <si>
    <t>59761160</t>
  </si>
  <si>
    <t>dlažba keramická slinutá mrazuvzdorná do interiéru i exteriéru povrch hladký/matný tl do 10mm přes 9 do 12ks/m2</t>
  </si>
  <si>
    <t>636025389</t>
  </si>
  <si>
    <t>Poznámka k položce:_x000d_
dlžba protiiskluzná do sprch</t>
  </si>
  <si>
    <t>8,4*1,1 'Přepočtené koeficientem množství</t>
  </si>
  <si>
    <t>72</t>
  </si>
  <si>
    <t>771591112</t>
  </si>
  <si>
    <t>Izolace podlahy pod dlažbu nátěrem nebo stěrkou ve dvou vrstvách</t>
  </si>
  <si>
    <t>-1846153994</t>
  </si>
  <si>
    <t>https://podminky.urs.cz/item/CS_URS_2023_02/771591112</t>
  </si>
  <si>
    <t>73</t>
  </si>
  <si>
    <t>771591115</t>
  </si>
  <si>
    <t>Podlahy - dokončovací práce spárování silikonem</t>
  </si>
  <si>
    <t>-1090221251</t>
  </si>
  <si>
    <t>https://podminky.urs.cz/item/CS_URS_2023_02/771591115</t>
  </si>
  <si>
    <t>2,4*2+1,0+1,60+1,8+0,1+2,0*6</t>
  </si>
  <si>
    <t>1,9*2+2,25*2+1,60+6*2,0</t>
  </si>
  <si>
    <t>74</t>
  </si>
  <si>
    <t>998771101</t>
  </si>
  <si>
    <t>Přesun hmot pro podlahy z dlaždic stanovený z hmotnosti přesunovaného materiálu vodorovná dopravní vzdálenost do 50 m v objektech výšky do 6 m</t>
  </si>
  <si>
    <t>-1592837678</t>
  </si>
  <si>
    <t>https://podminky.urs.cz/item/CS_URS_2023_02/998771101</t>
  </si>
  <si>
    <t>75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</si>
  <si>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</si>
  <si>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</si>
  <si>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-1053389901</t>
  </si>
  <si>
    <t>https://podminky.urs.cz/item/CS_URS_2023_02/998771181</t>
  </si>
  <si>
    <t>776</t>
  </si>
  <si>
    <t>Podlahy povlakové</t>
  </si>
  <si>
    <t>76</t>
  </si>
  <si>
    <t>776111116</t>
  </si>
  <si>
    <t>Příprava podkladu broušení podlah stávajícího podkladu pro odstranění lepidla (po starých krytinách)</t>
  </si>
  <si>
    <t>-378232227</t>
  </si>
  <si>
    <t>https://podminky.urs.cz/item/CS_URS_2023_02/776111116</t>
  </si>
  <si>
    <t>Poznámka k položce:_x000d_
vyrovnání spár stávající dlažby</t>
  </si>
  <si>
    <t>11,68</t>
  </si>
  <si>
    <t>10,50</t>
  </si>
  <si>
    <t>77</t>
  </si>
  <si>
    <t>776231111</t>
  </si>
  <si>
    <t>Montáž podlahovin z vinylu lepením lamel nebo čtverců standardním lepidlem</t>
  </si>
  <si>
    <t>-1539820775</t>
  </si>
  <si>
    <t>https://podminky.urs.cz/item/CS_URS_2023_02/776231111</t>
  </si>
  <si>
    <t>78</t>
  </si>
  <si>
    <t>28411140</t>
  </si>
  <si>
    <t>PVC vinyl heterogenní protiskluzná se vsypem a výztuž. vrstvou tl 2,00mm nášlapná vrstva 0,9mm, hořlavost Bfl-s1, třída zátěže 34/43, útlum 4dB, bodová zátěž ≤ 0,10mm, protiskluznost R10</t>
  </si>
  <si>
    <t>-565201886</t>
  </si>
  <si>
    <t>79</t>
  </si>
  <si>
    <t>776410811</t>
  </si>
  <si>
    <t>Demontáž soklíků nebo lišt pryžových nebo plastových</t>
  </si>
  <si>
    <t>-1528657278</t>
  </si>
  <si>
    <t>https://podminky.urs.cz/item/CS_URS_2023_02/776410811</t>
  </si>
  <si>
    <t>4,15*2+3,90*2-0,6-0,8</t>
  </si>
  <si>
    <t>2,70*2+3,90*2-0,8-0,6</t>
  </si>
  <si>
    <t>80</t>
  </si>
  <si>
    <t>776991821</t>
  </si>
  <si>
    <t>Ostatní práce odstranění lepidla ručně z podlah</t>
  </si>
  <si>
    <t>1197693522</t>
  </si>
  <si>
    <t>https://podminky.urs.cz/item/CS_URS_2023_02/776991821</t>
  </si>
  <si>
    <t>81</t>
  </si>
  <si>
    <t>998776101</t>
  </si>
  <si>
    <t>Přesun hmot pro podlahy povlakové stanovený z hmotnosti přesunovaného materiálu vodorovná dopravní vzdálenost do 50 m v objektech výšky do 6 m</t>
  </si>
  <si>
    <t>-1821192490</t>
  </si>
  <si>
    <t>https://podminky.urs.cz/item/CS_URS_2023_02/998776101</t>
  </si>
  <si>
    <t>82</t>
  </si>
  <si>
    <t>998776181</t>
  </si>
  <si>
    <t>Přesun hmot pro podlahy povlakové stanovený z hmotnosti přesunovaného materiálu Příplatek k cenám za přesun prováděný bez použití mechanizace pro jakoukoliv výšku objektu</t>
  </si>
  <si>
    <t>-824816645</t>
  </si>
  <si>
    <t>https://podminky.urs.cz/item/CS_URS_2023_02/998776181</t>
  </si>
  <si>
    <t>781</t>
  </si>
  <si>
    <t>Dokončovací práce - obklady</t>
  </si>
  <si>
    <t>83</t>
  </si>
  <si>
    <t>781111011</t>
  </si>
  <si>
    <t>Příprava podkladu před provedením obkladu oprášení (ometení) stěny</t>
  </si>
  <si>
    <t>-547288394</t>
  </si>
  <si>
    <t>https://podminky.urs.cz/item/CS_URS_2023_02/781111011</t>
  </si>
  <si>
    <t>2,0*(2,4*2+0,90*2+0,80*2+0,1+1,70)-0,60*2,0</t>
  </si>
  <si>
    <t>2,0*(1,90*2+2,25*2+0,80*2,0)-0,60*2,0</t>
  </si>
  <si>
    <t>84</t>
  </si>
  <si>
    <t>781121011</t>
  </si>
  <si>
    <t>Příprava podkladu před provedením obkladu nátěr penetrační na stěnu</t>
  </si>
  <si>
    <t>-479672568</t>
  </si>
  <si>
    <t>https://podminky.urs.cz/item/CS_URS_2023_02/781121011</t>
  </si>
  <si>
    <t>85</t>
  </si>
  <si>
    <t>781151031</t>
  </si>
  <si>
    <t>Příprava podkladu před provedením obkladu celoplošné vyrovnání podkladu stěrkou, tloušťky 3 mm</t>
  </si>
  <si>
    <t>-1924926989</t>
  </si>
  <si>
    <t>https://podminky.urs.cz/item/CS_URS_2023_02/781151031</t>
  </si>
  <si>
    <t>86</t>
  </si>
  <si>
    <t>781474154</t>
  </si>
  <si>
    <t>Montáž obkladů vnitřních stěn z dlaždic keramických lepených flexibilním lepidlem velkoformátových hladkých přes 4 do 6 ks/m2</t>
  </si>
  <si>
    <t>731324955</t>
  </si>
  <si>
    <t>https://podminky.urs.cz/item/CS_URS_2023_02/781474154</t>
  </si>
  <si>
    <t>87</t>
  </si>
  <si>
    <t>59761001</t>
  </si>
  <si>
    <t>obklad velkoformátový keramický hladký přes 4 do 6ks/m2</t>
  </si>
  <si>
    <t>1561605597</t>
  </si>
  <si>
    <t>37,4*1,15 'Přepočtené koeficientem množství</t>
  </si>
  <si>
    <t>88</t>
  </si>
  <si>
    <t>781492311</t>
  </si>
  <si>
    <t>Obklad - dokončující práce montáž profilu lepeného flexibilním cementovým rychletuhnoucím lepidlem rohového</t>
  </si>
  <si>
    <t>2002104885</t>
  </si>
  <si>
    <t>https://podminky.urs.cz/item/CS_URS_2023_02/781492311</t>
  </si>
  <si>
    <t>2,0*4+2,0*4</t>
  </si>
  <si>
    <t>89</t>
  </si>
  <si>
    <t>28342001</t>
  </si>
  <si>
    <t>lišta ukončovací z PVC 8mm</t>
  </si>
  <si>
    <t>2040527100</t>
  </si>
  <si>
    <t>16*1,05 'Přepočtené koeficientem množství</t>
  </si>
  <si>
    <t>90</t>
  </si>
  <si>
    <t>781495115</t>
  </si>
  <si>
    <t>Obklad - dokončující práce ostatní práce spárování silikonem</t>
  </si>
  <si>
    <t>-786198593</t>
  </si>
  <si>
    <t>https://podminky.urs.cz/item/CS_URS_2023_02/781495115</t>
  </si>
  <si>
    <t>1,60*6+1,4*2,0+0,6*6</t>
  </si>
  <si>
    <t>91</t>
  </si>
  <si>
    <t>998781101</t>
  </si>
  <si>
    <t>Přesun hmot pro obklady keramické stanovený z hmotnosti přesunovaného materiálu vodorovná dopravní vzdálenost do 50 m v objektech výšky do 6 m</t>
  </si>
  <si>
    <t>1080590370</t>
  </si>
  <si>
    <t>https://podminky.urs.cz/item/CS_URS_2023_02/998781101</t>
  </si>
  <si>
    <t>92</t>
  </si>
  <si>
    <t>998781181</t>
  </si>
  <si>
    <t>Přesun hmot pro obklady keramické stanovený z hmotnosti přesunovaného materiálu Příplatek k cenám za přesun prováděný bez použití mechanizace pro jakoukoliv výšku objektu</t>
  </si>
  <si>
    <t>-775897925</t>
  </si>
  <si>
    <t>https://podminky.urs.cz/item/CS_URS_2023_02/998781181</t>
  </si>
  <si>
    <t>783</t>
  </si>
  <si>
    <t>Dokončovací práce - nátěry</t>
  </si>
  <si>
    <t>93</t>
  </si>
  <si>
    <t>783315103</t>
  </si>
  <si>
    <t>Mezinátěr zámečnických konstrukcí jednonásobný syntetický samozákladující</t>
  </si>
  <si>
    <t>687494848</t>
  </si>
  <si>
    <t>https://podminky.urs.cz/item/CS_URS_2023_02/783315103</t>
  </si>
  <si>
    <t>94</t>
  </si>
  <si>
    <t>783317105</t>
  </si>
  <si>
    <t>Krycí nátěr (email) zámečnických konstrukcí jednonásobný syntetický samozákladující</t>
  </si>
  <si>
    <t>-1806649098</t>
  </si>
  <si>
    <t>https://podminky.urs.cz/item/CS_URS_2023_02/783317105</t>
  </si>
  <si>
    <t>VRN</t>
  </si>
  <si>
    <t>Vedlejší rozpočtové náklady</t>
  </si>
  <si>
    <t>VRN3</t>
  </si>
  <si>
    <t>Zařízení staveniště</t>
  </si>
  <si>
    <t>95</t>
  </si>
  <si>
    <t>030001000</t>
  </si>
  <si>
    <t>soub</t>
  </si>
  <si>
    <t>1024</t>
  </si>
  <si>
    <t>-1322504383</t>
  </si>
  <si>
    <t>https://podminky.urs.cz/item/CS_URS_2023_02/030001000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</si>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</sst>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325422" TargetMode="External" /><Relationship Id="rId2" Type="http://schemas.openxmlformats.org/officeDocument/2006/relationships/hyperlink" Target="https://podminky.urs.cz/item/CS_URS_2023_02/612325421" TargetMode="External" /><Relationship Id="rId3" Type="http://schemas.openxmlformats.org/officeDocument/2006/relationships/hyperlink" Target="https://podminky.urs.cz/item/CS_URS_2023_02/622131121" TargetMode="External" /><Relationship Id="rId4" Type="http://schemas.openxmlformats.org/officeDocument/2006/relationships/hyperlink" Target="https://podminky.urs.cz/item/CS_URS_2023_02/622142001" TargetMode="External" /><Relationship Id="rId5" Type="http://schemas.openxmlformats.org/officeDocument/2006/relationships/hyperlink" Target="https://podminky.urs.cz/item/CS_URS_2023_02/622252002" TargetMode="External" /><Relationship Id="rId6" Type="http://schemas.openxmlformats.org/officeDocument/2006/relationships/hyperlink" Target="https://podminky.urs.cz/item/CS_URS_2023_02/622325101" TargetMode="External" /><Relationship Id="rId7" Type="http://schemas.openxmlformats.org/officeDocument/2006/relationships/hyperlink" Target="https://podminky.urs.cz/item/CS_URS_2023_02/622541012" TargetMode="External" /><Relationship Id="rId8" Type="http://schemas.openxmlformats.org/officeDocument/2006/relationships/hyperlink" Target="https://podminky.urs.cz/item/CS_URS_2023_02/629995101" TargetMode="External" /><Relationship Id="rId9" Type="http://schemas.openxmlformats.org/officeDocument/2006/relationships/hyperlink" Target="https://podminky.urs.cz/item/CS_URS_2023_02/968062244" TargetMode="External" /><Relationship Id="rId10" Type="http://schemas.openxmlformats.org/officeDocument/2006/relationships/hyperlink" Target="https://podminky.urs.cz/item/CS_URS_2023_02/968062245" TargetMode="External" /><Relationship Id="rId11" Type="http://schemas.openxmlformats.org/officeDocument/2006/relationships/hyperlink" Target="https://podminky.urs.cz/item/CS_URS_2023_02/968062455" TargetMode="External" /><Relationship Id="rId12" Type="http://schemas.openxmlformats.org/officeDocument/2006/relationships/hyperlink" Target="https://podminky.urs.cz/item/CS_URS_2023_02/968062559" TargetMode="External" /><Relationship Id="rId13" Type="http://schemas.openxmlformats.org/officeDocument/2006/relationships/hyperlink" Target="https://podminky.urs.cz/item/CS_URS_2023_02/978011121" TargetMode="External" /><Relationship Id="rId14" Type="http://schemas.openxmlformats.org/officeDocument/2006/relationships/hyperlink" Target="https://podminky.urs.cz/item/CS_URS_2023_02/978013141" TargetMode="External" /><Relationship Id="rId15" Type="http://schemas.openxmlformats.org/officeDocument/2006/relationships/hyperlink" Target="https://podminky.urs.cz/item/CS_URS_2023_02/997002511" TargetMode="External" /><Relationship Id="rId16" Type="http://schemas.openxmlformats.org/officeDocument/2006/relationships/hyperlink" Target="https://podminky.urs.cz/item/CS_URS_2023_02/997002611" TargetMode="External" /><Relationship Id="rId17" Type="http://schemas.openxmlformats.org/officeDocument/2006/relationships/hyperlink" Target="https://podminky.urs.cz/item/CS_URS_2023_02/997013631" TargetMode="External" /><Relationship Id="rId18" Type="http://schemas.openxmlformats.org/officeDocument/2006/relationships/hyperlink" Target="https://podminky.urs.cz/item/CS_URS_2023_02/997221559" TargetMode="External" /><Relationship Id="rId19" Type="http://schemas.openxmlformats.org/officeDocument/2006/relationships/hyperlink" Target="https://podminky.urs.cz/item/CS_URS_2023_02/998011001" TargetMode="External" /><Relationship Id="rId20" Type="http://schemas.openxmlformats.org/officeDocument/2006/relationships/hyperlink" Target="https://podminky.urs.cz/item/CS_URS_2023_02/998011014" TargetMode="External" /><Relationship Id="rId21" Type="http://schemas.openxmlformats.org/officeDocument/2006/relationships/hyperlink" Target="https://podminky.urs.cz/item/CS_URS_2023_02/721210822" TargetMode="External" /><Relationship Id="rId22" Type="http://schemas.openxmlformats.org/officeDocument/2006/relationships/hyperlink" Target="https://podminky.urs.cz/item/CS_URS_2023_02/721212128" TargetMode="External" /><Relationship Id="rId23" Type="http://schemas.openxmlformats.org/officeDocument/2006/relationships/hyperlink" Target="https://podminky.urs.cz/item/CS_URS_2023_02/998721101" TargetMode="External" /><Relationship Id="rId24" Type="http://schemas.openxmlformats.org/officeDocument/2006/relationships/hyperlink" Target="https://podminky.urs.cz/item/CS_URS_2023_02/998721181" TargetMode="External" /><Relationship Id="rId25" Type="http://schemas.openxmlformats.org/officeDocument/2006/relationships/hyperlink" Target="https://podminky.urs.cz/item/CS_URS_2023_02/725112182" TargetMode="External" /><Relationship Id="rId26" Type="http://schemas.openxmlformats.org/officeDocument/2006/relationships/hyperlink" Target="https://podminky.urs.cz/item/CS_URS_2023_02/725210951" TargetMode="External" /><Relationship Id="rId27" Type="http://schemas.openxmlformats.org/officeDocument/2006/relationships/hyperlink" Target="https://podminky.urs.cz/item/CS_URS_2023_02/725291211" TargetMode="External" /><Relationship Id="rId28" Type="http://schemas.openxmlformats.org/officeDocument/2006/relationships/hyperlink" Target="https://podminky.urs.cz/item/CS_URS_2023_02/725291621" TargetMode="External" /><Relationship Id="rId29" Type="http://schemas.openxmlformats.org/officeDocument/2006/relationships/hyperlink" Target="https://podminky.urs.cz/item/CS_URS_2023_02/725291631" TargetMode="External" /><Relationship Id="rId30" Type="http://schemas.openxmlformats.org/officeDocument/2006/relationships/hyperlink" Target="https://podminky.urs.cz/item/CS_URS_2023_02/725291641" TargetMode="External" /><Relationship Id="rId31" Type="http://schemas.openxmlformats.org/officeDocument/2006/relationships/hyperlink" Target="https://podminky.urs.cz/item/CS_URS_2023_02/725530826" TargetMode="External" /><Relationship Id="rId32" Type="http://schemas.openxmlformats.org/officeDocument/2006/relationships/hyperlink" Target="https://podminky.urs.cz/item/CS_URS_2023_02/725532122" TargetMode="External" /><Relationship Id="rId33" Type="http://schemas.openxmlformats.org/officeDocument/2006/relationships/hyperlink" Target="https://podminky.urs.cz/item/CS_URS_2023_02/725822632" TargetMode="External" /><Relationship Id="rId34" Type="http://schemas.openxmlformats.org/officeDocument/2006/relationships/hyperlink" Target="https://podminky.urs.cz/item/CS_URS_2023_02/725841312" TargetMode="External" /><Relationship Id="rId35" Type="http://schemas.openxmlformats.org/officeDocument/2006/relationships/hyperlink" Target="https://podminky.urs.cz/item/CS_URS_2023_02/725861102" TargetMode="External" /><Relationship Id="rId36" Type="http://schemas.openxmlformats.org/officeDocument/2006/relationships/hyperlink" Target="https://podminky.urs.cz/item/CS_URS_2023_02/725980122" TargetMode="External" /><Relationship Id="rId37" Type="http://schemas.openxmlformats.org/officeDocument/2006/relationships/hyperlink" Target="https://podminky.urs.cz/item/CS_URS_2023_02/998725101" TargetMode="External" /><Relationship Id="rId38" Type="http://schemas.openxmlformats.org/officeDocument/2006/relationships/hyperlink" Target="https://podminky.urs.cz/item/CS_URS_2023_02/998725181" TargetMode="External" /><Relationship Id="rId39" Type="http://schemas.openxmlformats.org/officeDocument/2006/relationships/hyperlink" Target="https://podminky.urs.cz/item/CS_URS_2023_02/741810001" TargetMode="External" /><Relationship Id="rId40" Type="http://schemas.openxmlformats.org/officeDocument/2006/relationships/hyperlink" Target="https://podminky.urs.cz/item/CS_URS_2023_02/764002851" TargetMode="External" /><Relationship Id="rId41" Type="http://schemas.openxmlformats.org/officeDocument/2006/relationships/hyperlink" Target="https://podminky.urs.cz/item/CS_URS_2023_02/764226403" TargetMode="External" /><Relationship Id="rId42" Type="http://schemas.openxmlformats.org/officeDocument/2006/relationships/hyperlink" Target="https://podminky.urs.cz/item/CS_URS_2023_02/998764101" TargetMode="External" /><Relationship Id="rId43" Type="http://schemas.openxmlformats.org/officeDocument/2006/relationships/hyperlink" Target="https://podminky.urs.cz/item/CS_URS_2023_02/998764181" TargetMode="External" /><Relationship Id="rId44" Type="http://schemas.openxmlformats.org/officeDocument/2006/relationships/hyperlink" Target="https://podminky.urs.cz/item/CS_URS_2023_02/765151801" TargetMode="External" /><Relationship Id="rId45" Type="http://schemas.openxmlformats.org/officeDocument/2006/relationships/hyperlink" Target="https://podminky.urs.cz/item/CS_URS_2023_02/998765101" TargetMode="External" /><Relationship Id="rId46" Type="http://schemas.openxmlformats.org/officeDocument/2006/relationships/hyperlink" Target="https://podminky.urs.cz/item/CS_URS_2023_02/998765181" TargetMode="External" /><Relationship Id="rId47" Type="http://schemas.openxmlformats.org/officeDocument/2006/relationships/hyperlink" Target="https://podminky.urs.cz/item/CS_URS_2023_02/766441811" TargetMode="External" /><Relationship Id="rId48" Type="http://schemas.openxmlformats.org/officeDocument/2006/relationships/hyperlink" Target="https://podminky.urs.cz/item/CS_URS_2023_02/766622131" TargetMode="External" /><Relationship Id="rId49" Type="http://schemas.openxmlformats.org/officeDocument/2006/relationships/hyperlink" Target="https://podminky.urs.cz/item/CS_URS_2023_02/766660001" TargetMode="External" /><Relationship Id="rId50" Type="http://schemas.openxmlformats.org/officeDocument/2006/relationships/hyperlink" Target="https://podminky.urs.cz/item/CS_URS_2023_02/766660411" TargetMode="External" /><Relationship Id="rId51" Type="http://schemas.openxmlformats.org/officeDocument/2006/relationships/hyperlink" Target="https://podminky.urs.cz/item/CS_URS_2023_02/766660451" TargetMode="External" /><Relationship Id="rId52" Type="http://schemas.openxmlformats.org/officeDocument/2006/relationships/hyperlink" Target="https://podminky.urs.cz/item/CS_URS_2023_02/766694116" TargetMode="External" /><Relationship Id="rId53" Type="http://schemas.openxmlformats.org/officeDocument/2006/relationships/hyperlink" Target="https://podminky.urs.cz/item/CS_URS_2023_02/766698111" TargetMode="External" /><Relationship Id="rId54" Type="http://schemas.openxmlformats.org/officeDocument/2006/relationships/hyperlink" Target="https://podminky.urs.cz/item/CS_URS_2023_02/766699211" TargetMode="External" /><Relationship Id="rId55" Type="http://schemas.openxmlformats.org/officeDocument/2006/relationships/hyperlink" Target="https://podminky.urs.cz/item/CS_URS_2023_02/998766101" TargetMode="External" /><Relationship Id="rId56" Type="http://schemas.openxmlformats.org/officeDocument/2006/relationships/hyperlink" Target="https://podminky.urs.cz/item/CS_URS_2023_02/998766181" TargetMode="External" /><Relationship Id="rId57" Type="http://schemas.openxmlformats.org/officeDocument/2006/relationships/hyperlink" Target="https://podminky.urs.cz/item/CS_URS_2023_02/771573810" TargetMode="External" /><Relationship Id="rId58" Type="http://schemas.openxmlformats.org/officeDocument/2006/relationships/hyperlink" Target="https://podminky.urs.cz/item/CS_URS_2023_02/771574416" TargetMode="External" /><Relationship Id="rId59" Type="http://schemas.openxmlformats.org/officeDocument/2006/relationships/hyperlink" Target="https://podminky.urs.cz/item/CS_URS_2023_02/771591112" TargetMode="External" /><Relationship Id="rId60" Type="http://schemas.openxmlformats.org/officeDocument/2006/relationships/hyperlink" Target="https://podminky.urs.cz/item/CS_URS_2023_02/771591115" TargetMode="External" /><Relationship Id="rId61" Type="http://schemas.openxmlformats.org/officeDocument/2006/relationships/hyperlink" Target="https://podminky.urs.cz/item/CS_URS_2023_02/998771101" TargetMode="External" /><Relationship Id="rId62" Type="http://schemas.openxmlformats.org/officeDocument/2006/relationships/hyperlink" Target="https://podminky.urs.cz/item/CS_URS_2023_02/998771181" TargetMode="External" /><Relationship Id="rId63" Type="http://schemas.openxmlformats.org/officeDocument/2006/relationships/hyperlink" Target="https://podminky.urs.cz/item/CS_URS_2023_02/776111116" TargetMode="External" /><Relationship Id="rId64" Type="http://schemas.openxmlformats.org/officeDocument/2006/relationships/hyperlink" Target="https://podminky.urs.cz/item/CS_URS_2023_02/776231111" TargetMode="External" /><Relationship Id="rId65" Type="http://schemas.openxmlformats.org/officeDocument/2006/relationships/hyperlink" Target="https://podminky.urs.cz/item/CS_URS_2023_02/776410811" TargetMode="External" /><Relationship Id="rId66" Type="http://schemas.openxmlformats.org/officeDocument/2006/relationships/hyperlink" Target="https://podminky.urs.cz/item/CS_URS_2023_02/776991821" TargetMode="External" /><Relationship Id="rId67" Type="http://schemas.openxmlformats.org/officeDocument/2006/relationships/hyperlink" Target="https://podminky.urs.cz/item/CS_URS_2023_02/998776101" TargetMode="External" /><Relationship Id="rId68" Type="http://schemas.openxmlformats.org/officeDocument/2006/relationships/hyperlink" Target="https://podminky.urs.cz/item/CS_URS_2023_02/998776181" TargetMode="External" /><Relationship Id="rId69" Type="http://schemas.openxmlformats.org/officeDocument/2006/relationships/hyperlink" Target="https://podminky.urs.cz/item/CS_URS_2023_02/781111011" TargetMode="External" /><Relationship Id="rId70" Type="http://schemas.openxmlformats.org/officeDocument/2006/relationships/hyperlink" Target="https://podminky.urs.cz/item/CS_URS_2023_02/781121011" TargetMode="External" /><Relationship Id="rId71" Type="http://schemas.openxmlformats.org/officeDocument/2006/relationships/hyperlink" Target="https://podminky.urs.cz/item/CS_URS_2023_02/781151031" TargetMode="External" /><Relationship Id="rId72" Type="http://schemas.openxmlformats.org/officeDocument/2006/relationships/hyperlink" Target="https://podminky.urs.cz/item/CS_URS_2023_02/781474154" TargetMode="External" /><Relationship Id="rId73" Type="http://schemas.openxmlformats.org/officeDocument/2006/relationships/hyperlink" Target="https://podminky.urs.cz/item/CS_URS_2023_02/781492311" TargetMode="External" /><Relationship Id="rId74" Type="http://schemas.openxmlformats.org/officeDocument/2006/relationships/hyperlink" Target="https://podminky.urs.cz/item/CS_URS_2023_02/781495115" TargetMode="External" /><Relationship Id="rId75" Type="http://schemas.openxmlformats.org/officeDocument/2006/relationships/hyperlink" Target="https://podminky.urs.cz/item/CS_URS_2023_02/998781101" TargetMode="External" /><Relationship Id="rId76" Type="http://schemas.openxmlformats.org/officeDocument/2006/relationships/hyperlink" Target="https://podminky.urs.cz/item/CS_URS_2023_02/998781181" TargetMode="External" /><Relationship Id="rId77" Type="http://schemas.openxmlformats.org/officeDocument/2006/relationships/hyperlink" Target="https://podminky.urs.cz/item/CS_URS_2023_02/783315103" TargetMode="External" /><Relationship Id="rId78" Type="http://schemas.openxmlformats.org/officeDocument/2006/relationships/hyperlink" Target="https://podminky.urs.cz/item/CS_URS_2023_02/783317105" TargetMode="External" /><Relationship Id="rId79" Type="http://schemas.openxmlformats.org/officeDocument/2006/relationships/hyperlink" Target="https://podminky.urs.cz/item/CS_URS_2023_02/030001000" TargetMode="External" /><Relationship Id="rId8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202410031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zázemí sportovního stadionu GJŠB Domažlice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68</v>
      </c>
      <c r="BT54" s="111" t="s">
        <v>69</v>
      </c>
      <c r="BV54" s="111" t="s">
        <v>70</v>
      </c>
      <c r="BW54" s="111" t="s">
        <v>5</v>
      </c>
      <c r="BX54" s="111" t="s">
        <v>71</v>
      </c>
      <c r="CL54" s="111" t="s">
        <v>19</v>
      </c>
    </row>
    <row r="55" s="7" customFormat="1" ht="24.75" customHeight="1">
      <c r="A55" s="112" t="s">
        <v>72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'202410031 - Rekonstrukce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73</v>
      </c>
      <c r="AR55" s="119"/>
      <c r="AS55" s="120">
        <v>0</v>
      </c>
      <c r="AT55" s="121">
        <f>ROUND(SUM(AV55:AW55),2)</f>
        <v>0</v>
      </c>
      <c r="AU55" s="122">
        <f>'202410031 - Rekonstrukce ...'!P92</f>
        <v>0</v>
      </c>
      <c r="AV55" s="121">
        <f>'202410031 - Rekonstrukce ...'!J31</f>
        <v>0</v>
      </c>
      <c r="AW55" s="121">
        <f>'202410031 - Rekonstrukce ...'!J32</f>
        <v>0</v>
      </c>
      <c r="AX55" s="121">
        <f>'202410031 - Rekonstrukce ...'!J33</f>
        <v>0</v>
      </c>
      <c r="AY55" s="121">
        <f>'202410031 - Rekonstrukce ...'!J34</f>
        <v>0</v>
      </c>
      <c r="AZ55" s="121">
        <f>'202410031 - Rekonstrukce ...'!F31</f>
        <v>0</v>
      </c>
      <c r="BA55" s="121">
        <f>'202410031 - Rekonstrukce ...'!F32</f>
        <v>0</v>
      </c>
      <c r="BB55" s="121">
        <f>'202410031 - Rekonstrukce ...'!F33</f>
        <v>0</v>
      </c>
      <c r="BC55" s="121">
        <f>'202410031 - Rekonstrukce ...'!F34</f>
        <v>0</v>
      </c>
      <c r="BD55" s="123">
        <f>'202410031 - Rekonstrukce ...'!F35</f>
        <v>0</v>
      </c>
      <c r="BE55" s="7"/>
      <c r="BT55" s="124" t="s">
        <v>74</v>
      </c>
      <c r="BU55" s="124" t="s">
        <v>75</v>
      </c>
      <c r="BV55" s="124" t="s">
        <v>70</v>
      </c>
      <c r="BW55" s="124" t="s">
        <v>5</v>
      </c>
      <c r="BX55" s="124" t="s">
        <v>71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h2xsrlxmZ9PJ4/AoqQ/Q/u1uUcIhlN8aZvIRjXOId7WB0ic/0viesXcaXQwrcXUo9Muwe/vL0Mk8IdvjZl79DA==" hashValue="8BejYIUntDmswIyICndCkvGv7oDJAvnU/wJMjnCX5UAQctw5zs+LR/SpHYe2ifE0hauLaIxgwrw1uesO+4j4Z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10031 - Rekonstruk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76</v>
      </c>
    </row>
    <row r="4" s="1" customFormat="1" ht="24.96" customHeight="1">
      <c r="B4" s="22"/>
      <c r="D4" s="127" t="s">
        <v>77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22. 1. 2024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tr">
        <f>IF('Rekapitulace stavby'!AN10="","",'Rekapitulace stavby'!AN10)</f>
        <v/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tr">
        <f>IF('Rekapitulace stavby'!E11="","",'Rekapitulace stavby'!E11)</f>
        <v xml:space="preserve"> </v>
      </c>
      <c r="F13" s="40"/>
      <c r="G13" s="40"/>
      <c r="H13" s="40"/>
      <c r="I13" s="129" t="s">
        <v>27</v>
      </c>
      <c r="J13" s="132" t="str">
        <f>IF('Rekapitulace stavby'!AN11="","",'Rekapitulace stavby'!AN11)</f>
        <v/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28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27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30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27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32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27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33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4"/>
      <c r="B25" s="135"/>
      <c r="C25" s="134"/>
      <c r="D25" s="134"/>
      <c r="E25" s="136" t="s">
        <v>34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35</v>
      </c>
      <c r="E28" s="40"/>
      <c r="F28" s="40"/>
      <c r="G28" s="40"/>
      <c r="H28" s="40"/>
      <c r="I28" s="40"/>
      <c r="J28" s="140">
        <f>ROUND(J92,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37</v>
      </c>
      <c r="G30" s="40"/>
      <c r="H30" s="40"/>
      <c r="I30" s="141" t="s">
        <v>36</v>
      </c>
      <c r="J30" s="141" t="s">
        <v>38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39</v>
      </c>
      <c r="E31" s="129" t="s">
        <v>40</v>
      </c>
      <c r="F31" s="143">
        <f>ROUND((SUM(BE92:BE421)),  2)</f>
        <v>0</v>
      </c>
      <c r="G31" s="40"/>
      <c r="H31" s="40"/>
      <c r="I31" s="144">
        <v>0.20999999999999999</v>
      </c>
      <c r="J31" s="143">
        <f>ROUND(((SUM(BE92:BE421))*I31),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41</v>
      </c>
      <c r="F32" s="143">
        <f>ROUND((SUM(BF92:BF421)),  2)</f>
        <v>0</v>
      </c>
      <c r="G32" s="40"/>
      <c r="H32" s="40"/>
      <c r="I32" s="144">
        <v>0.14999999999999999</v>
      </c>
      <c r="J32" s="143">
        <f>ROUND(((SUM(BF92:BF421))*I32),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42</v>
      </c>
      <c r="F33" s="143">
        <f>ROUND((SUM(BG92:BG421)),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43</v>
      </c>
      <c r="F34" s="143">
        <f>ROUND((SUM(BH92:BH421)),  2)</f>
        <v>0</v>
      </c>
      <c r="G34" s="40"/>
      <c r="H34" s="40"/>
      <c r="I34" s="144">
        <v>0.14999999999999999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44</v>
      </c>
      <c r="F35" s="143">
        <f>ROUND((SUM(BI92:BI421)),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45</v>
      </c>
      <c r="E37" s="147"/>
      <c r="F37" s="147"/>
      <c r="G37" s="148" t="s">
        <v>46</v>
      </c>
      <c r="H37" s="149" t="s">
        <v>47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78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Rekonstrukce zázemí sportovního stadionu GJŠB Domažlice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 xml:space="preserve"> </v>
      </c>
      <c r="G48" s="42"/>
      <c r="H48" s="42"/>
      <c r="I48" s="34" t="s">
        <v>23</v>
      </c>
      <c r="J48" s="74" t="str">
        <f>IF(J10="","",J10)</f>
        <v>22. 1. 2024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 xml:space="preserve"> </v>
      </c>
      <c r="G50" s="42"/>
      <c r="H50" s="42"/>
      <c r="I50" s="34" t="s">
        <v>30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28</v>
      </c>
      <c r="D51" s="42"/>
      <c r="E51" s="42"/>
      <c r="F51" s="29" t="str">
        <f>IF(E16="","",E16)</f>
        <v>Vyplň údaj</v>
      </c>
      <c r="G51" s="42"/>
      <c r="H51" s="42"/>
      <c r="I51" s="34" t="s">
        <v>32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79</v>
      </c>
      <c r="D53" s="157"/>
      <c r="E53" s="157"/>
      <c r="F53" s="157"/>
      <c r="G53" s="157"/>
      <c r="H53" s="157"/>
      <c r="I53" s="157"/>
      <c r="J53" s="158" t="s">
        <v>80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67</v>
      </c>
      <c r="D55" s="42"/>
      <c r="E55" s="42"/>
      <c r="F55" s="42"/>
      <c r="G55" s="42"/>
      <c r="H55" s="42"/>
      <c r="I55" s="42"/>
      <c r="J55" s="104">
        <f>J92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81</v>
      </c>
    </row>
    <row r="56" s="9" customFormat="1" ht="24.96" customHeight="1">
      <c r="A56" s="9"/>
      <c r="B56" s="160"/>
      <c r="C56" s="161"/>
      <c r="D56" s="162" t="s">
        <v>82</v>
      </c>
      <c r="E56" s="163"/>
      <c r="F56" s="163"/>
      <c r="G56" s="163"/>
      <c r="H56" s="163"/>
      <c r="I56" s="163"/>
      <c r="J56" s="164">
        <f>J93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83</v>
      </c>
      <c r="E57" s="169"/>
      <c r="F57" s="169"/>
      <c r="G57" s="169"/>
      <c r="H57" s="169"/>
      <c r="I57" s="169"/>
      <c r="J57" s="170">
        <f>J94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6"/>
      <c r="C58" s="167"/>
      <c r="D58" s="168" t="s">
        <v>84</v>
      </c>
      <c r="E58" s="169"/>
      <c r="F58" s="169"/>
      <c r="G58" s="169"/>
      <c r="H58" s="169"/>
      <c r="I58" s="169"/>
      <c r="J58" s="170">
        <f>J95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6"/>
      <c r="C59" s="167"/>
      <c r="D59" s="168" t="s">
        <v>85</v>
      </c>
      <c r="E59" s="169"/>
      <c r="F59" s="169"/>
      <c r="G59" s="169"/>
      <c r="H59" s="169"/>
      <c r="I59" s="169"/>
      <c r="J59" s="170">
        <f>J142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4.88" customHeight="1">
      <c r="A60" s="10"/>
      <c r="B60" s="166"/>
      <c r="C60" s="167"/>
      <c r="D60" s="168" t="s">
        <v>86</v>
      </c>
      <c r="E60" s="169"/>
      <c r="F60" s="169"/>
      <c r="G60" s="169"/>
      <c r="H60" s="169"/>
      <c r="I60" s="169"/>
      <c r="J60" s="170">
        <f>J188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66"/>
      <c r="C61" s="167"/>
      <c r="D61" s="168" t="s">
        <v>87</v>
      </c>
      <c r="E61" s="169"/>
      <c r="F61" s="169"/>
      <c r="G61" s="169"/>
      <c r="H61" s="169"/>
      <c r="I61" s="169"/>
      <c r="J61" s="170">
        <f>J199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88</v>
      </c>
      <c r="E62" s="169"/>
      <c r="F62" s="169"/>
      <c r="G62" s="169"/>
      <c r="H62" s="169"/>
      <c r="I62" s="169"/>
      <c r="J62" s="170">
        <f>J204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66"/>
      <c r="C63" s="167"/>
      <c r="D63" s="168" t="s">
        <v>89</v>
      </c>
      <c r="E63" s="169"/>
      <c r="F63" s="169"/>
      <c r="G63" s="169"/>
      <c r="H63" s="169"/>
      <c r="I63" s="169"/>
      <c r="J63" s="170">
        <f>J205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66"/>
      <c r="C64" s="167"/>
      <c r="D64" s="168" t="s">
        <v>90</v>
      </c>
      <c r="E64" s="169"/>
      <c r="F64" s="169"/>
      <c r="G64" s="169"/>
      <c r="H64" s="169"/>
      <c r="I64" s="169"/>
      <c r="J64" s="170">
        <f>J214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66"/>
      <c r="C65" s="167"/>
      <c r="D65" s="168" t="s">
        <v>91</v>
      </c>
      <c r="E65" s="169"/>
      <c r="F65" s="169"/>
      <c r="G65" s="169"/>
      <c r="H65" s="169"/>
      <c r="I65" s="169"/>
      <c r="J65" s="170">
        <f>J243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66"/>
      <c r="C66" s="167"/>
      <c r="D66" s="168" t="s">
        <v>92</v>
      </c>
      <c r="E66" s="169"/>
      <c r="F66" s="169"/>
      <c r="G66" s="169"/>
      <c r="H66" s="169"/>
      <c r="I66" s="169"/>
      <c r="J66" s="170">
        <f>J246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66"/>
      <c r="C67" s="167"/>
      <c r="D67" s="168" t="s">
        <v>93</v>
      </c>
      <c r="E67" s="169"/>
      <c r="F67" s="169"/>
      <c r="G67" s="169"/>
      <c r="H67" s="169"/>
      <c r="I67" s="169"/>
      <c r="J67" s="170">
        <f>J256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66"/>
      <c r="C68" s="167"/>
      <c r="D68" s="168" t="s">
        <v>94</v>
      </c>
      <c r="E68" s="169"/>
      <c r="F68" s="169"/>
      <c r="G68" s="169"/>
      <c r="H68" s="169"/>
      <c r="I68" s="169"/>
      <c r="J68" s="170">
        <f>J269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66"/>
      <c r="C69" s="167"/>
      <c r="D69" s="168" t="s">
        <v>95</v>
      </c>
      <c r="E69" s="169"/>
      <c r="F69" s="169"/>
      <c r="G69" s="169"/>
      <c r="H69" s="169"/>
      <c r="I69" s="169"/>
      <c r="J69" s="170">
        <f>J326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66"/>
      <c r="C70" s="167"/>
      <c r="D70" s="168" t="s">
        <v>96</v>
      </c>
      <c r="E70" s="169"/>
      <c r="F70" s="169"/>
      <c r="G70" s="169"/>
      <c r="H70" s="169"/>
      <c r="I70" s="169"/>
      <c r="J70" s="170">
        <f>J355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66"/>
      <c r="C71" s="167"/>
      <c r="D71" s="168" t="s">
        <v>97</v>
      </c>
      <c r="E71" s="169"/>
      <c r="F71" s="169"/>
      <c r="G71" s="169"/>
      <c r="H71" s="169"/>
      <c r="I71" s="169"/>
      <c r="J71" s="170">
        <f>J385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66"/>
      <c r="C72" s="167"/>
      <c r="D72" s="168" t="s">
        <v>98</v>
      </c>
      <c r="E72" s="169"/>
      <c r="F72" s="169"/>
      <c r="G72" s="169"/>
      <c r="H72" s="169"/>
      <c r="I72" s="169"/>
      <c r="J72" s="170">
        <f>J413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99</v>
      </c>
      <c r="E73" s="169"/>
      <c r="F73" s="169"/>
      <c r="G73" s="169"/>
      <c r="H73" s="169"/>
      <c r="I73" s="169"/>
      <c r="J73" s="170">
        <f>J418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66"/>
      <c r="C74" s="167"/>
      <c r="D74" s="168" t="s">
        <v>100</v>
      </c>
      <c r="E74" s="169"/>
      <c r="F74" s="169"/>
      <c r="G74" s="169"/>
      <c r="H74" s="169"/>
      <c r="I74" s="169"/>
      <c r="J74" s="170">
        <f>J419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101</v>
      </c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E7</f>
        <v>Rekonstrukce zázemí sportovního stadionu GJŠB Domažlice</v>
      </c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F10</f>
        <v xml:space="preserve"> </v>
      </c>
      <c r="G86" s="42"/>
      <c r="H86" s="42"/>
      <c r="I86" s="34" t="s">
        <v>23</v>
      </c>
      <c r="J86" s="74" t="str">
        <f>IF(J10="","",J10)</f>
        <v>22. 1. 2024</v>
      </c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E13</f>
        <v xml:space="preserve"> </v>
      </c>
      <c r="G88" s="42"/>
      <c r="H88" s="42"/>
      <c r="I88" s="34" t="s">
        <v>30</v>
      </c>
      <c r="J88" s="38" t="str">
        <f>E19</f>
        <v xml:space="preserve"> </v>
      </c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IF(E16="","",E16)</f>
        <v>Vyplň údaj</v>
      </c>
      <c r="G89" s="42"/>
      <c r="H89" s="42"/>
      <c r="I89" s="34" t="s">
        <v>32</v>
      </c>
      <c r="J89" s="38" t="str">
        <f>E22</f>
        <v xml:space="preserve"> </v>
      </c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2"/>
      <c r="B91" s="173"/>
      <c r="C91" s="174" t="s">
        <v>102</v>
      </c>
      <c r="D91" s="175" t="s">
        <v>54</v>
      </c>
      <c r="E91" s="175" t="s">
        <v>50</v>
      </c>
      <c r="F91" s="175" t="s">
        <v>51</v>
      </c>
      <c r="G91" s="175" t="s">
        <v>103</v>
      </c>
      <c r="H91" s="175" t="s">
        <v>104</v>
      </c>
      <c r="I91" s="175" t="s">
        <v>105</v>
      </c>
      <c r="J91" s="176" t="s">
        <v>80</v>
      </c>
      <c r="K91" s="177" t="s">
        <v>106</v>
      </c>
      <c r="L91" s="178"/>
      <c r="M91" s="94" t="s">
        <v>19</v>
      </c>
      <c r="N91" s="95" t="s">
        <v>39</v>
      </c>
      <c r="O91" s="95" t="s">
        <v>107</v>
      </c>
      <c r="P91" s="95" t="s">
        <v>108</v>
      </c>
      <c r="Q91" s="95" t="s">
        <v>109</v>
      </c>
      <c r="R91" s="95" t="s">
        <v>110</v>
      </c>
      <c r="S91" s="95" t="s">
        <v>111</v>
      </c>
      <c r="T91" s="96" t="s">
        <v>112</v>
      </c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</row>
    <row r="92" s="2" customFormat="1" ht="22.8" customHeight="1">
      <c r="A92" s="40"/>
      <c r="B92" s="41"/>
      <c r="C92" s="101" t="s">
        <v>113</v>
      </c>
      <c r="D92" s="42"/>
      <c r="E92" s="42"/>
      <c r="F92" s="42"/>
      <c r="G92" s="42"/>
      <c r="H92" s="42"/>
      <c r="I92" s="42"/>
      <c r="J92" s="179">
        <f>BK92</f>
        <v>0</v>
      </c>
      <c r="K92" s="42"/>
      <c r="L92" s="46"/>
      <c r="M92" s="97"/>
      <c r="N92" s="180"/>
      <c r="O92" s="98"/>
      <c r="P92" s="181">
        <f>P93</f>
        <v>0</v>
      </c>
      <c r="Q92" s="98"/>
      <c r="R92" s="181">
        <f>R93</f>
        <v>6.2904789499999998</v>
      </c>
      <c r="S92" s="98"/>
      <c r="T92" s="182">
        <f>T93</f>
        <v>5.9907680000000001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81</v>
      </c>
      <c r="BK92" s="183">
        <f>BK93</f>
        <v>0</v>
      </c>
    </row>
    <row r="93" s="12" customFormat="1" ht="25.92" customHeight="1">
      <c r="A93" s="12"/>
      <c r="B93" s="184"/>
      <c r="C93" s="185"/>
      <c r="D93" s="186" t="s">
        <v>68</v>
      </c>
      <c r="E93" s="187" t="s">
        <v>114</v>
      </c>
      <c r="F93" s="187" t="s">
        <v>114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P94+P204+P418</f>
        <v>0</v>
      </c>
      <c r="Q93" s="192"/>
      <c r="R93" s="193">
        <f>R94+R204+R418</f>
        <v>6.2904789499999998</v>
      </c>
      <c r="S93" s="192"/>
      <c r="T93" s="194">
        <f>T94+T204+T418</f>
        <v>5.9907680000000001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115</v>
      </c>
      <c r="AT93" s="196" t="s">
        <v>68</v>
      </c>
      <c r="AU93" s="196" t="s">
        <v>69</v>
      </c>
      <c r="AY93" s="195" t="s">
        <v>116</v>
      </c>
      <c r="BK93" s="197">
        <f>BK94+BK204+BK418</f>
        <v>0</v>
      </c>
    </row>
    <row r="94" s="12" customFormat="1" ht="22.8" customHeight="1">
      <c r="A94" s="12"/>
      <c r="B94" s="184"/>
      <c r="C94" s="185"/>
      <c r="D94" s="186" t="s">
        <v>68</v>
      </c>
      <c r="E94" s="198" t="s">
        <v>117</v>
      </c>
      <c r="F94" s="198" t="s">
        <v>118</v>
      </c>
      <c r="G94" s="185"/>
      <c r="H94" s="185"/>
      <c r="I94" s="188"/>
      <c r="J94" s="199">
        <f>BK94</f>
        <v>0</v>
      </c>
      <c r="K94" s="185"/>
      <c r="L94" s="190"/>
      <c r="M94" s="191"/>
      <c r="N94" s="192"/>
      <c r="O94" s="192"/>
      <c r="P94" s="193">
        <f>P95+P142+P188+P199</f>
        <v>0</v>
      </c>
      <c r="Q94" s="192"/>
      <c r="R94" s="193">
        <f>R95+R142+R188+R199</f>
        <v>3.18902625</v>
      </c>
      <c r="S94" s="192"/>
      <c r="T94" s="194">
        <f>T95+T142+T188+T199</f>
        <v>3.0110519999999994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74</v>
      </c>
      <c r="AT94" s="196" t="s">
        <v>68</v>
      </c>
      <c r="AU94" s="196" t="s">
        <v>74</v>
      </c>
      <c r="AY94" s="195" t="s">
        <v>116</v>
      </c>
      <c r="BK94" s="197">
        <f>BK95+BK142+BK188+BK199</f>
        <v>0</v>
      </c>
    </row>
    <row r="95" s="12" customFormat="1" ht="20.88" customHeight="1">
      <c r="A95" s="12"/>
      <c r="B95" s="184"/>
      <c r="C95" s="185"/>
      <c r="D95" s="186" t="s">
        <v>68</v>
      </c>
      <c r="E95" s="198" t="s">
        <v>119</v>
      </c>
      <c r="F95" s="198" t="s">
        <v>120</v>
      </c>
      <c r="G95" s="185"/>
      <c r="H95" s="185"/>
      <c r="I95" s="188"/>
      <c r="J95" s="199">
        <f>BK95</f>
        <v>0</v>
      </c>
      <c r="K95" s="185"/>
      <c r="L95" s="190"/>
      <c r="M95" s="191"/>
      <c r="N95" s="192"/>
      <c r="O95" s="192"/>
      <c r="P95" s="193">
        <f>SUM(P96:P141)</f>
        <v>0</v>
      </c>
      <c r="Q95" s="192"/>
      <c r="R95" s="193">
        <f>SUM(R96:R141)</f>
        <v>3.18902625</v>
      </c>
      <c r="S95" s="192"/>
      <c r="T95" s="194">
        <f>SUM(T96:T141)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74</v>
      </c>
      <c r="AT95" s="196" t="s">
        <v>68</v>
      </c>
      <c r="AU95" s="196" t="s">
        <v>76</v>
      </c>
      <c r="AY95" s="195" t="s">
        <v>116</v>
      </c>
      <c r="BK95" s="197">
        <f>SUM(BK96:BK141)</f>
        <v>0</v>
      </c>
    </row>
    <row r="96" s="2" customFormat="1" ht="49.05" customHeight="1">
      <c r="A96" s="40"/>
      <c r="B96" s="41"/>
      <c r="C96" s="200" t="s">
        <v>74</v>
      </c>
      <c r="D96" s="200" t="s">
        <v>121</v>
      </c>
      <c r="E96" s="201" t="s">
        <v>122</v>
      </c>
      <c r="F96" s="202" t="s">
        <v>123</v>
      </c>
      <c r="G96" s="203" t="s">
        <v>124</v>
      </c>
      <c r="H96" s="204">
        <v>68</v>
      </c>
      <c r="I96" s="205"/>
      <c r="J96" s="206">
        <f>ROUND(I96*H96,2)</f>
        <v>0</v>
      </c>
      <c r="K96" s="207"/>
      <c r="L96" s="46"/>
      <c r="M96" s="208" t="s">
        <v>19</v>
      </c>
      <c r="N96" s="209" t="s">
        <v>40</v>
      </c>
      <c r="O96" s="86"/>
      <c r="P96" s="210">
        <f>O96*H96</f>
        <v>0</v>
      </c>
      <c r="Q96" s="210">
        <v>0.017000000000000001</v>
      </c>
      <c r="R96" s="210">
        <f>Q96*H96</f>
        <v>1.1560000000000001</v>
      </c>
      <c r="S96" s="210">
        <v>0</v>
      </c>
      <c r="T96" s="211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2" t="s">
        <v>125</v>
      </c>
      <c r="AT96" s="212" t="s">
        <v>121</v>
      </c>
      <c r="AU96" s="212" t="s">
        <v>126</v>
      </c>
      <c r="AY96" s="19" t="s">
        <v>116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9" t="s">
        <v>74</v>
      </c>
      <c r="BK96" s="213">
        <f>ROUND(I96*H96,2)</f>
        <v>0</v>
      </c>
      <c r="BL96" s="19" t="s">
        <v>125</v>
      </c>
      <c r="BM96" s="212" t="s">
        <v>127</v>
      </c>
    </row>
    <row r="97" s="2" customFormat="1">
      <c r="A97" s="40"/>
      <c r="B97" s="41"/>
      <c r="C97" s="42"/>
      <c r="D97" s="214" t="s">
        <v>128</v>
      </c>
      <c r="E97" s="42"/>
      <c r="F97" s="215" t="s">
        <v>129</v>
      </c>
      <c r="G97" s="42"/>
      <c r="H97" s="42"/>
      <c r="I97" s="216"/>
      <c r="J97" s="42"/>
      <c r="K97" s="42"/>
      <c r="L97" s="46"/>
      <c r="M97" s="217"/>
      <c r="N97" s="218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126</v>
      </c>
    </row>
    <row r="98" s="2" customFormat="1" ht="44.25" customHeight="1">
      <c r="A98" s="40"/>
      <c r="B98" s="41"/>
      <c r="C98" s="200" t="s">
        <v>76</v>
      </c>
      <c r="D98" s="200" t="s">
        <v>121</v>
      </c>
      <c r="E98" s="201" t="s">
        <v>130</v>
      </c>
      <c r="F98" s="202" t="s">
        <v>131</v>
      </c>
      <c r="G98" s="203" t="s">
        <v>124</v>
      </c>
      <c r="H98" s="204">
        <v>176.88999999999999</v>
      </c>
      <c r="I98" s="205"/>
      <c r="J98" s="206">
        <f>ROUND(I98*H98,2)</f>
        <v>0</v>
      </c>
      <c r="K98" s="207"/>
      <c r="L98" s="46"/>
      <c r="M98" s="208" t="s">
        <v>19</v>
      </c>
      <c r="N98" s="209" t="s">
        <v>40</v>
      </c>
      <c r="O98" s="86"/>
      <c r="P98" s="210">
        <f>O98*H98</f>
        <v>0</v>
      </c>
      <c r="Q98" s="210">
        <v>0.0057000000000000002</v>
      </c>
      <c r="R98" s="210">
        <f>Q98*H98</f>
        <v>1.008273</v>
      </c>
      <c r="S98" s="210">
        <v>0</v>
      </c>
      <c r="T98" s="211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2" t="s">
        <v>125</v>
      </c>
      <c r="AT98" s="212" t="s">
        <v>121</v>
      </c>
      <c r="AU98" s="212" t="s">
        <v>126</v>
      </c>
      <c r="AY98" s="19" t="s">
        <v>116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9" t="s">
        <v>74</v>
      </c>
      <c r="BK98" s="213">
        <f>ROUND(I98*H98,2)</f>
        <v>0</v>
      </c>
      <c r="BL98" s="19" t="s">
        <v>125</v>
      </c>
      <c r="BM98" s="212" t="s">
        <v>132</v>
      </c>
    </row>
    <row r="99" s="2" customFormat="1">
      <c r="A99" s="40"/>
      <c r="B99" s="41"/>
      <c r="C99" s="42"/>
      <c r="D99" s="214" t="s">
        <v>128</v>
      </c>
      <c r="E99" s="42"/>
      <c r="F99" s="215" t="s">
        <v>133</v>
      </c>
      <c r="G99" s="42"/>
      <c r="H99" s="42"/>
      <c r="I99" s="216"/>
      <c r="J99" s="42"/>
      <c r="K99" s="42"/>
      <c r="L99" s="46"/>
      <c r="M99" s="217"/>
      <c r="N99" s="218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126</v>
      </c>
    </row>
    <row r="100" s="13" customFormat="1">
      <c r="A100" s="13"/>
      <c r="B100" s="219"/>
      <c r="C100" s="220"/>
      <c r="D100" s="221" t="s">
        <v>134</v>
      </c>
      <c r="E100" s="222" t="s">
        <v>19</v>
      </c>
      <c r="F100" s="223" t="s">
        <v>135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134</v>
      </c>
      <c r="AU100" s="229" t="s">
        <v>126</v>
      </c>
      <c r="AV100" s="13" t="s">
        <v>74</v>
      </c>
      <c r="AW100" s="13" t="s">
        <v>31</v>
      </c>
      <c r="AX100" s="13" t="s">
        <v>69</v>
      </c>
      <c r="AY100" s="229" t="s">
        <v>116</v>
      </c>
    </row>
    <row r="101" s="14" customFormat="1">
      <c r="A101" s="14"/>
      <c r="B101" s="230"/>
      <c r="C101" s="231"/>
      <c r="D101" s="221" t="s">
        <v>134</v>
      </c>
      <c r="E101" s="232" t="s">
        <v>19</v>
      </c>
      <c r="F101" s="233" t="s">
        <v>136</v>
      </c>
      <c r="G101" s="231"/>
      <c r="H101" s="234">
        <v>41.465000000000003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134</v>
      </c>
      <c r="AU101" s="240" t="s">
        <v>126</v>
      </c>
      <c r="AV101" s="14" t="s">
        <v>76</v>
      </c>
      <c r="AW101" s="14" t="s">
        <v>31</v>
      </c>
      <c r="AX101" s="14" t="s">
        <v>69</v>
      </c>
      <c r="AY101" s="240" t="s">
        <v>116</v>
      </c>
    </row>
    <row r="102" s="13" customFormat="1">
      <c r="A102" s="13"/>
      <c r="B102" s="219"/>
      <c r="C102" s="220"/>
      <c r="D102" s="221" t="s">
        <v>134</v>
      </c>
      <c r="E102" s="222" t="s">
        <v>19</v>
      </c>
      <c r="F102" s="223" t="s">
        <v>137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134</v>
      </c>
      <c r="AU102" s="229" t="s">
        <v>126</v>
      </c>
      <c r="AV102" s="13" t="s">
        <v>74</v>
      </c>
      <c r="AW102" s="13" t="s">
        <v>31</v>
      </c>
      <c r="AX102" s="13" t="s">
        <v>69</v>
      </c>
      <c r="AY102" s="229" t="s">
        <v>116</v>
      </c>
    </row>
    <row r="103" s="14" customFormat="1">
      <c r="A103" s="14"/>
      <c r="B103" s="230"/>
      <c r="C103" s="231"/>
      <c r="D103" s="221" t="s">
        <v>134</v>
      </c>
      <c r="E103" s="232" t="s">
        <v>19</v>
      </c>
      <c r="F103" s="233" t="s">
        <v>138</v>
      </c>
      <c r="G103" s="231"/>
      <c r="H103" s="234">
        <v>3.7850000000000001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134</v>
      </c>
      <c r="AU103" s="240" t="s">
        <v>126</v>
      </c>
      <c r="AV103" s="14" t="s">
        <v>76</v>
      </c>
      <c r="AW103" s="14" t="s">
        <v>31</v>
      </c>
      <c r="AX103" s="14" t="s">
        <v>69</v>
      </c>
      <c r="AY103" s="240" t="s">
        <v>116</v>
      </c>
    </row>
    <row r="104" s="13" customFormat="1">
      <c r="A104" s="13"/>
      <c r="B104" s="219"/>
      <c r="C104" s="220"/>
      <c r="D104" s="221" t="s">
        <v>134</v>
      </c>
      <c r="E104" s="222" t="s">
        <v>19</v>
      </c>
      <c r="F104" s="223" t="s">
        <v>139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134</v>
      </c>
      <c r="AU104" s="229" t="s">
        <v>126</v>
      </c>
      <c r="AV104" s="13" t="s">
        <v>74</v>
      </c>
      <c r="AW104" s="13" t="s">
        <v>31</v>
      </c>
      <c r="AX104" s="13" t="s">
        <v>69</v>
      </c>
      <c r="AY104" s="229" t="s">
        <v>116</v>
      </c>
    </row>
    <row r="105" s="14" customFormat="1">
      <c r="A105" s="14"/>
      <c r="B105" s="230"/>
      <c r="C105" s="231"/>
      <c r="D105" s="221" t="s">
        <v>134</v>
      </c>
      <c r="E105" s="232" t="s">
        <v>19</v>
      </c>
      <c r="F105" s="233" t="s">
        <v>140</v>
      </c>
      <c r="G105" s="231"/>
      <c r="H105" s="234">
        <v>3.8450000000000002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134</v>
      </c>
      <c r="AU105" s="240" t="s">
        <v>126</v>
      </c>
      <c r="AV105" s="14" t="s">
        <v>76</v>
      </c>
      <c r="AW105" s="14" t="s">
        <v>31</v>
      </c>
      <c r="AX105" s="14" t="s">
        <v>69</v>
      </c>
      <c r="AY105" s="240" t="s">
        <v>116</v>
      </c>
    </row>
    <row r="106" s="13" customFormat="1">
      <c r="A106" s="13"/>
      <c r="B106" s="219"/>
      <c r="C106" s="220"/>
      <c r="D106" s="221" t="s">
        <v>134</v>
      </c>
      <c r="E106" s="222" t="s">
        <v>19</v>
      </c>
      <c r="F106" s="223" t="s">
        <v>141</v>
      </c>
      <c r="G106" s="220"/>
      <c r="H106" s="222" t="s">
        <v>19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134</v>
      </c>
      <c r="AU106" s="229" t="s">
        <v>126</v>
      </c>
      <c r="AV106" s="13" t="s">
        <v>74</v>
      </c>
      <c r="AW106" s="13" t="s">
        <v>31</v>
      </c>
      <c r="AX106" s="13" t="s">
        <v>69</v>
      </c>
      <c r="AY106" s="229" t="s">
        <v>116</v>
      </c>
    </row>
    <row r="107" s="14" customFormat="1">
      <c r="A107" s="14"/>
      <c r="B107" s="230"/>
      <c r="C107" s="231"/>
      <c r="D107" s="221" t="s">
        <v>134</v>
      </c>
      <c r="E107" s="232" t="s">
        <v>19</v>
      </c>
      <c r="F107" s="233" t="s">
        <v>142</v>
      </c>
      <c r="G107" s="231"/>
      <c r="H107" s="234">
        <v>4.0899999999999999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134</v>
      </c>
      <c r="AU107" s="240" t="s">
        <v>126</v>
      </c>
      <c r="AV107" s="14" t="s">
        <v>76</v>
      </c>
      <c r="AW107" s="14" t="s">
        <v>31</v>
      </c>
      <c r="AX107" s="14" t="s">
        <v>69</v>
      </c>
      <c r="AY107" s="240" t="s">
        <v>116</v>
      </c>
    </row>
    <row r="108" s="13" customFormat="1">
      <c r="A108" s="13"/>
      <c r="B108" s="219"/>
      <c r="C108" s="220"/>
      <c r="D108" s="221" t="s">
        <v>134</v>
      </c>
      <c r="E108" s="222" t="s">
        <v>19</v>
      </c>
      <c r="F108" s="223" t="s">
        <v>143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134</v>
      </c>
      <c r="AU108" s="229" t="s">
        <v>126</v>
      </c>
      <c r="AV108" s="13" t="s">
        <v>74</v>
      </c>
      <c r="AW108" s="13" t="s">
        <v>31</v>
      </c>
      <c r="AX108" s="13" t="s">
        <v>69</v>
      </c>
      <c r="AY108" s="229" t="s">
        <v>116</v>
      </c>
    </row>
    <row r="109" s="14" customFormat="1">
      <c r="A109" s="14"/>
      <c r="B109" s="230"/>
      <c r="C109" s="231"/>
      <c r="D109" s="221" t="s">
        <v>134</v>
      </c>
      <c r="E109" s="232" t="s">
        <v>19</v>
      </c>
      <c r="F109" s="233" t="s">
        <v>144</v>
      </c>
      <c r="G109" s="231"/>
      <c r="H109" s="234">
        <v>21.469999999999999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134</v>
      </c>
      <c r="AU109" s="240" t="s">
        <v>126</v>
      </c>
      <c r="AV109" s="14" t="s">
        <v>76</v>
      </c>
      <c r="AW109" s="14" t="s">
        <v>31</v>
      </c>
      <c r="AX109" s="14" t="s">
        <v>69</v>
      </c>
      <c r="AY109" s="240" t="s">
        <v>116</v>
      </c>
    </row>
    <row r="110" s="13" customFormat="1">
      <c r="A110" s="13"/>
      <c r="B110" s="219"/>
      <c r="C110" s="220"/>
      <c r="D110" s="221" t="s">
        <v>134</v>
      </c>
      <c r="E110" s="222" t="s">
        <v>19</v>
      </c>
      <c r="F110" s="223" t="s">
        <v>145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134</v>
      </c>
      <c r="AU110" s="229" t="s">
        <v>126</v>
      </c>
      <c r="AV110" s="13" t="s">
        <v>74</v>
      </c>
      <c r="AW110" s="13" t="s">
        <v>31</v>
      </c>
      <c r="AX110" s="13" t="s">
        <v>69</v>
      </c>
      <c r="AY110" s="229" t="s">
        <v>116</v>
      </c>
    </row>
    <row r="111" s="14" customFormat="1">
      <c r="A111" s="14"/>
      <c r="B111" s="230"/>
      <c r="C111" s="231"/>
      <c r="D111" s="221" t="s">
        <v>134</v>
      </c>
      <c r="E111" s="232" t="s">
        <v>19</v>
      </c>
      <c r="F111" s="233" t="s">
        <v>146</v>
      </c>
      <c r="G111" s="231"/>
      <c r="H111" s="234">
        <v>5.0449999999999999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134</v>
      </c>
      <c r="AU111" s="240" t="s">
        <v>126</v>
      </c>
      <c r="AV111" s="14" t="s">
        <v>76</v>
      </c>
      <c r="AW111" s="14" t="s">
        <v>31</v>
      </c>
      <c r="AX111" s="14" t="s">
        <v>69</v>
      </c>
      <c r="AY111" s="240" t="s">
        <v>116</v>
      </c>
    </row>
    <row r="112" s="13" customFormat="1">
      <c r="A112" s="13"/>
      <c r="B112" s="219"/>
      <c r="C112" s="220"/>
      <c r="D112" s="221" t="s">
        <v>134</v>
      </c>
      <c r="E112" s="222" t="s">
        <v>19</v>
      </c>
      <c r="F112" s="223" t="s">
        <v>147</v>
      </c>
      <c r="G112" s="220"/>
      <c r="H112" s="222" t="s">
        <v>19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134</v>
      </c>
      <c r="AU112" s="229" t="s">
        <v>126</v>
      </c>
      <c r="AV112" s="13" t="s">
        <v>74</v>
      </c>
      <c r="AW112" s="13" t="s">
        <v>31</v>
      </c>
      <c r="AX112" s="13" t="s">
        <v>69</v>
      </c>
      <c r="AY112" s="229" t="s">
        <v>116</v>
      </c>
    </row>
    <row r="113" s="14" customFormat="1">
      <c r="A113" s="14"/>
      <c r="B113" s="230"/>
      <c r="C113" s="231"/>
      <c r="D113" s="221" t="s">
        <v>134</v>
      </c>
      <c r="E113" s="232" t="s">
        <v>19</v>
      </c>
      <c r="F113" s="233" t="s">
        <v>148</v>
      </c>
      <c r="G113" s="231"/>
      <c r="H113" s="234">
        <v>12.060000000000001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134</v>
      </c>
      <c r="AU113" s="240" t="s">
        <v>126</v>
      </c>
      <c r="AV113" s="14" t="s">
        <v>76</v>
      </c>
      <c r="AW113" s="14" t="s">
        <v>31</v>
      </c>
      <c r="AX113" s="14" t="s">
        <v>69</v>
      </c>
      <c r="AY113" s="240" t="s">
        <v>116</v>
      </c>
    </row>
    <row r="114" s="13" customFormat="1">
      <c r="A114" s="13"/>
      <c r="B114" s="219"/>
      <c r="C114" s="220"/>
      <c r="D114" s="221" t="s">
        <v>134</v>
      </c>
      <c r="E114" s="222" t="s">
        <v>19</v>
      </c>
      <c r="F114" s="223" t="s">
        <v>149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134</v>
      </c>
      <c r="AU114" s="229" t="s">
        <v>126</v>
      </c>
      <c r="AV114" s="13" t="s">
        <v>74</v>
      </c>
      <c r="AW114" s="13" t="s">
        <v>31</v>
      </c>
      <c r="AX114" s="13" t="s">
        <v>69</v>
      </c>
      <c r="AY114" s="229" t="s">
        <v>116</v>
      </c>
    </row>
    <row r="115" s="14" customFormat="1">
      <c r="A115" s="14"/>
      <c r="B115" s="230"/>
      <c r="C115" s="231"/>
      <c r="D115" s="221" t="s">
        <v>134</v>
      </c>
      <c r="E115" s="232" t="s">
        <v>19</v>
      </c>
      <c r="F115" s="233" t="s">
        <v>150</v>
      </c>
      <c r="G115" s="231"/>
      <c r="H115" s="234">
        <v>33.200000000000003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134</v>
      </c>
      <c r="AU115" s="240" t="s">
        <v>126</v>
      </c>
      <c r="AV115" s="14" t="s">
        <v>76</v>
      </c>
      <c r="AW115" s="14" t="s">
        <v>31</v>
      </c>
      <c r="AX115" s="14" t="s">
        <v>69</v>
      </c>
      <c r="AY115" s="240" t="s">
        <v>116</v>
      </c>
    </row>
    <row r="116" s="13" customFormat="1">
      <c r="A116" s="13"/>
      <c r="B116" s="219"/>
      <c r="C116" s="220"/>
      <c r="D116" s="221" t="s">
        <v>134</v>
      </c>
      <c r="E116" s="222" t="s">
        <v>19</v>
      </c>
      <c r="F116" s="223" t="s">
        <v>151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134</v>
      </c>
      <c r="AU116" s="229" t="s">
        <v>126</v>
      </c>
      <c r="AV116" s="13" t="s">
        <v>74</v>
      </c>
      <c r="AW116" s="13" t="s">
        <v>31</v>
      </c>
      <c r="AX116" s="13" t="s">
        <v>69</v>
      </c>
      <c r="AY116" s="229" t="s">
        <v>116</v>
      </c>
    </row>
    <row r="117" s="14" customFormat="1">
      <c r="A117" s="14"/>
      <c r="B117" s="230"/>
      <c r="C117" s="231"/>
      <c r="D117" s="221" t="s">
        <v>134</v>
      </c>
      <c r="E117" s="232" t="s">
        <v>19</v>
      </c>
      <c r="F117" s="233" t="s">
        <v>152</v>
      </c>
      <c r="G117" s="231"/>
      <c r="H117" s="234">
        <v>13.619999999999999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134</v>
      </c>
      <c r="AU117" s="240" t="s">
        <v>126</v>
      </c>
      <c r="AV117" s="14" t="s">
        <v>76</v>
      </c>
      <c r="AW117" s="14" t="s">
        <v>31</v>
      </c>
      <c r="AX117" s="14" t="s">
        <v>69</v>
      </c>
      <c r="AY117" s="240" t="s">
        <v>116</v>
      </c>
    </row>
    <row r="118" s="13" customFormat="1">
      <c r="A118" s="13"/>
      <c r="B118" s="219"/>
      <c r="C118" s="220"/>
      <c r="D118" s="221" t="s">
        <v>134</v>
      </c>
      <c r="E118" s="222" t="s">
        <v>19</v>
      </c>
      <c r="F118" s="223" t="s">
        <v>153</v>
      </c>
      <c r="G118" s="220"/>
      <c r="H118" s="222" t="s">
        <v>19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134</v>
      </c>
      <c r="AU118" s="229" t="s">
        <v>126</v>
      </c>
      <c r="AV118" s="13" t="s">
        <v>74</v>
      </c>
      <c r="AW118" s="13" t="s">
        <v>31</v>
      </c>
      <c r="AX118" s="13" t="s">
        <v>69</v>
      </c>
      <c r="AY118" s="229" t="s">
        <v>116</v>
      </c>
    </row>
    <row r="119" s="14" customFormat="1">
      <c r="A119" s="14"/>
      <c r="B119" s="230"/>
      <c r="C119" s="231"/>
      <c r="D119" s="221" t="s">
        <v>134</v>
      </c>
      <c r="E119" s="232" t="s">
        <v>19</v>
      </c>
      <c r="F119" s="233" t="s">
        <v>154</v>
      </c>
      <c r="G119" s="231"/>
      <c r="H119" s="234">
        <v>38.310000000000002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134</v>
      </c>
      <c r="AU119" s="240" t="s">
        <v>126</v>
      </c>
      <c r="AV119" s="14" t="s">
        <v>76</v>
      </c>
      <c r="AW119" s="14" t="s">
        <v>31</v>
      </c>
      <c r="AX119" s="14" t="s">
        <v>69</v>
      </c>
      <c r="AY119" s="240" t="s">
        <v>116</v>
      </c>
    </row>
    <row r="120" s="15" customFormat="1">
      <c r="A120" s="15"/>
      <c r="B120" s="241"/>
      <c r="C120" s="242"/>
      <c r="D120" s="221" t="s">
        <v>134</v>
      </c>
      <c r="E120" s="243" t="s">
        <v>19</v>
      </c>
      <c r="F120" s="244" t="s">
        <v>155</v>
      </c>
      <c r="G120" s="242"/>
      <c r="H120" s="245">
        <v>176.89000000000002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1" t="s">
        <v>134</v>
      </c>
      <c r="AU120" s="251" t="s">
        <v>126</v>
      </c>
      <c r="AV120" s="15" t="s">
        <v>125</v>
      </c>
      <c r="AW120" s="15" t="s">
        <v>31</v>
      </c>
      <c r="AX120" s="15" t="s">
        <v>74</v>
      </c>
      <c r="AY120" s="251" t="s">
        <v>116</v>
      </c>
    </row>
    <row r="121" s="2" customFormat="1" ht="24.15" customHeight="1">
      <c r="A121" s="40"/>
      <c r="B121" s="41"/>
      <c r="C121" s="200" t="s">
        <v>126</v>
      </c>
      <c r="D121" s="200" t="s">
        <v>121</v>
      </c>
      <c r="E121" s="201" t="s">
        <v>156</v>
      </c>
      <c r="F121" s="202" t="s">
        <v>157</v>
      </c>
      <c r="G121" s="203" t="s">
        <v>124</v>
      </c>
      <c r="H121" s="204">
        <v>216.55000000000001</v>
      </c>
      <c r="I121" s="205"/>
      <c r="J121" s="206">
        <f>ROUND(I121*H121,2)</f>
        <v>0</v>
      </c>
      <c r="K121" s="207"/>
      <c r="L121" s="46"/>
      <c r="M121" s="208" t="s">
        <v>19</v>
      </c>
      <c r="N121" s="209" t="s">
        <v>40</v>
      </c>
      <c r="O121" s="86"/>
      <c r="P121" s="210">
        <f>O121*H121</f>
        <v>0</v>
      </c>
      <c r="Q121" s="210">
        <v>0.00025999999999999998</v>
      </c>
      <c r="R121" s="210">
        <f>Q121*H121</f>
        <v>0.056302999999999999</v>
      </c>
      <c r="S121" s="210">
        <v>0</v>
      </c>
      <c r="T121" s="21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2" t="s">
        <v>125</v>
      </c>
      <c r="AT121" s="212" t="s">
        <v>121</v>
      </c>
      <c r="AU121" s="212" t="s">
        <v>126</v>
      </c>
      <c r="AY121" s="19" t="s">
        <v>116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9" t="s">
        <v>74</v>
      </c>
      <c r="BK121" s="213">
        <f>ROUND(I121*H121,2)</f>
        <v>0</v>
      </c>
      <c r="BL121" s="19" t="s">
        <v>125</v>
      </c>
      <c r="BM121" s="212" t="s">
        <v>158</v>
      </c>
    </row>
    <row r="122" s="2" customFormat="1">
      <c r="A122" s="40"/>
      <c r="B122" s="41"/>
      <c r="C122" s="42"/>
      <c r="D122" s="214" t="s">
        <v>128</v>
      </c>
      <c r="E122" s="42"/>
      <c r="F122" s="215" t="s">
        <v>159</v>
      </c>
      <c r="G122" s="42"/>
      <c r="H122" s="42"/>
      <c r="I122" s="216"/>
      <c r="J122" s="42"/>
      <c r="K122" s="42"/>
      <c r="L122" s="46"/>
      <c r="M122" s="217"/>
      <c r="N122" s="218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128</v>
      </c>
      <c r="AU122" s="19" t="s">
        <v>126</v>
      </c>
    </row>
    <row r="123" s="14" customFormat="1">
      <c r="A123" s="14"/>
      <c r="B123" s="230"/>
      <c r="C123" s="231"/>
      <c r="D123" s="221" t="s">
        <v>134</v>
      </c>
      <c r="E123" s="232" t="s">
        <v>19</v>
      </c>
      <c r="F123" s="233" t="s">
        <v>160</v>
      </c>
      <c r="G123" s="231"/>
      <c r="H123" s="234">
        <v>204.58000000000001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134</v>
      </c>
      <c r="AU123" s="240" t="s">
        <v>126</v>
      </c>
      <c r="AV123" s="14" t="s">
        <v>76</v>
      </c>
      <c r="AW123" s="14" t="s">
        <v>31</v>
      </c>
      <c r="AX123" s="14" t="s">
        <v>69</v>
      </c>
      <c r="AY123" s="240" t="s">
        <v>116</v>
      </c>
    </row>
    <row r="124" s="14" customFormat="1">
      <c r="A124" s="14"/>
      <c r="B124" s="230"/>
      <c r="C124" s="231"/>
      <c r="D124" s="221" t="s">
        <v>134</v>
      </c>
      <c r="E124" s="232" t="s">
        <v>19</v>
      </c>
      <c r="F124" s="233" t="s">
        <v>161</v>
      </c>
      <c r="G124" s="231"/>
      <c r="H124" s="234">
        <v>11.970000000000001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134</v>
      </c>
      <c r="AU124" s="240" t="s">
        <v>126</v>
      </c>
      <c r="AV124" s="14" t="s">
        <v>76</v>
      </c>
      <c r="AW124" s="14" t="s">
        <v>31</v>
      </c>
      <c r="AX124" s="14" t="s">
        <v>69</v>
      </c>
      <c r="AY124" s="240" t="s">
        <v>116</v>
      </c>
    </row>
    <row r="125" s="15" customFormat="1">
      <c r="A125" s="15"/>
      <c r="B125" s="241"/>
      <c r="C125" s="242"/>
      <c r="D125" s="221" t="s">
        <v>134</v>
      </c>
      <c r="E125" s="243" t="s">
        <v>19</v>
      </c>
      <c r="F125" s="244" t="s">
        <v>155</v>
      </c>
      <c r="G125" s="242"/>
      <c r="H125" s="245">
        <v>216.55000000000001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1" t="s">
        <v>134</v>
      </c>
      <c r="AU125" s="251" t="s">
        <v>126</v>
      </c>
      <c r="AV125" s="15" t="s">
        <v>125</v>
      </c>
      <c r="AW125" s="15" t="s">
        <v>31</v>
      </c>
      <c r="AX125" s="15" t="s">
        <v>74</v>
      </c>
      <c r="AY125" s="251" t="s">
        <v>116</v>
      </c>
    </row>
    <row r="126" s="2" customFormat="1" ht="37.8" customHeight="1">
      <c r="A126" s="40"/>
      <c r="B126" s="41"/>
      <c r="C126" s="200" t="s">
        <v>125</v>
      </c>
      <c r="D126" s="200" t="s">
        <v>121</v>
      </c>
      <c r="E126" s="201" t="s">
        <v>162</v>
      </c>
      <c r="F126" s="202" t="s">
        <v>163</v>
      </c>
      <c r="G126" s="203" t="s">
        <v>124</v>
      </c>
      <c r="H126" s="204">
        <v>108.27500000000001</v>
      </c>
      <c r="I126" s="205"/>
      <c r="J126" s="206">
        <f>ROUND(I126*H126,2)</f>
        <v>0</v>
      </c>
      <c r="K126" s="207"/>
      <c r="L126" s="46"/>
      <c r="M126" s="208" t="s">
        <v>19</v>
      </c>
      <c r="N126" s="209" t="s">
        <v>40</v>
      </c>
      <c r="O126" s="86"/>
      <c r="P126" s="210">
        <f>O126*H126</f>
        <v>0</v>
      </c>
      <c r="Q126" s="210">
        <v>0.0043800000000000002</v>
      </c>
      <c r="R126" s="210">
        <f>Q126*H126</f>
        <v>0.47424450000000007</v>
      </c>
      <c r="S126" s="210">
        <v>0</v>
      </c>
      <c r="T126" s="21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2" t="s">
        <v>125</v>
      </c>
      <c r="AT126" s="212" t="s">
        <v>121</v>
      </c>
      <c r="AU126" s="212" t="s">
        <v>126</v>
      </c>
      <c r="AY126" s="19" t="s">
        <v>116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9" t="s">
        <v>74</v>
      </c>
      <c r="BK126" s="213">
        <f>ROUND(I126*H126,2)</f>
        <v>0</v>
      </c>
      <c r="BL126" s="19" t="s">
        <v>125</v>
      </c>
      <c r="BM126" s="212" t="s">
        <v>164</v>
      </c>
    </row>
    <row r="127" s="2" customFormat="1">
      <c r="A127" s="40"/>
      <c r="B127" s="41"/>
      <c r="C127" s="42"/>
      <c r="D127" s="214" t="s">
        <v>128</v>
      </c>
      <c r="E127" s="42"/>
      <c r="F127" s="215" t="s">
        <v>165</v>
      </c>
      <c r="G127" s="42"/>
      <c r="H127" s="42"/>
      <c r="I127" s="216"/>
      <c r="J127" s="42"/>
      <c r="K127" s="42"/>
      <c r="L127" s="46"/>
      <c r="M127" s="217"/>
      <c r="N127" s="218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128</v>
      </c>
      <c r="AU127" s="19" t="s">
        <v>126</v>
      </c>
    </row>
    <row r="128" s="14" customFormat="1">
      <c r="A128" s="14"/>
      <c r="B128" s="230"/>
      <c r="C128" s="231"/>
      <c r="D128" s="221" t="s">
        <v>134</v>
      </c>
      <c r="E128" s="232" t="s">
        <v>19</v>
      </c>
      <c r="F128" s="233" t="s">
        <v>166</v>
      </c>
      <c r="G128" s="231"/>
      <c r="H128" s="234">
        <v>102.29000000000001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134</v>
      </c>
      <c r="AU128" s="240" t="s">
        <v>126</v>
      </c>
      <c r="AV128" s="14" t="s">
        <v>76</v>
      </c>
      <c r="AW128" s="14" t="s">
        <v>31</v>
      </c>
      <c r="AX128" s="14" t="s">
        <v>69</v>
      </c>
      <c r="AY128" s="240" t="s">
        <v>116</v>
      </c>
    </row>
    <row r="129" s="14" customFormat="1">
      <c r="A129" s="14"/>
      <c r="B129" s="230"/>
      <c r="C129" s="231"/>
      <c r="D129" s="221" t="s">
        <v>134</v>
      </c>
      <c r="E129" s="232" t="s">
        <v>19</v>
      </c>
      <c r="F129" s="233" t="s">
        <v>167</v>
      </c>
      <c r="G129" s="231"/>
      <c r="H129" s="234">
        <v>5.9850000000000003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134</v>
      </c>
      <c r="AU129" s="240" t="s">
        <v>126</v>
      </c>
      <c r="AV129" s="14" t="s">
        <v>76</v>
      </c>
      <c r="AW129" s="14" t="s">
        <v>31</v>
      </c>
      <c r="AX129" s="14" t="s">
        <v>69</v>
      </c>
      <c r="AY129" s="240" t="s">
        <v>116</v>
      </c>
    </row>
    <row r="130" s="15" customFormat="1">
      <c r="A130" s="15"/>
      <c r="B130" s="241"/>
      <c r="C130" s="242"/>
      <c r="D130" s="221" t="s">
        <v>134</v>
      </c>
      <c r="E130" s="243" t="s">
        <v>19</v>
      </c>
      <c r="F130" s="244" t="s">
        <v>155</v>
      </c>
      <c r="G130" s="242"/>
      <c r="H130" s="245">
        <v>108.27500000000001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1" t="s">
        <v>134</v>
      </c>
      <c r="AU130" s="251" t="s">
        <v>126</v>
      </c>
      <c r="AV130" s="15" t="s">
        <v>125</v>
      </c>
      <c r="AW130" s="15" t="s">
        <v>31</v>
      </c>
      <c r="AX130" s="15" t="s">
        <v>74</v>
      </c>
      <c r="AY130" s="251" t="s">
        <v>116</v>
      </c>
    </row>
    <row r="131" s="2" customFormat="1" ht="24.15" customHeight="1">
      <c r="A131" s="40"/>
      <c r="B131" s="41"/>
      <c r="C131" s="200" t="s">
        <v>115</v>
      </c>
      <c r="D131" s="200" t="s">
        <v>121</v>
      </c>
      <c r="E131" s="201" t="s">
        <v>168</v>
      </c>
      <c r="F131" s="202" t="s">
        <v>169</v>
      </c>
      <c r="G131" s="203" t="s">
        <v>170</v>
      </c>
      <c r="H131" s="204">
        <v>51.899999999999999</v>
      </c>
      <c r="I131" s="205"/>
      <c r="J131" s="206">
        <f>ROUND(I131*H131,2)</f>
        <v>0</v>
      </c>
      <c r="K131" s="207"/>
      <c r="L131" s="46"/>
      <c r="M131" s="208" t="s">
        <v>19</v>
      </c>
      <c r="N131" s="209" t="s">
        <v>40</v>
      </c>
      <c r="O131" s="86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2" t="s">
        <v>125</v>
      </c>
      <c r="AT131" s="212" t="s">
        <v>121</v>
      </c>
      <c r="AU131" s="212" t="s">
        <v>126</v>
      </c>
      <c r="AY131" s="19" t="s">
        <v>116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9" t="s">
        <v>74</v>
      </c>
      <c r="BK131" s="213">
        <f>ROUND(I131*H131,2)</f>
        <v>0</v>
      </c>
      <c r="BL131" s="19" t="s">
        <v>125</v>
      </c>
      <c r="BM131" s="212" t="s">
        <v>171</v>
      </c>
    </row>
    <row r="132" s="2" customFormat="1">
      <c r="A132" s="40"/>
      <c r="B132" s="41"/>
      <c r="C132" s="42"/>
      <c r="D132" s="214" t="s">
        <v>128</v>
      </c>
      <c r="E132" s="42"/>
      <c r="F132" s="215" t="s">
        <v>172</v>
      </c>
      <c r="G132" s="42"/>
      <c r="H132" s="42"/>
      <c r="I132" s="216"/>
      <c r="J132" s="42"/>
      <c r="K132" s="42"/>
      <c r="L132" s="46"/>
      <c r="M132" s="217"/>
      <c r="N132" s="218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126</v>
      </c>
    </row>
    <row r="133" s="14" customFormat="1">
      <c r="A133" s="14"/>
      <c r="B133" s="230"/>
      <c r="C133" s="231"/>
      <c r="D133" s="221" t="s">
        <v>134</v>
      </c>
      <c r="E133" s="232" t="s">
        <v>19</v>
      </c>
      <c r="F133" s="233" t="s">
        <v>173</v>
      </c>
      <c r="G133" s="231"/>
      <c r="H133" s="234">
        <v>51.899999999999999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134</v>
      </c>
      <c r="AU133" s="240" t="s">
        <v>126</v>
      </c>
      <c r="AV133" s="14" t="s">
        <v>76</v>
      </c>
      <c r="AW133" s="14" t="s">
        <v>31</v>
      </c>
      <c r="AX133" s="14" t="s">
        <v>74</v>
      </c>
      <c r="AY133" s="240" t="s">
        <v>116</v>
      </c>
    </row>
    <row r="134" s="2" customFormat="1" ht="24.15" customHeight="1">
      <c r="A134" s="40"/>
      <c r="B134" s="41"/>
      <c r="C134" s="252" t="s">
        <v>119</v>
      </c>
      <c r="D134" s="252" t="s">
        <v>174</v>
      </c>
      <c r="E134" s="253" t="s">
        <v>175</v>
      </c>
      <c r="F134" s="254" t="s">
        <v>176</v>
      </c>
      <c r="G134" s="255" t="s">
        <v>170</v>
      </c>
      <c r="H134" s="256">
        <v>54.494999999999997</v>
      </c>
      <c r="I134" s="257"/>
      <c r="J134" s="258">
        <f>ROUND(I134*H134,2)</f>
        <v>0</v>
      </c>
      <c r="K134" s="259"/>
      <c r="L134" s="260"/>
      <c r="M134" s="261" t="s">
        <v>19</v>
      </c>
      <c r="N134" s="262" t="s">
        <v>40</v>
      </c>
      <c r="O134" s="86"/>
      <c r="P134" s="210">
        <f>O134*H134</f>
        <v>0</v>
      </c>
      <c r="Q134" s="210">
        <v>0.00010000000000000001</v>
      </c>
      <c r="R134" s="210">
        <f>Q134*H134</f>
        <v>0.0054495000000000004</v>
      </c>
      <c r="S134" s="210">
        <v>0</v>
      </c>
      <c r="T134" s="21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2" t="s">
        <v>177</v>
      </c>
      <c r="AT134" s="212" t="s">
        <v>174</v>
      </c>
      <c r="AU134" s="212" t="s">
        <v>126</v>
      </c>
      <c r="AY134" s="19" t="s">
        <v>116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9" t="s">
        <v>74</v>
      </c>
      <c r="BK134" s="213">
        <f>ROUND(I134*H134,2)</f>
        <v>0</v>
      </c>
      <c r="BL134" s="19" t="s">
        <v>125</v>
      </c>
      <c r="BM134" s="212" t="s">
        <v>178</v>
      </c>
    </row>
    <row r="135" s="14" customFormat="1">
      <c r="A135" s="14"/>
      <c r="B135" s="230"/>
      <c r="C135" s="231"/>
      <c r="D135" s="221" t="s">
        <v>134</v>
      </c>
      <c r="E135" s="231"/>
      <c r="F135" s="233" t="s">
        <v>179</v>
      </c>
      <c r="G135" s="231"/>
      <c r="H135" s="234">
        <v>54.494999999999997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134</v>
      </c>
      <c r="AU135" s="240" t="s">
        <v>126</v>
      </c>
      <c r="AV135" s="14" t="s">
        <v>76</v>
      </c>
      <c r="AW135" s="14" t="s">
        <v>4</v>
      </c>
      <c r="AX135" s="14" t="s">
        <v>74</v>
      </c>
      <c r="AY135" s="240" t="s">
        <v>116</v>
      </c>
    </row>
    <row r="136" s="2" customFormat="1" ht="37.8" customHeight="1">
      <c r="A136" s="40"/>
      <c r="B136" s="41"/>
      <c r="C136" s="200" t="s">
        <v>180</v>
      </c>
      <c r="D136" s="200" t="s">
        <v>121</v>
      </c>
      <c r="E136" s="201" t="s">
        <v>181</v>
      </c>
      <c r="F136" s="202" t="s">
        <v>182</v>
      </c>
      <c r="G136" s="203" t="s">
        <v>124</v>
      </c>
      <c r="H136" s="204">
        <v>50</v>
      </c>
      <c r="I136" s="205"/>
      <c r="J136" s="206">
        <f>ROUND(I136*H136,2)</f>
        <v>0</v>
      </c>
      <c r="K136" s="207"/>
      <c r="L136" s="46"/>
      <c r="M136" s="208" t="s">
        <v>19</v>
      </c>
      <c r="N136" s="209" t="s">
        <v>40</v>
      </c>
      <c r="O136" s="86"/>
      <c r="P136" s="210">
        <f>O136*H136</f>
        <v>0</v>
      </c>
      <c r="Q136" s="210">
        <v>0.00382</v>
      </c>
      <c r="R136" s="210">
        <f>Q136*H136</f>
        <v>0.191</v>
      </c>
      <c r="S136" s="210">
        <v>0</v>
      </c>
      <c r="T136" s="211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2" t="s">
        <v>125</v>
      </c>
      <c r="AT136" s="212" t="s">
        <v>121</v>
      </c>
      <c r="AU136" s="212" t="s">
        <v>126</v>
      </c>
      <c r="AY136" s="19" t="s">
        <v>116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9" t="s">
        <v>74</v>
      </c>
      <c r="BK136" s="213">
        <f>ROUND(I136*H136,2)</f>
        <v>0</v>
      </c>
      <c r="BL136" s="19" t="s">
        <v>125</v>
      </c>
      <c r="BM136" s="212" t="s">
        <v>183</v>
      </c>
    </row>
    <row r="137" s="2" customFormat="1">
      <c r="A137" s="40"/>
      <c r="B137" s="41"/>
      <c r="C137" s="42"/>
      <c r="D137" s="214" t="s">
        <v>128</v>
      </c>
      <c r="E137" s="42"/>
      <c r="F137" s="215" t="s">
        <v>184</v>
      </c>
      <c r="G137" s="42"/>
      <c r="H137" s="42"/>
      <c r="I137" s="216"/>
      <c r="J137" s="42"/>
      <c r="K137" s="42"/>
      <c r="L137" s="46"/>
      <c r="M137" s="217"/>
      <c r="N137" s="218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126</v>
      </c>
    </row>
    <row r="138" s="2" customFormat="1" ht="37.8" customHeight="1">
      <c r="A138" s="40"/>
      <c r="B138" s="41"/>
      <c r="C138" s="200" t="s">
        <v>177</v>
      </c>
      <c r="D138" s="200" t="s">
        <v>121</v>
      </c>
      <c r="E138" s="201" t="s">
        <v>185</v>
      </c>
      <c r="F138" s="202" t="s">
        <v>186</v>
      </c>
      <c r="G138" s="203" t="s">
        <v>124</v>
      </c>
      <c r="H138" s="204">
        <v>108.27500000000001</v>
      </c>
      <c r="I138" s="205"/>
      <c r="J138" s="206">
        <f>ROUND(I138*H138,2)</f>
        <v>0</v>
      </c>
      <c r="K138" s="207"/>
      <c r="L138" s="46"/>
      <c r="M138" s="208" t="s">
        <v>19</v>
      </c>
      <c r="N138" s="209" t="s">
        <v>40</v>
      </c>
      <c r="O138" s="86"/>
      <c r="P138" s="210">
        <f>O138*H138</f>
        <v>0</v>
      </c>
      <c r="Q138" s="210">
        <v>0.0027499999999999998</v>
      </c>
      <c r="R138" s="210">
        <f>Q138*H138</f>
        <v>0.29775625</v>
      </c>
      <c r="S138" s="210">
        <v>0</v>
      </c>
      <c r="T138" s="211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2" t="s">
        <v>125</v>
      </c>
      <c r="AT138" s="212" t="s">
        <v>121</v>
      </c>
      <c r="AU138" s="212" t="s">
        <v>126</v>
      </c>
      <c r="AY138" s="19" t="s">
        <v>116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9" t="s">
        <v>74</v>
      </c>
      <c r="BK138" s="213">
        <f>ROUND(I138*H138,2)</f>
        <v>0</v>
      </c>
      <c r="BL138" s="19" t="s">
        <v>125</v>
      </c>
      <c r="BM138" s="212" t="s">
        <v>187</v>
      </c>
    </row>
    <row r="139" s="2" customFormat="1">
      <c r="A139" s="40"/>
      <c r="B139" s="41"/>
      <c r="C139" s="42"/>
      <c r="D139" s="214" t="s">
        <v>128</v>
      </c>
      <c r="E139" s="42"/>
      <c r="F139" s="215" t="s">
        <v>188</v>
      </c>
      <c r="G139" s="42"/>
      <c r="H139" s="42"/>
      <c r="I139" s="216"/>
      <c r="J139" s="42"/>
      <c r="K139" s="42"/>
      <c r="L139" s="46"/>
      <c r="M139" s="217"/>
      <c r="N139" s="218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126</v>
      </c>
    </row>
    <row r="140" s="2" customFormat="1" ht="16.5" customHeight="1">
      <c r="A140" s="40"/>
      <c r="B140" s="41"/>
      <c r="C140" s="200" t="s">
        <v>189</v>
      </c>
      <c r="D140" s="200" t="s">
        <v>121</v>
      </c>
      <c r="E140" s="201" t="s">
        <v>190</v>
      </c>
      <c r="F140" s="202" t="s">
        <v>191</v>
      </c>
      <c r="G140" s="203" t="s">
        <v>124</v>
      </c>
      <c r="H140" s="204">
        <v>108.27500000000001</v>
      </c>
      <c r="I140" s="205"/>
      <c r="J140" s="206">
        <f>ROUND(I140*H140,2)</f>
        <v>0</v>
      </c>
      <c r="K140" s="207"/>
      <c r="L140" s="46"/>
      <c r="M140" s="208" t="s">
        <v>19</v>
      </c>
      <c r="N140" s="209" t="s">
        <v>40</v>
      </c>
      <c r="O140" s="86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2" t="s">
        <v>125</v>
      </c>
      <c r="AT140" s="212" t="s">
        <v>121</v>
      </c>
      <c r="AU140" s="212" t="s">
        <v>126</v>
      </c>
      <c r="AY140" s="19" t="s">
        <v>116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9" t="s">
        <v>74</v>
      </c>
      <c r="BK140" s="213">
        <f>ROUND(I140*H140,2)</f>
        <v>0</v>
      </c>
      <c r="BL140" s="19" t="s">
        <v>125</v>
      </c>
      <c r="BM140" s="212" t="s">
        <v>192</v>
      </c>
    </row>
    <row r="141" s="2" customFormat="1">
      <c r="A141" s="40"/>
      <c r="B141" s="41"/>
      <c r="C141" s="42"/>
      <c r="D141" s="214" t="s">
        <v>128</v>
      </c>
      <c r="E141" s="42"/>
      <c r="F141" s="215" t="s">
        <v>193</v>
      </c>
      <c r="G141" s="42"/>
      <c r="H141" s="42"/>
      <c r="I141" s="216"/>
      <c r="J141" s="42"/>
      <c r="K141" s="42"/>
      <c r="L141" s="46"/>
      <c r="M141" s="217"/>
      <c r="N141" s="218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126</v>
      </c>
    </row>
    <row r="142" s="12" customFormat="1" ht="20.88" customHeight="1">
      <c r="A142" s="12"/>
      <c r="B142" s="184"/>
      <c r="C142" s="185"/>
      <c r="D142" s="186" t="s">
        <v>68</v>
      </c>
      <c r="E142" s="198" t="s">
        <v>189</v>
      </c>
      <c r="F142" s="198" t="s">
        <v>194</v>
      </c>
      <c r="G142" s="185"/>
      <c r="H142" s="185"/>
      <c r="I142" s="188"/>
      <c r="J142" s="199">
        <f>BK142</f>
        <v>0</v>
      </c>
      <c r="K142" s="185"/>
      <c r="L142" s="190"/>
      <c r="M142" s="191"/>
      <c r="N142" s="192"/>
      <c r="O142" s="192"/>
      <c r="P142" s="193">
        <f>SUM(P143:P187)</f>
        <v>0</v>
      </c>
      <c r="Q142" s="192"/>
      <c r="R142" s="193">
        <f>SUM(R143:R187)</f>
        <v>0</v>
      </c>
      <c r="S142" s="192"/>
      <c r="T142" s="194">
        <f>SUM(T143:T187)</f>
        <v>3.0110519999999994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5" t="s">
        <v>74</v>
      </c>
      <c r="AT142" s="196" t="s">
        <v>68</v>
      </c>
      <c r="AU142" s="196" t="s">
        <v>76</v>
      </c>
      <c r="AY142" s="195" t="s">
        <v>116</v>
      </c>
      <c r="BK142" s="197">
        <f>SUM(BK143:BK187)</f>
        <v>0</v>
      </c>
    </row>
    <row r="143" s="2" customFormat="1" ht="44.25" customHeight="1">
      <c r="A143" s="40"/>
      <c r="B143" s="41"/>
      <c r="C143" s="200" t="s">
        <v>195</v>
      </c>
      <c r="D143" s="200" t="s">
        <v>121</v>
      </c>
      <c r="E143" s="201" t="s">
        <v>196</v>
      </c>
      <c r="F143" s="202" t="s">
        <v>197</v>
      </c>
      <c r="G143" s="203" t="s">
        <v>124</v>
      </c>
      <c r="H143" s="204">
        <v>9</v>
      </c>
      <c r="I143" s="205"/>
      <c r="J143" s="206">
        <f>ROUND(I143*H143,2)</f>
        <v>0</v>
      </c>
      <c r="K143" s="207"/>
      <c r="L143" s="46"/>
      <c r="M143" s="208" t="s">
        <v>19</v>
      </c>
      <c r="N143" s="209" t="s">
        <v>40</v>
      </c>
      <c r="O143" s="86"/>
      <c r="P143" s="210">
        <f>O143*H143</f>
        <v>0</v>
      </c>
      <c r="Q143" s="210">
        <v>0</v>
      </c>
      <c r="R143" s="210">
        <f>Q143*H143</f>
        <v>0</v>
      </c>
      <c r="S143" s="210">
        <v>0.041000000000000002</v>
      </c>
      <c r="T143" s="211">
        <f>S143*H143</f>
        <v>0.36899999999999999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2" t="s">
        <v>125</v>
      </c>
      <c r="AT143" s="212" t="s">
        <v>121</v>
      </c>
      <c r="AU143" s="212" t="s">
        <v>126</v>
      </c>
      <c r="AY143" s="19" t="s">
        <v>116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9" t="s">
        <v>74</v>
      </c>
      <c r="BK143" s="213">
        <f>ROUND(I143*H143,2)</f>
        <v>0</v>
      </c>
      <c r="BL143" s="19" t="s">
        <v>125</v>
      </c>
      <c r="BM143" s="212" t="s">
        <v>198</v>
      </c>
    </row>
    <row r="144" s="2" customFormat="1">
      <c r="A144" s="40"/>
      <c r="B144" s="41"/>
      <c r="C144" s="42"/>
      <c r="D144" s="214" t="s">
        <v>128</v>
      </c>
      <c r="E144" s="42"/>
      <c r="F144" s="215" t="s">
        <v>199</v>
      </c>
      <c r="G144" s="42"/>
      <c r="H144" s="42"/>
      <c r="I144" s="216"/>
      <c r="J144" s="42"/>
      <c r="K144" s="42"/>
      <c r="L144" s="46"/>
      <c r="M144" s="217"/>
      <c r="N144" s="218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126</v>
      </c>
    </row>
    <row r="145" s="13" customFormat="1">
      <c r="A145" s="13"/>
      <c r="B145" s="219"/>
      <c r="C145" s="220"/>
      <c r="D145" s="221" t="s">
        <v>134</v>
      </c>
      <c r="E145" s="222" t="s">
        <v>19</v>
      </c>
      <c r="F145" s="223" t="s">
        <v>200</v>
      </c>
      <c r="G145" s="220"/>
      <c r="H145" s="222" t="s">
        <v>19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134</v>
      </c>
      <c r="AU145" s="229" t="s">
        <v>126</v>
      </c>
      <c r="AV145" s="13" t="s">
        <v>74</v>
      </c>
      <c r="AW145" s="13" t="s">
        <v>31</v>
      </c>
      <c r="AX145" s="13" t="s">
        <v>69</v>
      </c>
      <c r="AY145" s="229" t="s">
        <v>116</v>
      </c>
    </row>
    <row r="146" s="14" customFormat="1">
      <c r="A146" s="14"/>
      <c r="B146" s="230"/>
      <c r="C146" s="231"/>
      <c r="D146" s="221" t="s">
        <v>134</v>
      </c>
      <c r="E146" s="232" t="s">
        <v>19</v>
      </c>
      <c r="F146" s="233" t="s">
        <v>126</v>
      </c>
      <c r="G146" s="231"/>
      <c r="H146" s="234">
        <v>3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134</v>
      </c>
      <c r="AU146" s="240" t="s">
        <v>126</v>
      </c>
      <c r="AV146" s="14" t="s">
        <v>76</v>
      </c>
      <c r="AW146" s="14" t="s">
        <v>31</v>
      </c>
      <c r="AX146" s="14" t="s">
        <v>69</v>
      </c>
      <c r="AY146" s="240" t="s">
        <v>116</v>
      </c>
    </row>
    <row r="147" s="13" customFormat="1">
      <c r="A147" s="13"/>
      <c r="B147" s="219"/>
      <c r="C147" s="220"/>
      <c r="D147" s="221" t="s">
        <v>134</v>
      </c>
      <c r="E147" s="222" t="s">
        <v>19</v>
      </c>
      <c r="F147" s="223" t="s">
        <v>201</v>
      </c>
      <c r="G147" s="220"/>
      <c r="H147" s="222" t="s">
        <v>19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134</v>
      </c>
      <c r="AU147" s="229" t="s">
        <v>126</v>
      </c>
      <c r="AV147" s="13" t="s">
        <v>74</v>
      </c>
      <c r="AW147" s="13" t="s">
        <v>31</v>
      </c>
      <c r="AX147" s="13" t="s">
        <v>69</v>
      </c>
      <c r="AY147" s="229" t="s">
        <v>116</v>
      </c>
    </row>
    <row r="148" s="14" customFormat="1">
      <c r="A148" s="14"/>
      <c r="B148" s="230"/>
      <c r="C148" s="231"/>
      <c r="D148" s="221" t="s">
        <v>134</v>
      </c>
      <c r="E148" s="232" t="s">
        <v>19</v>
      </c>
      <c r="F148" s="233" t="s">
        <v>119</v>
      </c>
      <c r="G148" s="231"/>
      <c r="H148" s="234">
        <v>6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134</v>
      </c>
      <c r="AU148" s="240" t="s">
        <v>126</v>
      </c>
      <c r="AV148" s="14" t="s">
        <v>76</v>
      </c>
      <c r="AW148" s="14" t="s">
        <v>31</v>
      </c>
      <c r="AX148" s="14" t="s">
        <v>69</v>
      </c>
      <c r="AY148" s="240" t="s">
        <v>116</v>
      </c>
    </row>
    <row r="149" s="15" customFormat="1">
      <c r="A149" s="15"/>
      <c r="B149" s="241"/>
      <c r="C149" s="242"/>
      <c r="D149" s="221" t="s">
        <v>134</v>
      </c>
      <c r="E149" s="243" t="s">
        <v>19</v>
      </c>
      <c r="F149" s="244" t="s">
        <v>155</v>
      </c>
      <c r="G149" s="242"/>
      <c r="H149" s="245">
        <v>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1" t="s">
        <v>134</v>
      </c>
      <c r="AU149" s="251" t="s">
        <v>126</v>
      </c>
      <c r="AV149" s="15" t="s">
        <v>125</v>
      </c>
      <c r="AW149" s="15" t="s">
        <v>31</v>
      </c>
      <c r="AX149" s="15" t="s">
        <v>74</v>
      </c>
      <c r="AY149" s="251" t="s">
        <v>116</v>
      </c>
    </row>
    <row r="150" s="2" customFormat="1" ht="44.25" customHeight="1">
      <c r="A150" s="40"/>
      <c r="B150" s="41"/>
      <c r="C150" s="200" t="s">
        <v>202</v>
      </c>
      <c r="D150" s="200" t="s">
        <v>121</v>
      </c>
      <c r="E150" s="201" t="s">
        <v>203</v>
      </c>
      <c r="F150" s="202" t="s">
        <v>204</v>
      </c>
      <c r="G150" s="203" t="s">
        <v>124</v>
      </c>
      <c r="H150" s="204">
        <v>2</v>
      </c>
      <c r="I150" s="205"/>
      <c r="J150" s="206">
        <f>ROUND(I150*H150,2)</f>
        <v>0</v>
      </c>
      <c r="K150" s="207"/>
      <c r="L150" s="46"/>
      <c r="M150" s="208" t="s">
        <v>19</v>
      </c>
      <c r="N150" s="209" t="s">
        <v>40</v>
      </c>
      <c r="O150" s="86"/>
      <c r="P150" s="210">
        <f>O150*H150</f>
        <v>0</v>
      </c>
      <c r="Q150" s="210">
        <v>0</v>
      </c>
      <c r="R150" s="210">
        <f>Q150*H150</f>
        <v>0</v>
      </c>
      <c r="S150" s="210">
        <v>0.031</v>
      </c>
      <c r="T150" s="211">
        <f>S150*H150</f>
        <v>0.062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2" t="s">
        <v>125</v>
      </c>
      <c r="AT150" s="212" t="s">
        <v>121</v>
      </c>
      <c r="AU150" s="212" t="s">
        <v>126</v>
      </c>
      <c r="AY150" s="19" t="s">
        <v>116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9" t="s">
        <v>74</v>
      </c>
      <c r="BK150" s="213">
        <f>ROUND(I150*H150,2)</f>
        <v>0</v>
      </c>
      <c r="BL150" s="19" t="s">
        <v>125</v>
      </c>
      <c r="BM150" s="212" t="s">
        <v>205</v>
      </c>
    </row>
    <row r="151" s="2" customFormat="1">
      <c r="A151" s="40"/>
      <c r="B151" s="41"/>
      <c r="C151" s="42"/>
      <c r="D151" s="214" t="s">
        <v>128</v>
      </c>
      <c r="E151" s="42"/>
      <c r="F151" s="215" t="s">
        <v>206</v>
      </c>
      <c r="G151" s="42"/>
      <c r="H151" s="42"/>
      <c r="I151" s="216"/>
      <c r="J151" s="42"/>
      <c r="K151" s="42"/>
      <c r="L151" s="46"/>
      <c r="M151" s="217"/>
      <c r="N151" s="218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128</v>
      </c>
      <c r="AU151" s="19" t="s">
        <v>126</v>
      </c>
    </row>
    <row r="152" s="13" customFormat="1">
      <c r="A152" s="13"/>
      <c r="B152" s="219"/>
      <c r="C152" s="220"/>
      <c r="D152" s="221" t="s">
        <v>134</v>
      </c>
      <c r="E152" s="222" t="s">
        <v>19</v>
      </c>
      <c r="F152" s="223" t="s">
        <v>207</v>
      </c>
      <c r="G152" s="220"/>
      <c r="H152" s="222" t="s">
        <v>19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134</v>
      </c>
      <c r="AU152" s="229" t="s">
        <v>126</v>
      </c>
      <c r="AV152" s="13" t="s">
        <v>74</v>
      </c>
      <c r="AW152" s="13" t="s">
        <v>31</v>
      </c>
      <c r="AX152" s="13" t="s">
        <v>69</v>
      </c>
      <c r="AY152" s="229" t="s">
        <v>116</v>
      </c>
    </row>
    <row r="153" s="14" customFormat="1">
      <c r="A153" s="14"/>
      <c r="B153" s="230"/>
      <c r="C153" s="231"/>
      <c r="D153" s="221" t="s">
        <v>134</v>
      </c>
      <c r="E153" s="232" t="s">
        <v>19</v>
      </c>
      <c r="F153" s="233" t="s">
        <v>76</v>
      </c>
      <c r="G153" s="231"/>
      <c r="H153" s="234">
        <v>2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134</v>
      </c>
      <c r="AU153" s="240" t="s">
        <v>126</v>
      </c>
      <c r="AV153" s="14" t="s">
        <v>76</v>
      </c>
      <c r="AW153" s="14" t="s">
        <v>31</v>
      </c>
      <c r="AX153" s="14" t="s">
        <v>74</v>
      </c>
      <c r="AY153" s="240" t="s">
        <v>116</v>
      </c>
    </row>
    <row r="154" s="2" customFormat="1" ht="37.8" customHeight="1">
      <c r="A154" s="40"/>
      <c r="B154" s="41"/>
      <c r="C154" s="200" t="s">
        <v>208</v>
      </c>
      <c r="D154" s="200" t="s">
        <v>121</v>
      </c>
      <c r="E154" s="201" t="s">
        <v>209</v>
      </c>
      <c r="F154" s="202" t="s">
        <v>210</v>
      </c>
      <c r="G154" s="203" t="s">
        <v>124</v>
      </c>
      <c r="H154" s="204">
        <v>1.8</v>
      </c>
      <c r="I154" s="205"/>
      <c r="J154" s="206">
        <f>ROUND(I154*H154,2)</f>
        <v>0</v>
      </c>
      <c r="K154" s="207"/>
      <c r="L154" s="46"/>
      <c r="M154" s="208" t="s">
        <v>19</v>
      </c>
      <c r="N154" s="209" t="s">
        <v>40</v>
      </c>
      <c r="O154" s="86"/>
      <c r="P154" s="210">
        <f>O154*H154</f>
        <v>0</v>
      </c>
      <c r="Q154" s="210">
        <v>0</v>
      </c>
      <c r="R154" s="210">
        <f>Q154*H154</f>
        <v>0</v>
      </c>
      <c r="S154" s="210">
        <v>0.087999999999999995</v>
      </c>
      <c r="T154" s="211">
        <f>S154*H154</f>
        <v>0.15839999999999999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2" t="s">
        <v>125</v>
      </c>
      <c r="AT154" s="212" t="s">
        <v>121</v>
      </c>
      <c r="AU154" s="212" t="s">
        <v>126</v>
      </c>
      <c r="AY154" s="19" t="s">
        <v>116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9" t="s">
        <v>74</v>
      </c>
      <c r="BK154" s="213">
        <f>ROUND(I154*H154,2)</f>
        <v>0</v>
      </c>
      <c r="BL154" s="19" t="s">
        <v>125</v>
      </c>
      <c r="BM154" s="212" t="s">
        <v>211</v>
      </c>
    </row>
    <row r="155" s="2" customFormat="1">
      <c r="A155" s="40"/>
      <c r="B155" s="41"/>
      <c r="C155" s="42"/>
      <c r="D155" s="214" t="s">
        <v>128</v>
      </c>
      <c r="E155" s="42"/>
      <c r="F155" s="215" t="s">
        <v>212</v>
      </c>
      <c r="G155" s="42"/>
      <c r="H155" s="42"/>
      <c r="I155" s="216"/>
      <c r="J155" s="42"/>
      <c r="K155" s="42"/>
      <c r="L155" s="46"/>
      <c r="M155" s="217"/>
      <c r="N155" s="218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128</v>
      </c>
      <c r="AU155" s="19" t="s">
        <v>126</v>
      </c>
    </row>
    <row r="156" s="13" customFormat="1">
      <c r="A156" s="13"/>
      <c r="B156" s="219"/>
      <c r="C156" s="220"/>
      <c r="D156" s="221" t="s">
        <v>134</v>
      </c>
      <c r="E156" s="222" t="s">
        <v>19</v>
      </c>
      <c r="F156" s="223" t="s">
        <v>213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134</v>
      </c>
      <c r="AU156" s="229" t="s">
        <v>126</v>
      </c>
      <c r="AV156" s="13" t="s">
        <v>74</v>
      </c>
      <c r="AW156" s="13" t="s">
        <v>31</v>
      </c>
      <c r="AX156" s="13" t="s">
        <v>69</v>
      </c>
      <c r="AY156" s="229" t="s">
        <v>116</v>
      </c>
    </row>
    <row r="157" s="14" customFormat="1">
      <c r="A157" s="14"/>
      <c r="B157" s="230"/>
      <c r="C157" s="231"/>
      <c r="D157" s="221" t="s">
        <v>134</v>
      </c>
      <c r="E157" s="232" t="s">
        <v>19</v>
      </c>
      <c r="F157" s="233" t="s">
        <v>214</v>
      </c>
      <c r="G157" s="231"/>
      <c r="H157" s="234">
        <v>1.8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134</v>
      </c>
      <c r="AU157" s="240" t="s">
        <v>126</v>
      </c>
      <c r="AV157" s="14" t="s">
        <v>76</v>
      </c>
      <c r="AW157" s="14" t="s">
        <v>31</v>
      </c>
      <c r="AX157" s="14" t="s">
        <v>74</v>
      </c>
      <c r="AY157" s="240" t="s">
        <v>116</v>
      </c>
    </row>
    <row r="158" s="2" customFormat="1" ht="37.8" customHeight="1">
      <c r="A158" s="40"/>
      <c r="B158" s="41"/>
      <c r="C158" s="200" t="s">
        <v>215</v>
      </c>
      <c r="D158" s="200" t="s">
        <v>121</v>
      </c>
      <c r="E158" s="201" t="s">
        <v>216</v>
      </c>
      <c r="F158" s="202" t="s">
        <v>217</v>
      </c>
      <c r="G158" s="203" t="s">
        <v>124</v>
      </c>
      <c r="H158" s="204">
        <v>5.5199999999999996</v>
      </c>
      <c r="I158" s="205"/>
      <c r="J158" s="206">
        <f>ROUND(I158*H158,2)</f>
        <v>0</v>
      </c>
      <c r="K158" s="207"/>
      <c r="L158" s="46"/>
      <c r="M158" s="208" t="s">
        <v>19</v>
      </c>
      <c r="N158" s="209" t="s">
        <v>40</v>
      </c>
      <c r="O158" s="86"/>
      <c r="P158" s="210">
        <f>O158*H158</f>
        <v>0</v>
      </c>
      <c r="Q158" s="210">
        <v>0</v>
      </c>
      <c r="R158" s="210">
        <f>Q158*H158</f>
        <v>0</v>
      </c>
      <c r="S158" s="210">
        <v>0.051999999999999998</v>
      </c>
      <c r="T158" s="211">
        <f>S158*H158</f>
        <v>0.28703999999999996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2" t="s">
        <v>125</v>
      </c>
      <c r="AT158" s="212" t="s">
        <v>121</v>
      </c>
      <c r="AU158" s="212" t="s">
        <v>126</v>
      </c>
      <c r="AY158" s="19" t="s">
        <v>116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9" t="s">
        <v>74</v>
      </c>
      <c r="BK158" s="213">
        <f>ROUND(I158*H158,2)</f>
        <v>0</v>
      </c>
      <c r="BL158" s="19" t="s">
        <v>125</v>
      </c>
      <c r="BM158" s="212" t="s">
        <v>218</v>
      </c>
    </row>
    <row r="159" s="2" customFormat="1">
      <c r="A159" s="40"/>
      <c r="B159" s="41"/>
      <c r="C159" s="42"/>
      <c r="D159" s="214" t="s">
        <v>128</v>
      </c>
      <c r="E159" s="42"/>
      <c r="F159" s="215" t="s">
        <v>219</v>
      </c>
      <c r="G159" s="42"/>
      <c r="H159" s="42"/>
      <c r="I159" s="216"/>
      <c r="J159" s="42"/>
      <c r="K159" s="42"/>
      <c r="L159" s="46"/>
      <c r="M159" s="217"/>
      <c r="N159" s="218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126</v>
      </c>
    </row>
    <row r="160" s="13" customFormat="1">
      <c r="A160" s="13"/>
      <c r="B160" s="219"/>
      <c r="C160" s="220"/>
      <c r="D160" s="221" t="s">
        <v>134</v>
      </c>
      <c r="E160" s="222" t="s">
        <v>19</v>
      </c>
      <c r="F160" s="223" t="s">
        <v>220</v>
      </c>
      <c r="G160" s="220"/>
      <c r="H160" s="222" t="s">
        <v>19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134</v>
      </c>
      <c r="AU160" s="229" t="s">
        <v>126</v>
      </c>
      <c r="AV160" s="13" t="s">
        <v>74</v>
      </c>
      <c r="AW160" s="13" t="s">
        <v>31</v>
      </c>
      <c r="AX160" s="13" t="s">
        <v>69</v>
      </c>
      <c r="AY160" s="229" t="s">
        <v>116</v>
      </c>
    </row>
    <row r="161" s="14" customFormat="1">
      <c r="A161" s="14"/>
      <c r="B161" s="230"/>
      <c r="C161" s="231"/>
      <c r="D161" s="221" t="s">
        <v>134</v>
      </c>
      <c r="E161" s="232" t="s">
        <v>19</v>
      </c>
      <c r="F161" s="233" t="s">
        <v>221</v>
      </c>
      <c r="G161" s="231"/>
      <c r="H161" s="234">
        <v>5.5199999999999996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134</v>
      </c>
      <c r="AU161" s="240" t="s">
        <v>126</v>
      </c>
      <c r="AV161" s="14" t="s">
        <v>76</v>
      </c>
      <c r="AW161" s="14" t="s">
        <v>31</v>
      </c>
      <c r="AX161" s="14" t="s">
        <v>74</v>
      </c>
      <c r="AY161" s="240" t="s">
        <v>116</v>
      </c>
    </row>
    <row r="162" s="2" customFormat="1" ht="33" customHeight="1">
      <c r="A162" s="40"/>
      <c r="B162" s="41"/>
      <c r="C162" s="200" t="s">
        <v>222</v>
      </c>
      <c r="D162" s="200" t="s">
        <v>121</v>
      </c>
      <c r="E162" s="201" t="s">
        <v>223</v>
      </c>
      <c r="F162" s="202" t="s">
        <v>224</v>
      </c>
      <c r="G162" s="203" t="s">
        <v>124</v>
      </c>
      <c r="H162" s="204">
        <v>91.427999999999997</v>
      </c>
      <c r="I162" s="205"/>
      <c r="J162" s="206">
        <f>ROUND(I162*H162,2)</f>
        <v>0</v>
      </c>
      <c r="K162" s="207"/>
      <c r="L162" s="46"/>
      <c r="M162" s="208" t="s">
        <v>19</v>
      </c>
      <c r="N162" s="209" t="s">
        <v>40</v>
      </c>
      <c r="O162" s="86"/>
      <c r="P162" s="210">
        <f>O162*H162</f>
        <v>0</v>
      </c>
      <c r="Q162" s="210">
        <v>0</v>
      </c>
      <c r="R162" s="210">
        <f>Q162*H162</f>
        <v>0</v>
      </c>
      <c r="S162" s="210">
        <v>0.0040000000000000001</v>
      </c>
      <c r="T162" s="211">
        <f>S162*H162</f>
        <v>0.36571199999999998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2" t="s">
        <v>125</v>
      </c>
      <c r="AT162" s="212" t="s">
        <v>121</v>
      </c>
      <c r="AU162" s="212" t="s">
        <v>126</v>
      </c>
      <c r="AY162" s="19" t="s">
        <v>116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9" t="s">
        <v>74</v>
      </c>
      <c r="BK162" s="213">
        <f>ROUND(I162*H162,2)</f>
        <v>0</v>
      </c>
      <c r="BL162" s="19" t="s">
        <v>125</v>
      </c>
      <c r="BM162" s="212" t="s">
        <v>225</v>
      </c>
    </row>
    <row r="163" s="2" customFormat="1">
      <c r="A163" s="40"/>
      <c r="B163" s="41"/>
      <c r="C163" s="42"/>
      <c r="D163" s="214" t="s">
        <v>128</v>
      </c>
      <c r="E163" s="42"/>
      <c r="F163" s="215" t="s">
        <v>226</v>
      </c>
      <c r="G163" s="42"/>
      <c r="H163" s="42"/>
      <c r="I163" s="216"/>
      <c r="J163" s="42"/>
      <c r="K163" s="42"/>
      <c r="L163" s="46"/>
      <c r="M163" s="217"/>
      <c r="N163" s="218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126</v>
      </c>
    </row>
    <row r="164" s="14" customFormat="1">
      <c r="A164" s="14"/>
      <c r="B164" s="230"/>
      <c r="C164" s="231"/>
      <c r="D164" s="221" t="s">
        <v>134</v>
      </c>
      <c r="E164" s="232" t="s">
        <v>19</v>
      </c>
      <c r="F164" s="233" t="s">
        <v>227</v>
      </c>
      <c r="G164" s="231"/>
      <c r="H164" s="234">
        <v>91.427999999999997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134</v>
      </c>
      <c r="AU164" s="240" t="s">
        <v>126</v>
      </c>
      <c r="AV164" s="14" t="s">
        <v>76</v>
      </c>
      <c r="AW164" s="14" t="s">
        <v>31</v>
      </c>
      <c r="AX164" s="14" t="s">
        <v>74</v>
      </c>
      <c r="AY164" s="240" t="s">
        <v>116</v>
      </c>
    </row>
    <row r="165" s="2" customFormat="1" ht="37.8" customHeight="1">
      <c r="A165" s="40"/>
      <c r="B165" s="41"/>
      <c r="C165" s="200" t="s">
        <v>8</v>
      </c>
      <c r="D165" s="200" t="s">
        <v>121</v>
      </c>
      <c r="E165" s="201" t="s">
        <v>228</v>
      </c>
      <c r="F165" s="202" t="s">
        <v>229</v>
      </c>
      <c r="G165" s="203" t="s">
        <v>124</v>
      </c>
      <c r="H165" s="204">
        <v>176.88999999999999</v>
      </c>
      <c r="I165" s="205"/>
      <c r="J165" s="206">
        <f>ROUND(I165*H165,2)</f>
        <v>0</v>
      </c>
      <c r="K165" s="207"/>
      <c r="L165" s="46"/>
      <c r="M165" s="208" t="s">
        <v>19</v>
      </c>
      <c r="N165" s="209" t="s">
        <v>40</v>
      </c>
      <c r="O165" s="86"/>
      <c r="P165" s="210">
        <f>O165*H165</f>
        <v>0</v>
      </c>
      <c r="Q165" s="210">
        <v>0</v>
      </c>
      <c r="R165" s="210">
        <f>Q165*H165</f>
        <v>0</v>
      </c>
      <c r="S165" s="210">
        <v>0.01</v>
      </c>
      <c r="T165" s="211">
        <f>S165*H165</f>
        <v>1.7688999999999999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2" t="s">
        <v>125</v>
      </c>
      <c r="AT165" s="212" t="s">
        <v>121</v>
      </c>
      <c r="AU165" s="212" t="s">
        <v>126</v>
      </c>
      <c r="AY165" s="19" t="s">
        <v>116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9" t="s">
        <v>74</v>
      </c>
      <c r="BK165" s="213">
        <f>ROUND(I165*H165,2)</f>
        <v>0</v>
      </c>
      <c r="BL165" s="19" t="s">
        <v>125</v>
      </c>
      <c r="BM165" s="212" t="s">
        <v>230</v>
      </c>
    </row>
    <row r="166" s="2" customFormat="1">
      <c r="A166" s="40"/>
      <c r="B166" s="41"/>
      <c r="C166" s="42"/>
      <c r="D166" s="214" t="s">
        <v>128</v>
      </c>
      <c r="E166" s="42"/>
      <c r="F166" s="215" t="s">
        <v>231</v>
      </c>
      <c r="G166" s="42"/>
      <c r="H166" s="42"/>
      <c r="I166" s="216"/>
      <c r="J166" s="42"/>
      <c r="K166" s="42"/>
      <c r="L166" s="46"/>
      <c r="M166" s="217"/>
      <c r="N166" s="218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126</v>
      </c>
    </row>
    <row r="167" s="13" customFormat="1">
      <c r="A167" s="13"/>
      <c r="B167" s="219"/>
      <c r="C167" s="220"/>
      <c r="D167" s="221" t="s">
        <v>134</v>
      </c>
      <c r="E167" s="222" t="s">
        <v>19</v>
      </c>
      <c r="F167" s="223" t="s">
        <v>135</v>
      </c>
      <c r="G167" s="220"/>
      <c r="H167" s="222" t="s">
        <v>19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134</v>
      </c>
      <c r="AU167" s="229" t="s">
        <v>126</v>
      </c>
      <c r="AV167" s="13" t="s">
        <v>74</v>
      </c>
      <c r="AW167" s="13" t="s">
        <v>31</v>
      </c>
      <c r="AX167" s="13" t="s">
        <v>69</v>
      </c>
      <c r="AY167" s="229" t="s">
        <v>116</v>
      </c>
    </row>
    <row r="168" s="14" customFormat="1">
      <c r="A168" s="14"/>
      <c r="B168" s="230"/>
      <c r="C168" s="231"/>
      <c r="D168" s="221" t="s">
        <v>134</v>
      </c>
      <c r="E168" s="232" t="s">
        <v>19</v>
      </c>
      <c r="F168" s="233" t="s">
        <v>136</v>
      </c>
      <c r="G168" s="231"/>
      <c r="H168" s="234">
        <v>41.465000000000003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134</v>
      </c>
      <c r="AU168" s="240" t="s">
        <v>126</v>
      </c>
      <c r="AV168" s="14" t="s">
        <v>76</v>
      </c>
      <c r="AW168" s="14" t="s">
        <v>31</v>
      </c>
      <c r="AX168" s="14" t="s">
        <v>69</v>
      </c>
      <c r="AY168" s="240" t="s">
        <v>116</v>
      </c>
    </row>
    <row r="169" s="13" customFormat="1">
      <c r="A169" s="13"/>
      <c r="B169" s="219"/>
      <c r="C169" s="220"/>
      <c r="D169" s="221" t="s">
        <v>134</v>
      </c>
      <c r="E169" s="222" t="s">
        <v>19</v>
      </c>
      <c r="F169" s="223" t="s">
        <v>137</v>
      </c>
      <c r="G169" s="220"/>
      <c r="H169" s="222" t="s">
        <v>19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134</v>
      </c>
      <c r="AU169" s="229" t="s">
        <v>126</v>
      </c>
      <c r="AV169" s="13" t="s">
        <v>74</v>
      </c>
      <c r="AW169" s="13" t="s">
        <v>31</v>
      </c>
      <c r="AX169" s="13" t="s">
        <v>69</v>
      </c>
      <c r="AY169" s="229" t="s">
        <v>116</v>
      </c>
    </row>
    <row r="170" s="14" customFormat="1">
      <c r="A170" s="14"/>
      <c r="B170" s="230"/>
      <c r="C170" s="231"/>
      <c r="D170" s="221" t="s">
        <v>134</v>
      </c>
      <c r="E170" s="232" t="s">
        <v>19</v>
      </c>
      <c r="F170" s="233" t="s">
        <v>138</v>
      </c>
      <c r="G170" s="231"/>
      <c r="H170" s="234">
        <v>3.7850000000000001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134</v>
      </c>
      <c r="AU170" s="240" t="s">
        <v>126</v>
      </c>
      <c r="AV170" s="14" t="s">
        <v>76</v>
      </c>
      <c r="AW170" s="14" t="s">
        <v>31</v>
      </c>
      <c r="AX170" s="14" t="s">
        <v>69</v>
      </c>
      <c r="AY170" s="240" t="s">
        <v>116</v>
      </c>
    </row>
    <row r="171" s="13" customFormat="1">
      <c r="A171" s="13"/>
      <c r="B171" s="219"/>
      <c r="C171" s="220"/>
      <c r="D171" s="221" t="s">
        <v>134</v>
      </c>
      <c r="E171" s="222" t="s">
        <v>19</v>
      </c>
      <c r="F171" s="223" t="s">
        <v>139</v>
      </c>
      <c r="G171" s="220"/>
      <c r="H171" s="222" t="s">
        <v>19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134</v>
      </c>
      <c r="AU171" s="229" t="s">
        <v>126</v>
      </c>
      <c r="AV171" s="13" t="s">
        <v>74</v>
      </c>
      <c r="AW171" s="13" t="s">
        <v>31</v>
      </c>
      <c r="AX171" s="13" t="s">
        <v>69</v>
      </c>
      <c r="AY171" s="229" t="s">
        <v>116</v>
      </c>
    </row>
    <row r="172" s="14" customFormat="1">
      <c r="A172" s="14"/>
      <c r="B172" s="230"/>
      <c r="C172" s="231"/>
      <c r="D172" s="221" t="s">
        <v>134</v>
      </c>
      <c r="E172" s="232" t="s">
        <v>19</v>
      </c>
      <c r="F172" s="233" t="s">
        <v>140</v>
      </c>
      <c r="G172" s="231"/>
      <c r="H172" s="234">
        <v>3.8450000000000002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134</v>
      </c>
      <c r="AU172" s="240" t="s">
        <v>126</v>
      </c>
      <c r="AV172" s="14" t="s">
        <v>76</v>
      </c>
      <c r="AW172" s="14" t="s">
        <v>31</v>
      </c>
      <c r="AX172" s="14" t="s">
        <v>69</v>
      </c>
      <c r="AY172" s="240" t="s">
        <v>116</v>
      </c>
    </row>
    <row r="173" s="13" customFormat="1">
      <c r="A173" s="13"/>
      <c r="B173" s="219"/>
      <c r="C173" s="220"/>
      <c r="D173" s="221" t="s">
        <v>134</v>
      </c>
      <c r="E173" s="222" t="s">
        <v>19</v>
      </c>
      <c r="F173" s="223" t="s">
        <v>141</v>
      </c>
      <c r="G173" s="220"/>
      <c r="H173" s="222" t="s">
        <v>19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134</v>
      </c>
      <c r="AU173" s="229" t="s">
        <v>126</v>
      </c>
      <c r="AV173" s="13" t="s">
        <v>74</v>
      </c>
      <c r="AW173" s="13" t="s">
        <v>31</v>
      </c>
      <c r="AX173" s="13" t="s">
        <v>69</v>
      </c>
      <c r="AY173" s="229" t="s">
        <v>116</v>
      </c>
    </row>
    <row r="174" s="14" customFormat="1">
      <c r="A174" s="14"/>
      <c r="B174" s="230"/>
      <c r="C174" s="231"/>
      <c r="D174" s="221" t="s">
        <v>134</v>
      </c>
      <c r="E174" s="232" t="s">
        <v>19</v>
      </c>
      <c r="F174" s="233" t="s">
        <v>142</v>
      </c>
      <c r="G174" s="231"/>
      <c r="H174" s="234">
        <v>4.0899999999999999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134</v>
      </c>
      <c r="AU174" s="240" t="s">
        <v>126</v>
      </c>
      <c r="AV174" s="14" t="s">
        <v>76</v>
      </c>
      <c r="AW174" s="14" t="s">
        <v>31</v>
      </c>
      <c r="AX174" s="14" t="s">
        <v>69</v>
      </c>
      <c r="AY174" s="240" t="s">
        <v>116</v>
      </c>
    </row>
    <row r="175" s="13" customFormat="1">
      <c r="A175" s="13"/>
      <c r="B175" s="219"/>
      <c r="C175" s="220"/>
      <c r="D175" s="221" t="s">
        <v>134</v>
      </c>
      <c r="E175" s="222" t="s">
        <v>19</v>
      </c>
      <c r="F175" s="223" t="s">
        <v>143</v>
      </c>
      <c r="G175" s="220"/>
      <c r="H175" s="222" t="s">
        <v>19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134</v>
      </c>
      <c r="AU175" s="229" t="s">
        <v>126</v>
      </c>
      <c r="AV175" s="13" t="s">
        <v>74</v>
      </c>
      <c r="AW175" s="13" t="s">
        <v>31</v>
      </c>
      <c r="AX175" s="13" t="s">
        <v>69</v>
      </c>
      <c r="AY175" s="229" t="s">
        <v>116</v>
      </c>
    </row>
    <row r="176" s="14" customFormat="1">
      <c r="A176" s="14"/>
      <c r="B176" s="230"/>
      <c r="C176" s="231"/>
      <c r="D176" s="221" t="s">
        <v>134</v>
      </c>
      <c r="E176" s="232" t="s">
        <v>19</v>
      </c>
      <c r="F176" s="233" t="s">
        <v>144</v>
      </c>
      <c r="G176" s="231"/>
      <c r="H176" s="234">
        <v>21.469999999999999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134</v>
      </c>
      <c r="AU176" s="240" t="s">
        <v>126</v>
      </c>
      <c r="AV176" s="14" t="s">
        <v>76</v>
      </c>
      <c r="AW176" s="14" t="s">
        <v>31</v>
      </c>
      <c r="AX176" s="14" t="s">
        <v>69</v>
      </c>
      <c r="AY176" s="240" t="s">
        <v>116</v>
      </c>
    </row>
    <row r="177" s="13" customFormat="1">
      <c r="A177" s="13"/>
      <c r="B177" s="219"/>
      <c r="C177" s="220"/>
      <c r="D177" s="221" t="s">
        <v>134</v>
      </c>
      <c r="E177" s="222" t="s">
        <v>19</v>
      </c>
      <c r="F177" s="223" t="s">
        <v>145</v>
      </c>
      <c r="G177" s="220"/>
      <c r="H177" s="222" t="s">
        <v>19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134</v>
      </c>
      <c r="AU177" s="229" t="s">
        <v>126</v>
      </c>
      <c r="AV177" s="13" t="s">
        <v>74</v>
      </c>
      <c r="AW177" s="13" t="s">
        <v>31</v>
      </c>
      <c r="AX177" s="13" t="s">
        <v>69</v>
      </c>
      <c r="AY177" s="229" t="s">
        <v>116</v>
      </c>
    </row>
    <row r="178" s="14" customFormat="1">
      <c r="A178" s="14"/>
      <c r="B178" s="230"/>
      <c r="C178" s="231"/>
      <c r="D178" s="221" t="s">
        <v>134</v>
      </c>
      <c r="E178" s="232" t="s">
        <v>19</v>
      </c>
      <c r="F178" s="233" t="s">
        <v>146</v>
      </c>
      <c r="G178" s="231"/>
      <c r="H178" s="234">
        <v>5.0449999999999999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134</v>
      </c>
      <c r="AU178" s="240" t="s">
        <v>126</v>
      </c>
      <c r="AV178" s="14" t="s">
        <v>76</v>
      </c>
      <c r="AW178" s="14" t="s">
        <v>31</v>
      </c>
      <c r="AX178" s="14" t="s">
        <v>69</v>
      </c>
      <c r="AY178" s="240" t="s">
        <v>116</v>
      </c>
    </row>
    <row r="179" s="13" customFormat="1">
      <c r="A179" s="13"/>
      <c r="B179" s="219"/>
      <c r="C179" s="220"/>
      <c r="D179" s="221" t="s">
        <v>134</v>
      </c>
      <c r="E179" s="222" t="s">
        <v>19</v>
      </c>
      <c r="F179" s="223" t="s">
        <v>147</v>
      </c>
      <c r="G179" s="220"/>
      <c r="H179" s="222" t="s">
        <v>19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134</v>
      </c>
      <c r="AU179" s="229" t="s">
        <v>126</v>
      </c>
      <c r="AV179" s="13" t="s">
        <v>74</v>
      </c>
      <c r="AW179" s="13" t="s">
        <v>31</v>
      </c>
      <c r="AX179" s="13" t="s">
        <v>69</v>
      </c>
      <c r="AY179" s="229" t="s">
        <v>116</v>
      </c>
    </row>
    <row r="180" s="14" customFormat="1">
      <c r="A180" s="14"/>
      <c r="B180" s="230"/>
      <c r="C180" s="231"/>
      <c r="D180" s="221" t="s">
        <v>134</v>
      </c>
      <c r="E180" s="232" t="s">
        <v>19</v>
      </c>
      <c r="F180" s="233" t="s">
        <v>148</v>
      </c>
      <c r="G180" s="231"/>
      <c r="H180" s="234">
        <v>12.060000000000001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134</v>
      </c>
      <c r="AU180" s="240" t="s">
        <v>126</v>
      </c>
      <c r="AV180" s="14" t="s">
        <v>76</v>
      </c>
      <c r="AW180" s="14" t="s">
        <v>31</v>
      </c>
      <c r="AX180" s="14" t="s">
        <v>69</v>
      </c>
      <c r="AY180" s="240" t="s">
        <v>116</v>
      </c>
    </row>
    <row r="181" s="13" customFormat="1">
      <c r="A181" s="13"/>
      <c r="B181" s="219"/>
      <c r="C181" s="220"/>
      <c r="D181" s="221" t="s">
        <v>134</v>
      </c>
      <c r="E181" s="222" t="s">
        <v>19</v>
      </c>
      <c r="F181" s="223" t="s">
        <v>149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134</v>
      </c>
      <c r="AU181" s="229" t="s">
        <v>126</v>
      </c>
      <c r="AV181" s="13" t="s">
        <v>74</v>
      </c>
      <c r="AW181" s="13" t="s">
        <v>31</v>
      </c>
      <c r="AX181" s="13" t="s">
        <v>69</v>
      </c>
      <c r="AY181" s="229" t="s">
        <v>116</v>
      </c>
    </row>
    <row r="182" s="14" customFormat="1">
      <c r="A182" s="14"/>
      <c r="B182" s="230"/>
      <c r="C182" s="231"/>
      <c r="D182" s="221" t="s">
        <v>134</v>
      </c>
      <c r="E182" s="232" t="s">
        <v>19</v>
      </c>
      <c r="F182" s="233" t="s">
        <v>150</v>
      </c>
      <c r="G182" s="231"/>
      <c r="H182" s="234">
        <v>33.200000000000003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134</v>
      </c>
      <c r="AU182" s="240" t="s">
        <v>126</v>
      </c>
      <c r="AV182" s="14" t="s">
        <v>76</v>
      </c>
      <c r="AW182" s="14" t="s">
        <v>31</v>
      </c>
      <c r="AX182" s="14" t="s">
        <v>69</v>
      </c>
      <c r="AY182" s="240" t="s">
        <v>116</v>
      </c>
    </row>
    <row r="183" s="13" customFormat="1">
      <c r="A183" s="13"/>
      <c r="B183" s="219"/>
      <c r="C183" s="220"/>
      <c r="D183" s="221" t="s">
        <v>134</v>
      </c>
      <c r="E183" s="222" t="s">
        <v>19</v>
      </c>
      <c r="F183" s="223" t="s">
        <v>151</v>
      </c>
      <c r="G183" s="220"/>
      <c r="H183" s="222" t="s">
        <v>19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134</v>
      </c>
      <c r="AU183" s="229" t="s">
        <v>126</v>
      </c>
      <c r="AV183" s="13" t="s">
        <v>74</v>
      </c>
      <c r="AW183" s="13" t="s">
        <v>31</v>
      </c>
      <c r="AX183" s="13" t="s">
        <v>69</v>
      </c>
      <c r="AY183" s="229" t="s">
        <v>116</v>
      </c>
    </row>
    <row r="184" s="14" customFormat="1">
      <c r="A184" s="14"/>
      <c r="B184" s="230"/>
      <c r="C184" s="231"/>
      <c r="D184" s="221" t="s">
        <v>134</v>
      </c>
      <c r="E184" s="232" t="s">
        <v>19</v>
      </c>
      <c r="F184" s="233" t="s">
        <v>152</v>
      </c>
      <c r="G184" s="231"/>
      <c r="H184" s="234">
        <v>13.619999999999999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134</v>
      </c>
      <c r="AU184" s="240" t="s">
        <v>126</v>
      </c>
      <c r="AV184" s="14" t="s">
        <v>76</v>
      </c>
      <c r="AW184" s="14" t="s">
        <v>31</v>
      </c>
      <c r="AX184" s="14" t="s">
        <v>69</v>
      </c>
      <c r="AY184" s="240" t="s">
        <v>116</v>
      </c>
    </row>
    <row r="185" s="13" customFormat="1">
      <c r="A185" s="13"/>
      <c r="B185" s="219"/>
      <c r="C185" s="220"/>
      <c r="D185" s="221" t="s">
        <v>134</v>
      </c>
      <c r="E185" s="222" t="s">
        <v>19</v>
      </c>
      <c r="F185" s="223" t="s">
        <v>153</v>
      </c>
      <c r="G185" s="220"/>
      <c r="H185" s="222" t="s">
        <v>19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134</v>
      </c>
      <c r="AU185" s="229" t="s">
        <v>126</v>
      </c>
      <c r="AV185" s="13" t="s">
        <v>74</v>
      </c>
      <c r="AW185" s="13" t="s">
        <v>31</v>
      </c>
      <c r="AX185" s="13" t="s">
        <v>69</v>
      </c>
      <c r="AY185" s="229" t="s">
        <v>116</v>
      </c>
    </row>
    <row r="186" s="14" customFormat="1">
      <c r="A186" s="14"/>
      <c r="B186" s="230"/>
      <c r="C186" s="231"/>
      <c r="D186" s="221" t="s">
        <v>134</v>
      </c>
      <c r="E186" s="232" t="s">
        <v>19</v>
      </c>
      <c r="F186" s="233" t="s">
        <v>154</v>
      </c>
      <c r="G186" s="231"/>
      <c r="H186" s="234">
        <v>38.310000000000002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134</v>
      </c>
      <c r="AU186" s="240" t="s">
        <v>126</v>
      </c>
      <c r="AV186" s="14" t="s">
        <v>76</v>
      </c>
      <c r="AW186" s="14" t="s">
        <v>31</v>
      </c>
      <c r="AX186" s="14" t="s">
        <v>69</v>
      </c>
      <c r="AY186" s="240" t="s">
        <v>116</v>
      </c>
    </row>
    <row r="187" s="15" customFormat="1">
      <c r="A187" s="15"/>
      <c r="B187" s="241"/>
      <c r="C187" s="242"/>
      <c r="D187" s="221" t="s">
        <v>134</v>
      </c>
      <c r="E187" s="243" t="s">
        <v>19</v>
      </c>
      <c r="F187" s="244" t="s">
        <v>155</v>
      </c>
      <c r="G187" s="242"/>
      <c r="H187" s="245">
        <v>176.89000000000002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1" t="s">
        <v>134</v>
      </c>
      <c r="AU187" s="251" t="s">
        <v>126</v>
      </c>
      <c r="AV187" s="15" t="s">
        <v>125</v>
      </c>
      <c r="AW187" s="15" t="s">
        <v>31</v>
      </c>
      <c r="AX187" s="15" t="s">
        <v>74</v>
      </c>
      <c r="AY187" s="251" t="s">
        <v>116</v>
      </c>
    </row>
    <row r="188" s="12" customFormat="1" ht="20.88" customHeight="1">
      <c r="A188" s="12"/>
      <c r="B188" s="184"/>
      <c r="C188" s="185"/>
      <c r="D188" s="186" t="s">
        <v>68</v>
      </c>
      <c r="E188" s="198" t="s">
        <v>232</v>
      </c>
      <c r="F188" s="198" t="s">
        <v>233</v>
      </c>
      <c r="G188" s="185"/>
      <c r="H188" s="185"/>
      <c r="I188" s="188"/>
      <c r="J188" s="199">
        <f>BK188</f>
        <v>0</v>
      </c>
      <c r="K188" s="185"/>
      <c r="L188" s="190"/>
      <c r="M188" s="191"/>
      <c r="N188" s="192"/>
      <c r="O188" s="192"/>
      <c r="P188" s="193">
        <f>SUM(P189:P198)</f>
        <v>0</v>
      </c>
      <c r="Q188" s="192"/>
      <c r="R188" s="193">
        <f>SUM(R189:R198)</f>
        <v>0</v>
      </c>
      <c r="S188" s="192"/>
      <c r="T188" s="194">
        <f>SUM(T189:T198)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5" t="s">
        <v>74</v>
      </c>
      <c r="AT188" s="196" t="s">
        <v>68</v>
      </c>
      <c r="AU188" s="196" t="s">
        <v>76</v>
      </c>
      <c r="AY188" s="195" t="s">
        <v>116</v>
      </c>
      <c r="BK188" s="197">
        <f>SUM(BK189:BK198)</f>
        <v>0</v>
      </c>
    </row>
    <row r="189" s="2" customFormat="1" ht="37.8" customHeight="1">
      <c r="A189" s="40"/>
      <c r="B189" s="41"/>
      <c r="C189" s="200" t="s">
        <v>234</v>
      </c>
      <c r="D189" s="200" t="s">
        <v>121</v>
      </c>
      <c r="E189" s="201" t="s">
        <v>235</v>
      </c>
      <c r="F189" s="202" t="s">
        <v>236</v>
      </c>
      <c r="G189" s="203" t="s">
        <v>237</v>
      </c>
      <c r="H189" s="204">
        <v>5.9909999999999997</v>
      </c>
      <c r="I189" s="205"/>
      <c r="J189" s="206">
        <f>ROUND(I189*H189,2)</f>
        <v>0</v>
      </c>
      <c r="K189" s="207"/>
      <c r="L189" s="46"/>
      <c r="M189" s="208" t="s">
        <v>19</v>
      </c>
      <c r="N189" s="209" t="s">
        <v>40</v>
      </c>
      <c r="O189" s="86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2" t="s">
        <v>125</v>
      </c>
      <c r="AT189" s="212" t="s">
        <v>121</v>
      </c>
      <c r="AU189" s="212" t="s">
        <v>126</v>
      </c>
      <c r="AY189" s="19" t="s">
        <v>116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9" t="s">
        <v>74</v>
      </c>
      <c r="BK189" s="213">
        <f>ROUND(I189*H189,2)</f>
        <v>0</v>
      </c>
      <c r="BL189" s="19" t="s">
        <v>125</v>
      </c>
      <c r="BM189" s="212" t="s">
        <v>238</v>
      </c>
    </row>
    <row r="190" s="2" customFormat="1">
      <c r="A190" s="40"/>
      <c r="B190" s="41"/>
      <c r="C190" s="42"/>
      <c r="D190" s="214" t="s">
        <v>128</v>
      </c>
      <c r="E190" s="42"/>
      <c r="F190" s="215" t="s">
        <v>239</v>
      </c>
      <c r="G190" s="42"/>
      <c r="H190" s="42"/>
      <c r="I190" s="216"/>
      <c r="J190" s="42"/>
      <c r="K190" s="42"/>
      <c r="L190" s="46"/>
      <c r="M190" s="217"/>
      <c r="N190" s="218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126</v>
      </c>
    </row>
    <row r="191" s="2" customFormat="1" ht="24.15" customHeight="1">
      <c r="A191" s="40"/>
      <c r="B191" s="41"/>
      <c r="C191" s="200" t="s">
        <v>240</v>
      </c>
      <c r="D191" s="200" t="s">
        <v>121</v>
      </c>
      <c r="E191" s="201" t="s">
        <v>241</v>
      </c>
      <c r="F191" s="202" t="s">
        <v>242</v>
      </c>
      <c r="G191" s="203" t="s">
        <v>237</v>
      </c>
      <c r="H191" s="204">
        <v>5.9909999999999997</v>
      </c>
      <c r="I191" s="205"/>
      <c r="J191" s="206">
        <f>ROUND(I191*H191,2)</f>
        <v>0</v>
      </c>
      <c r="K191" s="207"/>
      <c r="L191" s="46"/>
      <c r="M191" s="208" t="s">
        <v>19</v>
      </c>
      <c r="N191" s="209" t="s">
        <v>40</v>
      </c>
      <c r="O191" s="86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2" t="s">
        <v>125</v>
      </c>
      <c r="AT191" s="212" t="s">
        <v>121</v>
      </c>
      <c r="AU191" s="212" t="s">
        <v>126</v>
      </c>
      <c r="AY191" s="19" t="s">
        <v>116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9" t="s">
        <v>74</v>
      </c>
      <c r="BK191" s="213">
        <f>ROUND(I191*H191,2)</f>
        <v>0</v>
      </c>
      <c r="BL191" s="19" t="s">
        <v>125</v>
      </c>
      <c r="BM191" s="212" t="s">
        <v>243</v>
      </c>
    </row>
    <row r="192" s="2" customFormat="1">
      <c r="A192" s="40"/>
      <c r="B192" s="41"/>
      <c r="C192" s="42"/>
      <c r="D192" s="214" t="s">
        <v>128</v>
      </c>
      <c r="E192" s="42"/>
      <c r="F192" s="215" t="s">
        <v>244</v>
      </c>
      <c r="G192" s="42"/>
      <c r="H192" s="42"/>
      <c r="I192" s="216"/>
      <c r="J192" s="42"/>
      <c r="K192" s="42"/>
      <c r="L192" s="46"/>
      <c r="M192" s="217"/>
      <c r="N192" s="218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128</v>
      </c>
      <c r="AU192" s="19" t="s">
        <v>126</v>
      </c>
    </row>
    <row r="193" s="2" customFormat="1" ht="44.25" customHeight="1">
      <c r="A193" s="40"/>
      <c r="B193" s="41"/>
      <c r="C193" s="200" t="s">
        <v>245</v>
      </c>
      <c r="D193" s="200" t="s">
        <v>121</v>
      </c>
      <c r="E193" s="201" t="s">
        <v>246</v>
      </c>
      <c r="F193" s="202" t="s">
        <v>247</v>
      </c>
      <c r="G193" s="203" t="s">
        <v>237</v>
      </c>
      <c r="H193" s="204">
        <v>4.4850000000000003</v>
      </c>
      <c r="I193" s="205"/>
      <c r="J193" s="206">
        <f>ROUND(I193*H193,2)</f>
        <v>0</v>
      </c>
      <c r="K193" s="207"/>
      <c r="L193" s="46"/>
      <c r="M193" s="208" t="s">
        <v>19</v>
      </c>
      <c r="N193" s="209" t="s">
        <v>40</v>
      </c>
      <c r="O193" s="86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2" t="s">
        <v>125</v>
      </c>
      <c r="AT193" s="212" t="s">
        <v>121</v>
      </c>
      <c r="AU193" s="212" t="s">
        <v>126</v>
      </c>
      <c r="AY193" s="19" t="s">
        <v>116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9" t="s">
        <v>74</v>
      </c>
      <c r="BK193" s="213">
        <f>ROUND(I193*H193,2)</f>
        <v>0</v>
      </c>
      <c r="BL193" s="19" t="s">
        <v>125</v>
      </c>
      <c r="BM193" s="212" t="s">
        <v>248</v>
      </c>
    </row>
    <row r="194" s="2" customFormat="1">
      <c r="A194" s="40"/>
      <c r="B194" s="41"/>
      <c r="C194" s="42"/>
      <c r="D194" s="214" t="s">
        <v>128</v>
      </c>
      <c r="E194" s="42"/>
      <c r="F194" s="215" t="s">
        <v>249</v>
      </c>
      <c r="G194" s="42"/>
      <c r="H194" s="42"/>
      <c r="I194" s="216"/>
      <c r="J194" s="42"/>
      <c r="K194" s="42"/>
      <c r="L194" s="46"/>
      <c r="M194" s="217"/>
      <c r="N194" s="218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128</v>
      </c>
      <c r="AU194" s="19" t="s">
        <v>126</v>
      </c>
    </row>
    <row r="195" s="2" customFormat="1" ht="37.8" customHeight="1">
      <c r="A195" s="40"/>
      <c r="B195" s="41"/>
      <c r="C195" s="200" t="s">
        <v>250</v>
      </c>
      <c r="D195" s="200" t="s">
        <v>121</v>
      </c>
      <c r="E195" s="201" t="s">
        <v>251</v>
      </c>
      <c r="F195" s="202" t="s">
        <v>252</v>
      </c>
      <c r="G195" s="203" t="s">
        <v>237</v>
      </c>
      <c r="H195" s="204">
        <v>62.789999999999999</v>
      </c>
      <c r="I195" s="205"/>
      <c r="J195" s="206">
        <f>ROUND(I195*H195,2)</f>
        <v>0</v>
      </c>
      <c r="K195" s="207"/>
      <c r="L195" s="46"/>
      <c r="M195" s="208" t="s">
        <v>19</v>
      </c>
      <c r="N195" s="209" t="s">
        <v>40</v>
      </c>
      <c r="O195" s="86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2" t="s">
        <v>125</v>
      </c>
      <c r="AT195" s="212" t="s">
        <v>121</v>
      </c>
      <c r="AU195" s="212" t="s">
        <v>126</v>
      </c>
      <c r="AY195" s="19" t="s">
        <v>116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9" t="s">
        <v>74</v>
      </c>
      <c r="BK195" s="213">
        <f>ROUND(I195*H195,2)</f>
        <v>0</v>
      </c>
      <c r="BL195" s="19" t="s">
        <v>125</v>
      </c>
      <c r="BM195" s="212" t="s">
        <v>253</v>
      </c>
    </row>
    <row r="196" s="2" customFormat="1">
      <c r="A196" s="40"/>
      <c r="B196" s="41"/>
      <c r="C196" s="42"/>
      <c r="D196" s="214" t="s">
        <v>128</v>
      </c>
      <c r="E196" s="42"/>
      <c r="F196" s="215" t="s">
        <v>254</v>
      </c>
      <c r="G196" s="42"/>
      <c r="H196" s="42"/>
      <c r="I196" s="216"/>
      <c r="J196" s="42"/>
      <c r="K196" s="42"/>
      <c r="L196" s="46"/>
      <c r="M196" s="217"/>
      <c r="N196" s="218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128</v>
      </c>
      <c r="AU196" s="19" t="s">
        <v>126</v>
      </c>
    </row>
    <row r="197" s="13" customFormat="1">
      <c r="A197" s="13"/>
      <c r="B197" s="219"/>
      <c r="C197" s="220"/>
      <c r="D197" s="221" t="s">
        <v>134</v>
      </c>
      <c r="E197" s="222" t="s">
        <v>19</v>
      </c>
      <c r="F197" s="223" t="s">
        <v>255</v>
      </c>
      <c r="G197" s="220"/>
      <c r="H197" s="222" t="s">
        <v>19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134</v>
      </c>
      <c r="AU197" s="229" t="s">
        <v>126</v>
      </c>
      <c r="AV197" s="13" t="s">
        <v>74</v>
      </c>
      <c r="AW197" s="13" t="s">
        <v>31</v>
      </c>
      <c r="AX197" s="13" t="s">
        <v>69</v>
      </c>
      <c r="AY197" s="229" t="s">
        <v>116</v>
      </c>
    </row>
    <row r="198" s="14" customFormat="1">
      <c r="A198" s="14"/>
      <c r="B198" s="230"/>
      <c r="C198" s="231"/>
      <c r="D198" s="221" t="s">
        <v>134</v>
      </c>
      <c r="E198" s="232" t="s">
        <v>19</v>
      </c>
      <c r="F198" s="233" t="s">
        <v>256</v>
      </c>
      <c r="G198" s="231"/>
      <c r="H198" s="234">
        <v>62.789999999999999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134</v>
      </c>
      <c r="AU198" s="240" t="s">
        <v>126</v>
      </c>
      <c r="AV198" s="14" t="s">
        <v>76</v>
      </c>
      <c r="AW198" s="14" t="s">
        <v>31</v>
      </c>
      <c r="AX198" s="14" t="s">
        <v>74</v>
      </c>
      <c r="AY198" s="240" t="s">
        <v>116</v>
      </c>
    </row>
    <row r="199" s="12" customFormat="1" ht="20.88" customHeight="1">
      <c r="A199" s="12"/>
      <c r="B199" s="184"/>
      <c r="C199" s="185"/>
      <c r="D199" s="186" t="s">
        <v>68</v>
      </c>
      <c r="E199" s="198" t="s">
        <v>257</v>
      </c>
      <c r="F199" s="198" t="s">
        <v>258</v>
      </c>
      <c r="G199" s="185"/>
      <c r="H199" s="185"/>
      <c r="I199" s="188"/>
      <c r="J199" s="199">
        <f>BK199</f>
        <v>0</v>
      </c>
      <c r="K199" s="185"/>
      <c r="L199" s="190"/>
      <c r="M199" s="191"/>
      <c r="N199" s="192"/>
      <c r="O199" s="192"/>
      <c r="P199" s="193">
        <f>SUM(P200:P203)</f>
        <v>0</v>
      </c>
      <c r="Q199" s="192"/>
      <c r="R199" s="193">
        <f>SUM(R200:R203)</f>
        <v>0</v>
      </c>
      <c r="S199" s="192"/>
      <c r="T199" s="194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5" t="s">
        <v>74</v>
      </c>
      <c r="AT199" s="196" t="s">
        <v>68</v>
      </c>
      <c r="AU199" s="196" t="s">
        <v>76</v>
      </c>
      <c r="AY199" s="195" t="s">
        <v>116</v>
      </c>
      <c r="BK199" s="197">
        <f>SUM(BK200:BK203)</f>
        <v>0</v>
      </c>
    </row>
    <row r="200" s="2" customFormat="1" ht="55.5" customHeight="1">
      <c r="A200" s="40"/>
      <c r="B200" s="41"/>
      <c r="C200" s="200" t="s">
        <v>259</v>
      </c>
      <c r="D200" s="200" t="s">
        <v>121</v>
      </c>
      <c r="E200" s="201" t="s">
        <v>260</v>
      </c>
      <c r="F200" s="202" t="s">
        <v>261</v>
      </c>
      <c r="G200" s="203" t="s">
        <v>237</v>
      </c>
      <c r="H200" s="204">
        <v>3.298</v>
      </c>
      <c r="I200" s="205"/>
      <c r="J200" s="206">
        <f>ROUND(I200*H200,2)</f>
        <v>0</v>
      </c>
      <c r="K200" s="207"/>
      <c r="L200" s="46"/>
      <c r="M200" s="208" t="s">
        <v>19</v>
      </c>
      <c r="N200" s="209" t="s">
        <v>40</v>
      </c>
      <c r="O200" s="86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2" t="s">
        <v>125</v>
      </c>
      <c r="AT200" s="212" t="s">
        <v>121</v>
      </c>
      <c r="AU200" s="212" t="s">
        <v>126</v>
      </c>
      <c r="AY200" s="19" t="s">
        <v>116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9" t="s">
        <v>74</v>
      </c>
      <c r="BK200" s="213">
        <f>ROUND(I200*H200,2)</f>
        <v>0</v>
      </c>
      <c r="BL200" s="19" t="s">
        <v>125</v>
      </c>
      <c r="BM200" s="212" t="s">
        <v>262</v>
      </c>
    </row>
    <row r="201" s="2" customFormat="1">
      <c r="A201" s="40"/>
      <c r="B201" s="41"/>
      <c r="C201" s="42"/>
      <c r="D201" s="214" t="s">
        <v>128</v>
      </c>
      <c r="E201" s="42"/>
      <c r="F201" s="215" t="s">
        <v>263</v>
      </c>
      <c r="G201" s="42"/>
      <c r="H201" s="42"/>
      <c r="I201" s="216"/>
      <c r="J201" s="42"/>
      <c r="K201" s="42"/>
      <c r="L201" s="46"/>
      <c r="M201" s="217"/>
      <c r="N201" s="218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128</v>
      </c>
      <c r="AU201" s="19" t="s">
        <v>126</v>
      </c>
    </row>
    <row r="202" s="2" customFormat="1" ht="66.75" customHeight="1">
      <c r="A202" s="40"/>
      <c r="B202" s="41"/>
      <c r="C202" s="200" t="s">
        <v>7</v>
      </c>
      <c r="D202" s="200" t="s">
        <v>121</v>
      </c>
      <c r="E202" s="201" t="s">
        <v>264</v>
      </c>
      <c r="F202" s="202" t="s">
        <v>265</v>
      </c>
      <c r="G202" s="203" t="s">
        <v>237</v>
      </c>
      <c r="H202" s="204">
        <v>3.298</v>
      </c>
      <c r="I202" s="205"/>
      <c r="J202" s="206">
        <f>ROUND(I202*H202,2)</f>
        <v>0</v>
      </c>
      <c r="K202" s="207"/>
      <c r="L202" s="46"/>
      <c r="M202" s="208" t="s">
        <v>19</v>
      </c>
      <c r="N202" s="209" t="s">
        <v>40</v>
      </c>
      <c r="O202" s="86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2" t="s">
        <v>125</v>
      </c>
      <c r="AT202" s="212" t="s">
        <v>121</v>
      </c>
      <c r="AU202" s="212" t="s">
        <v>126</v>
      </c>
      <c r="AY202" s="19" t="s">
        <v>116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9" t="s">
        <v>74</v>
      </c>
      <c r="BK202" s="213">
        <f>ROUND(I202*H202,2)</f>
        <v>0</v>
      </c>
      <c r="BL202" s="19" t="s">
        <v>125</v>
      </c>
      <c r="BM202" s="212" t="s">
        <v>266</v>
      </c>
    </row>
    <row r="203" s="2" customFormat="1">
      <c r="A203" s="40"/>
      <c r="B203" s="41"/>
      <c r="C203" s="42"/>
      <c r="D203" s="214" t="s">
        <v>128</v>
      </c>
      <c r="E203" s="42"/>
      <c r="F203" s="215" t="s">
        <v>267</v>
      </c>
      <c r="G203" s="42"/>
      <c r="H203" s="42"/>
      <c r="I203" s="216"/>
      <c r="J203" s="42"/>
      <c r="K203" s="42"/>
      <c r="L203" s="46"/>
      <c r="M203" s="217"/>
      <c r="N203" s="218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126</v>
      </c>
    </row>
    <row r="204" s="12" customFormat="1" ht="22.8" customHeight="1">
      <c r="A204" s="12"/>
      <c r="B204" s="184"/>
      <c r="C204" s="185"/>
      <c r="D204" s="186" t="s">
        <v>68</v>
      </c>
      <c r="E204" s="198" t="s">
        <v>268</v>
      </c>
      <c r="F204" s="198" t="s">
        <v>269</v>
      </c>
      <c r="G204" s="185"/>
      <c r="H204" s="185"/>
      <c r="I204" s="188"/>
      <c r="J204" s="199">
        <f>BK204</f>
        <v>0</v>
      </c>
      <c r="K204" s="185"/>
      <c r="L204" s="190"/>
      <c r="M204" s="191"/>
      <c r="N204" s="192"/>
      <c r="O204" s="192"/>
      <c r="P204" s="193">
        <f>P205+P214+P243+P246+P256+P269+P326+P355+P385+P413</f>
        <v>0</v>
      </c>
      <c r="Q204" s="192"/>
      <c r="R204" s="193">
        <f>R205+R214+R243+R246+R256+R269+R326+R355+R385+R413</f>
        <v>3.1014526999999998</v>
      </c>
      <c r="S204" s="192"/>
      <c r="T204" s="194">
        <f>T205+T214+T243+T246+T256+T269+T326+T355+T385+T413</f>
        <v>2.9797160000000007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5" t="s">
        <v>76</v>
      </c>
      <c r="AT204" s="196" t="s">
        <v>68</v>
      </c>
      <c r="AU204" s="196" t="s">
        <v>74</v>
      </c>
      <c r="AY204" s="195" t="s">
        <v>116</v>
      </c>
      <c r="BK204" s="197">
        <f>BK205+BK214+BK243+BK246+BK256+BK269+BK326+BK355+BK385+BK413</f>
        <v>0</v>
      </c>
    </row>
    <row r="205" s="12" customFormat="1" ht="20.88" customHeight="1">
      <c r="A205" s="12"/>
      <c r="B205" s="184"/>
      <c r="C205" s="185"/>
      <c r="D205" s="186" t="s">
        <v>68</v>
      </c>
      <c r="E205" s="198" t="s">
        <v>270</v>
      </c>
      <c r="F205" s="198" t="s">
        <v>271</v>
      </c>
      <c r="G205" s="185"/>
      <c r="H205" s="185"/>
      <c r="I205" s="188"/>
      <c r="J205" s="199">
        <f>BK205</f>
        <v>0</v>
      </c>
      <c r="K205" s="185"/>
      <c r="L205" s="190"/>
      <c r="M205" s="191"/>
      <c r="N205" s="192"/>
      <c r="O205" s="192"/>
      <c r="P205" s="193">
        <f>SUM(P206:P213)</f>
        <v>0</v>
      </c>
      <c r="Q205" s="192"/>
      <c r="R205" s="193">
        <f>SUM(R206:R213)</f>
        <v>0.020160000000000001</v>
      </c>
      <c r="S205" s="192"/>
      <c r="T205" s="194">
        <f>SUM(T206:T213)</f>
        <v>0.068199999999999997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5" t="s">
        <v>76</v>
      </c>
      <c r="AT205" s="196" t="s">
        <v>68</v>
      </c>
      <c r="AU205" s="196" t="s">
        <v>76</v>
      </c>
      <c r="AY205" s="195" t="s">
        <v>116</v>
      </c>
      <c r="BK205" s="197">
        <f>SUM(BK206:BK213)</f>
        <v>0</v>
      </c>
    </row>
    <row r="206" s="2" customFormat="1" ht="24.15" customHeight="1">
      <c r="A206" s="40"/>
      <c r="B206" s="41"/>
      <c r="C206" s="200" t="s">
        <v>272</v>
      </c>
      <c r="D206" s="200" t="s">
        <v>121</v>
      </c>
      <c r="E206" s="201" t="s">
        <v>273</v>
      </c>
      <c r="F206" s="202" t="s">
        <v>274</v>
      </c>
      <c r="G206" s="203" t="s">
        <v>275</v>
      </c>
      <c r="H206" s="204">
        <v>4</v>
      </c>
      <c r="I206" s="205"/>
      <c r="J206" s="206">
        <f>ROUND(I206*H206,2)</f>
        <v>0</v>
      </c>
      <c r="K206" s="207"/>
      <c r="L206" s="46"/>
      <c r="M206" s="208" t="s">
        <v>19</v>
      </c>
      <c r="N206" s="209" t="s">
        <v>40</v>
      </c>
      <c r="O206" s="86"/>
      <c r="P206" s="210">
        <f>O206*H206</f>
        <v>0</v>
      </c>
      <c r="Q206" s="210">
        <v>0</v>
      </c>
      <c r="R206" s="210">
        <f>Q206*H206</f>
        <v>0</v>
      </c>
      <c r="S206" s="210">
        <v>0.017049999999999999</v>
      </c>
      <c r="T206" s="211">
        <f>S206*H206</f>
        <v>0.068199999999999997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2" t="s">
        <v>234</v>
      </c>
      <c r="AT206" s="212" t="s">
        <v>121</v>
      </c>
      <c r="AU206" s="212" t="s">
        <v>126</v>
      </c>
      <c r="AY206" s="19" t="s">
        <v>116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9" t="s">
        <v>74</v>
      </c>
      <c r="BK206" s="213">
        <f>ROUND(I206*H206,2)</f>
        <v>0</v>
      </c>
      <c r="BL206" s="19" t="s">
        <v>234</v>
      </c>
      <c r="BM206" s="212" t="s">
        <v>276</v>
      </c>
    </row>
    <row r="207" s="2" customFormat="1">
      <c r="A207" s="40"/>
      <c r="B207" s="41"/>
      <c r="C207" s="42"/>
      <c r="D207" s="214" t="s">
        <v>128</v>
      </c>
      <c r="E207" s="42"/>
      <c r="F207" s="215" t="s">
        <v>277</v>
      </c>
      <c r="G207" s="42"/>
      <c r="H207" s="42"/>
      <c r="I207" s="216"/>
      <c r="J207" s="42"/>
      <c r="K207" s="42"/>
      <c r="L207" s="46"/>
      <c r="M207" s="217"/>
      <c r="N207" s="218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126</v>
      </c>
    </row>
    <row r="208" s="2" customFormat="1" ht="24.15" customHeight="1">
      <c r="A208" s="40"/>
      <c r="B208" s="41"/>
      <c r="C208" s="200" t="s">
        <v>278</v>
      </c>
      <c r="D208" s="200" t="s">
        <v>121</v>
      </c>
      <c r="E208" s="201" t="s">
        <v>279</v>
      </c>
      <c r="F208" s="202" t="s">
        <v>280</v>
      </c>
      <c r="G208" s="203" t="s">
        <v>275</v>
      </c>
      <c r="H208" s="204">
        <v>4</v>
      </c>
      <c r="I208" s="205"/>
      <c r="J208" s="206">
        <f>ROUND(I208*H208,2)</f>
        <v>0</v>
      </c>
      <c r="K208" s="207"/>
      <c r="L208" s="46"/>
      <c r="M208" s="208" t="s">
        <v>19</v>
      </c>
      <c r="N208" s="209" t="s">
        <v>40</v>
      </c>
      <c r="O208" s="86"/>
      <c r="P208" s="210">
        <f>O208*H208</f>
        <v>0</v>
      </c>
      <c r="Q208" s="210">
        <v>0.0050400000000000002</v>
      </c>
      <c r="R208" s="210">
        <f>Q208*H208</f>
        <v>0.020160000000000001</v>
      </c>
      <c r="S208" s="210">
        <v>0</v>
      </c>
      <c r="T208" s="211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2" t="s">
        <v>234</v>
      </c>
      <c r="AT208" s="212" t="s">
        <v>121</v>
      </c>
      <c r="AU208" s="212" t="s">
        <v>126</v>
      </c>
      <c r="AY208" s="19" t="s">
        <v>116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9" t="s">
        <v>74</v>
      </c>
      <c r="BK208" s="213">
        <f>ROUND(I208*H208,2)</f>
        <v>0</v>
      </c>
      <c r="BL208" s="19" t="s">
        <v>234</v>
      </c>
      <c r="BM208" s="212" t="s">
        <v>281</v>
      </c>
    </row>
    <row r="209" s="2" customFormat="1">
      <c r="A209" s="40"/>
      <c r="B209" s="41"/>
      <c r="C209" s="42"/>
      <c r="D209" s="214" t="s">
        <v>128</v>
      </c>
      <c r="E209" s="42"/>
      <c r="F209" s="215" t="s">
        <v>282</v>
      </c>
      <c r="G209" s="42"/>
      <c r="H209" s="42"/>
      <c r="I209" s="216"/>
      <c r="J209" s="42"/>
      <c r="K209" s="42"/>
      <c r="L209" s="46"/>
      <c r="M209" s="217"/>
      <c r="N209" s="218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128</v>
      </c>
      <c r="AU209" s="19" t="s">
        <v>126</v>
      </c>
    </row>
    <row r="210" s="2" customFormat="1" ht="44.25" customHeight="1">
      <c r="A210" s="40"/>
      <c r="B210" s="41"/>
      <c r="C210" s="200" t="s">
        <v>283</v>
      </c>
      <c r="D210" s="200" t="s">
        <v>121</v>
      </c>
      <c r="E210" s="201" t="s">
        <v>284</v>
      </c>
      <c r="F210" s="202" t="s">
        <v>285</v>
      </c>
      <c r="G210" s="203" t="s">
        <v>237</v>
      </c>
      <c r="H210" s="204">
        <v>0.02</v>
      </c>
      <c r="I210" s="205"/>
      <c r="J210" s="206">
        <f>ROUND(I210*H210,2)</f>
        <v>0</v>
      </c>
      <c r="K210" s="207"/>
      <c r="L210" s="46"/>
      <c r="M210" s="208" t="s">
        <v>19</v>
      </c>
      <c r="N210" s="209" t="s">
        <v>40</v>
      </c>
      <c r="O210" s="86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2" t="s">
        <v>234</v>
      </c>
      <c r="AT210" s="212" t="s">
        <v>121</v>
      </c>
      <c r="AU210" s="212" t="s">
        <v>126</v>
      </c>
      <c r="AY210" s="19" t="s">
        <v>116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9" t="s">
        <v>74</v>
      </c>
      <c r="BK210" s="213">
        <f>ROUND(I210*H210,2)</f>
        <v>0</v>
      </c>
      <c r="BL210" s="19" t="s">
        <v>234</v>
      </c>
      <c r="BM210" s="212" t="s">
        <v>286</v>
      </c>
    </row>
    <row r="211" s="2" customFormat="1">
      <c r="A211" s="40"/>
      <c r="B211" s="41"/>
      <c r="C211" s="42"/>
      <c r="D211" s="214" t="s">
        <v>128</v>
      </c>
      <c r="E211" s="42"/>
      <c r="F211" s="215" t="s">
        <v>287</v>
      </c>
      <c r="G211" s="42"/>
      <c r="H211" s="42"/>
      <c r="I211" s="216"/>
      <c r="J211" s="42"/>
      <c r="K211" s="42"/>
      <c r="L211" s="46"/>
      <c r="M211" s="217"/>
      <c r="N211" s="218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128</v>
      </c>
      <c r="AU211" s="19" t="s">
        <v>126</v>
      </c>
    </row>
    <row r="212" s="2" customFormat="1" ht="49.05" customHeight="1">
      <c r="A212" s="40"/>
      <c r="B212" s="41"/>
      <c r="C212" s="200" t="s">
        <v>288</v>
      </c>
      <c r="D212" s="200" t="s">
        <v>121</v>
      </c>
      <c r="E212" s="201" t="s">
        <v>289</v>
      </c>
      <c r="F212" s="202" t="s">
        <v>290</v>
      </c>
      <c r="G212" s="203" t="s">
        <v>237</v>
      </c>
      <c r="H212" s="204">
        <v>0.02</v>
      </c>
      <c r="I212" s="205"/>
      <c r="J212" s="206">
        <f>ROUND(I212*H212,2)</f>
        <v>0</v>
      </c>
      <c r="K212" s="207"/>
      <c r="L212" s="46"/>
      <c r="M212" s="208" t="s">
        <v>19</v>
      </c>
      <c r="N212" s="209" t="s">
        <v>40</v>
      </c>
      <c r="O212" s="86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2" t="s">
        <v>234</v>
      </c>
      <c r="AT212" s="212" t="s">
        <v>121</v>
      </c>
      <c r="AU212" s="212" t="s">
        <v>126</v>
      </c>
      <c r="AY212" s="19" t="s">
        <v>116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9" t="s">
        <v>74</v>
      </c>
      <c r="BK212" s="213">
        <f>ROUND(I212*H212,2)</f>
        <v>0</v>
      </c>
      <c r="BL212" s="19" t="s">
        <v>234</v>
      </c>
      <c r="BM212" s="212" t="s">
        <v>291</v>
      </c>
    </row>
    <row r="213" s="2" customFormat="1">
      <c r="A213" s="40"/>
      <c r="B213" s="41"/>
      <c r="C213" s="42"/>
      <c r="D213" s="214" t="s">
        <v>128</v>
      </c>
      <c r="E213" s="42"/>
      <c r="F213" s="215" t="s">
        <v>292</v>
      </c>
      <c r="G213" s="42"/>
      <c r="H213" s="42"/>
      <c r="I213" s="216"/>
      <c r="J213" s="42"/>
      <c r="K213" s="42"/>
      <c r="L213" s="46"/>
      <c r="M213" s="217"/>
      <c r="N213" s="218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128</v>
      </c>
      <c r="AU213" s="19" t="s">
        <v>126</v>
      </c>
    </row>
    <row r="214" s="12" customFormat="1" ht="20.88" customHeight="1">
      <c r="A214" s="12"/>
      <c r="B214" s="184"/>
      <c r="C214" s="185"/>
      <c r="D214" s="186" t="s">
        <v>68</v>
      </c>
      <c r="E214" s="198" t="s">
        <v>293</v>
      </c>
      <c r="F214" s="198" t="s">
        <v>294</v>
      </c>
      <c r="G214" s="185"/>
      <c r="H214" s="185"/>
      <c r="I214" s="188"/>
      <c r="J214" s="199">
        <f>BK214</f>
        <v>0</v>
      </c>
      <c r="K214" s="185"/>
      <c r="L214" s="190"/>
      <c r="M214" s="191"/>
      <c r="N214" s="192"/>
      <c r="O214" s="192"/>
      <c r="P214" s="193">
        <f>SUM(P215:P242)</f>
        <v>0</v>
      </c>
      <c r="Q214" s="192"/>
      <c r="R214" s="193">
        <f>SUM(R215:R242)</f>
        <v>0.21164999999999995</v>
      </c>
      <c r="S214" s="192"/>
      <c r="T214" s="194">
        <f>SUM(T215:T242)</f>
        <v>1.3869400000000001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5" t="s">
        <v>76</v>
      </c>
      <c r="AT214" s="196" t="s">
        <v>68</v>
      </c>
      <c r="AU214" s="196" t="s">
        <v>76</v>
      </c>
      <c r="AY214" s="195" t="s">
        <v>116</v>
      </c>
      <c r="BK214" s="197">
        <f>SUM(BK215:BK242)</f>
        <v>0</v>
      </c>
    </row>
    <row r="215" s="2" customFormat="1" ht="24.15" customHeight="1">
      <c r="A215" s="40"/>
      <c r="B215" s="41"/>
      <c r="C215" s="200" t="s">
        <v>295</v>
      </c>
      <c r="D215" s="200" t="s">
        <v>121</v>
      </c>
      <c r="E215" s="201" t="s">
        <v>296</v>
      </c>
      <c r="F215" s="202" t="s">
        <v>297</v>
      </c>
      <c r="G215" s="203" t="s">
        <v>298</v>
      </c>
      <c r="H215" s="204">
        <v>2</v>
      </c>
      <c r="I215" s="205"/>
      <c r="J215" s="206">
        <f>ROUND(I215*H215,2)</f>
        <v>0</v>
      </c>
      <c r="K215" s="207"/>
      <c r="L215" s="46"/>
      <c r="M215" s="208" t="s">
        <v>19</v>
      </c>
      <c r="N215" s="209" t="s">
        <v>40</v>
      </c>
      <c r="O215" s="86"/>
      <c r="P215" s="210">
        <f>O215*H215</f>
        <v>0</v>
      </c>
      <c r="Q215" s="210">
        <v>0.031919999999999997</v>
      </c>
      <c r="R215" s="210">
        <f>Q215*H215</f>
        <v>0.063839999999999994</v>
      </c>
      <c r="S215" s="210">
        <v>0</v>
      </c>
      <c r="T215" s="211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2" t="s">
        <v>234</v>
      </c>
      <c r="AT215" s="212" t="s">
        <v>121</v>
      </c>
      <c r="AU215" s="212" t="s">
        <v>126</v>
      </c>
      <c r="AY215" s="19" t="s">
        <v>116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9" t="s">
        <v>74</v>
      </c>
      <c r="BK215" s="213">
        <f>ROUND(I215*H215,2)</f>
        <v>0</v>
      </c>
      <c r="BL215" s="19" t="s">
        <v>234</v>
      </c>
      <c r="BM215" s="212" t="s">
        <v>299</v>
      </c>
    </row>
    <row r="216" s="2" customFormat="1">
      <c r="A216" s="40"/>
      <c r="B216" s="41"/>
      <c r="C216" s="42"/>
      <c r="D216" s="214" t="s">
        <v>128</v>
      </c>
      <c r="E216" s="42"/>
      <c r="F216" s="215" t="s">
        <v>300</v>
      </c>
      <c r="G216" s="42"/>
      <c r="H216" s="42"/>
      <c r="I216" s="216"/>
      <c r="J216" s="42"/>
      <c r="K216" s="42"/>
      <c r="L216" s="46"/>
      <c r="M216" s="217"/>
      <c r="N216" s="218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128</v>
      </c>
      <c r="AU216" s="19" t="s">
        <v>126</v>
      </c>
    </row>
    <row r="217" s="2" customFormat="1" ht="37.8" customHeight="1">
      <c r="A217" s="40"/>
      <c r="B217" s="41"/>
      <c r="C217" s="200" t="s">
        <v>301</v>
      </c>
      <c r="D217" s="200" t="s">
        <v>121</v>
      </c>
      <c r="E217" s="201" t="s">
        <v>302</v>
      </c>
      <c r="F217" s="202" t="s">
        <v>303</v>
      </c>
      <c r="G217" s="203" t="s">
        <v>275</v>
      </c>
      <c r="H217" s="204">
        <v>7</v>
      </c>
      <c r="I217" s="205"/>
      <c r="J217" s="206">
        <f>ROUND(I217*H217,2)</f>
        <v>0</v>
      </c>
      <c r="K217" s="207"/>
      <c r="L217" s="46"/>
      <c r="M217" s="208" t="s">
        <v>19</v>
      </c>
      <c r="N217" s="209" t="s">
        <v>40</v>
      </c>
      <c r="O217" s="86"/>
      <c r="P217" s="210">
        <f>O217*H217</f>
        <v>0</v>
      </c>
      <c r="Q217" s="210">
        <v>0.00149</v>
      </c>
      <c r="R217" s="210">
        <f>Q217*H217</f>
        <v>0.01043</v>
      </c>
      <c r="S217" s="210">
        <v>0</v>
      </c>
      <c r="T217" s="21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2" t="s">
        <v>234</v>
      </c>
      <c r="AT217" s="212" t="s">
        <v>121</v>
      </c>
      <c r="AU217" s="212" t="s">
        <v>126</v>
      </c>
      <c r="AY217" s="19" t="s">
        <v>116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9" t="s">
        <v>74</v>
      </c>
      <c r="BK217" s="213">
        <f>ROUND(I217*H217,2)</f>
        <v>0</v>
      </c>
      <c r="BL217" s="19" t="s">
        <v>234</v>
      </c>
      <c r="BM217" s="212" t="s">
        <v>304</v>
      </c>
    </row>
    <row r="218" s="2" customFormat="1">
      <c r="A218" s="40"/>
      <c r="B218" s="41"/>
      <c r="C218" s="42"/>
      <c r="D218" s="214" t="s">
        <v>128</v>
      </c>
      <c r="E218" s="42"/>
      <c r="F218" s="215" t="s">
        <v>305</v>
      </c>
      <c r="G218" s="42"/>
      <c r="H218" s="42"/>
      <c r="I218" s="216"/>
      <c r="J218" s="42"/>
      <c r="K218" s="42"/>
      <c r="L218" s="46"/>
      <c r="M218" s="217"/>
      <c r="N218" s="218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128</v>
      </c>
      <c r="AU218" s="19" t="s">
        <v>126</v>
      </c>
    </row>
    <row r="219" s="2" customFormat="1" ht="24.15" customHeight="1">
      <c r="A219" s="40"/>
      <c r="B219" s="41"/>
      <c r="C219" s="200" t="s">
        <v>306</v>
      </c>
      <c r="D219" s="200" t="s">
        <v>121</v>
      </c>
      <c r="E219" s="201" t="s">
        <v>307</v>
      </c>
      <c r="F219" s="202" t="s">
        <v>308</v>
      </c>
      <c r="G219" s="203" t="s">
        <v>298</v>
      </c>
      <c r="H219" s="204">
        <v>10</v>
      </c>
      <c r="I219" s="205"/>
      <c r="J219" s="206">
        <f>ROUND(I219*H219,2)</f>
        <v>0</v>
      </c>
      <c r="K219" s="207"/>
      <c r="L219" s="46"/>
      <c r="M219" s="208" t="s">
        <v>19</v>
      </c>
      <c r="N219" s="209" t="s">
        <v>40</v>
      </c>
      <c r="O219" s="86"/>
      <c r="P219" s="210">
        <f>O219*H219</f>
        <v>0</v>
      </c>
      <c r="Q219" s="210">
        <v>0.00032000000000000003</v>
      </c>
      <c r="R219" s="210">
        <f>Q219*H219</f>
        <v>0.0032000000000000002</v>
      </c>
      <c r="S219" s="210">
        <v>0</v>
      </c>
      <c r="T219" s="211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2" t="s">
        <v>234</v>
      </c>
      <c r="AT219" s="212" t="s">
        <v>121</v>
      </c>
      <c r="AU219" s="212" t="s">
        <v>126</v>
      </c>
      <c r="AY219" s="19" t="s">
        <v>116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9" t="s">
        <v>74</v>
      </c>
      <c r="BK219" s="213">
        <f>ROUND(I219*H219,2)</f>
        <v>0</v>
      </c>
      <c r="BL219" s="19" t="s">
        <v>234</v>
      </c>
      <c r="BM219" s="212" t="s">
        <v>309</v>
      </c>
    </row>
    <row r="220" s="2" customFormat="1">
      <c r="A220" s="40"/>
      <c r="B220" s="41"/>
      <c r="C220" s="42"/>
      <c r="D220" s="214" t="s">
        <v>128</v>
      </c>
      <c r="E220" s="42"/>
      <c r="F220" s="215" t="s">
        <v>310</v>
      </c>
      <c r="G220" s="42"/>
      <c r="H220" s="42"/>
      <c r="I220" s="216"/>
      <c r="J220" s="42"/>
      <c r="K220" s="42"/>
      <c r="L220" s="46"/>
      <c r="M220" s="217"/>
      <c r="N220" s="218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128</v>
      </c>
      <c r="AU220" s="19" t="s">
        <v>126</v>
      </c>
    </row>
    <row r="221" s="2" customFormat="1" ht="24.15" customHeight="1">
      <c r="A221" s="40"/>
      <c r="B221" s="41"/>
      <c r="C221" s="200" t="s">
        <v>311</v>
      </c>
      <c r="D221" s="200" t="s">
        <v>121</v>
      </c>
      <c r="E221" s="201" t="s">
        <v>312</v>
      </c>
      <c r="F221" s="202" t="s">
        <v>313</v>
      </c>
      <c r="G221" s="203" t="s">
        <v>298</v>
      </c>
      <c r="H221" s="204">
        <v>2</v>
      </c>
      <c r="I221" s="205"/>
      <c r="J221" s="206">
        <f>ROUND(I221*H221,2)</f>
        <v>0</v>
      </c>
      <c r="K221" s="207"/>
      <c r="L221" s="46"/>
      <c r="M221" s="208" t="s">
        <v>19</v>
      </c>
      <c r="N221" s="209" t="s">
        <v>40</v>
      </c>
      <c r="O221" s="86"/>
      <c r="P221" s="210">
        <f>O221*H221</f>
        <v>0</v>
      </c>
      <c r="Q221" s="210">
        <v>0.00051999999999999995</v>
      </c>
      <c r="R221" s="210">
        <f>Q221*H221</f>
        <v>0.0010399999999999999</v>
      </c>
      <c r="S221" s="210">
        <v>0</v>
      </c>
      <c r="T221" s="211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2" t="s">
        <v>234</v>
      </c>
      <c r="AT221" s="212" t="s">
        <v>121</v>
      </c>
      <c r="AU221" s="212" t="s">
        <v>126</v>
      </c>
      <c r="AY221" s="19" t="s">
        <v>116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9" t="s">
        <v>74</v>
      </c>
      <c r="BK221" s="213">
        <f>ROUND(I221*H221,2)</f>
        <v>0</v>
      </c>
      <c r="BL221" s="19" t="s">
        <v>234</v>
      </c>
      <c r="BM221" s="212" t="s">
        <v>314</v>
      </c>
    </row>
    <row r="222" s="2" customFormat="1">
      <c r="A222" s="40"/>
      <c r="B222" s="41"/>
      <c r="C222" s="42"/>
      <c r="D222" s="214" t="s">
        <v>128</v>
      </c>
      <c r="E222" s="42"/>
      <c r="F222" s="215" t="s">
        <v>315</v>
      </c>
      <c r="G222" s="42"/>
      <c r="H222" s="42"/>
      <c r="I222" s="216"/>
      <c r="J222" s="42"/>
      <c r="K222" s="42"/>
      <c r="L222" s="46"/>
      <c r="M222" s="217"/>
      <c r="N222" s="218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128</v>
      </c>
      <c r="AU222" s="19" t="s">
        <v>126</v>
      </c>
    </row>
    <row r="223" s="2" customFormat="1" ht="24.15" customHeight="1">
      <c r="A223" s="40"/>
      <c r="B223" s="41"/>
      <c r="C223" s="200" t="s">
        <v>316</v>
      </c>
      <c r="D223" s="200" t="s">
        <v>121</v>
      </c>
      <c r="E223" s="201" t="s">
        <v>317</v>
      </c>
      <c r="F223" s="202" t="s">
        <v>318</v>
      </c>
      <c r="G223" s="203" t="s">
        <v>298</v>
      </c>
      <c r="H223" s="204">
        <v>4</v>
      </c>
      <c r="I223" s="205"/>
      <c r="J223" s="206">
        <f>ROUND(I223*H223,2)</f>
        <v>0</v>
      </c>
      <c r="K223" s="207"/>
      <c r="L223" s="46"/>
      <c r="M223" s="208" t="s">
        <v>19</v>
      </c>
      <c r="N223" s="209" t="s">
        <v>40</v>
      </c>
      <c r="O223" s="86"/>
      <c r="P223" s="210">
        <f>O223*H223</f>
        <v>0</v>
      </c>
      <c r="Q223" s="210">
        <v>0.00051999999999999995</v>
      </c>
      <c r="R223" s="210">
        <f>Q223*H223</f>
        <v>0.0020799999999999998</v>
      </c>
      <c r="S223" s="210">
        <v>0</v>
      </c>
      <c r="T223" s="21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2" t="s">
        <v>234</v>
      </c>
      <c r="AT223" s="212" t="s">
        <v>121</v>
      </c>
      <c r="AU223" s="212" t="s">
        <v>126</v>
      </c>
      <c r="AY223" s="19" t="s">
        <v>116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9" t="s">
        <v>74</v>
      </c>
      <c r="BK223" s="213">
        <f>ROUND(I223*H223,2)</f>
        <v>0</v>
      </c>
      <c r="BL223" s="19" t="s">
        <v>234</v>
      </c>
      <c r="BM223" s="212" t="s">
        <v>319</v>
      </c>
    </row>
    <row r="224" s="2" customFormat="1">
      <c r="A224" s="40"/>
      <c r="B224" s="41"/>
      <c r="C224" s="42"/>
      <c r="D224" s="214" t="s">
        <v>128</v>
      </c>
      <c r="E224" s="42"/>
      <c r="F224" s="215" t="s">
        <v>320</v>
      </c>
      <c r="G224" s="42"/>
      <c r="H224" s="42"/>
      <c r="I224" s="216"/>
      <c r="J224" s="42"/>
      <c r="K224" s="42"/>
      <c r="L224" s="46"/>
      <c r="M224" s="217"/>
      <c r="N224" s="218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128</v>
      </c>
      <c r="AU224" s="19" t="s">
        <v>126</v>
      </c>
    </row>
    <row r="225" s="2" customFormat="1" ht="24.15" customHeight="1">
      <c r="A225" s="40"/>
      <c r="B225" s="41"/>
      <c r="C225" s="200" t="s">
        <v>321</v>
      </c>
      <c r="D225" s="200" t="s">
        <v>121</v>
      </c>
      <c r="E225" s="201" t="s">
        <v>322</v>
      </c>
      <c r="F225" s="202" t="s">
        <v>323</v>
      </c>
      <c r="G225" s="203" t="s">
        <v>298</v>
      </c>
      <c r="H225" s="204">
        <v>2</v>
      </c>
      <c r="I225" s="205"/>
      <c r="J225" s="206">
        <f>ROUND(I225*H225,2)</f>
        <v>0</v>
      </c>
      <c r="K225" s="207"/>
      <c r="L225" s="46"/>
      <c r="M225" s="208" t="s">
        <v>19</v>
      </c>
      <c r="N225" s="209" t="s">
        <v>40</v>
      </c>
      <c r="O225" s="86"/>
      <c r="P225" s="210">
        <f>O225*H225</f>
        <v>0</v>
      </c>
      <c r="Q225" s="210">
        <v>0.0011000000000000001</v>
      </c>
      <c r="R225" s="210">
        <f>Q225*H225</f>
        <v>0.0022000000000000001</v>
      </c>
      <c r="S225" s="210">
        <v>0</v>
      </c>
      <c r="T225" s="211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2" t="s">
        <v>234</v>
      </c>
      <c r="AT225" s="212" t="s">
        <v>121</v>
      </c>
      <c r="AU225" s="212" t="s">
        <v>126</v>
      </c>
      <c r="AY225" s="19" t="s">
        <v>116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9" t="s">
        <v>74</v>
      </c>
      <c r="BK225" s="213">
        <f>ROUND(I225*H225,2)</f>
        <v>0</v>
      </c>
      <c r="BL225" s="19" t="s">
        <v>234</v>
      </c>
      <c r="BM225" s="212" t="s">
        <v>324</v>
      </c>
    </row>
    <row r="226" s="2" customFormat="1">
      <c r="A226" s="40"/>
      <c r="B226" s="41"/>
      <c r="C226" s="42"/>
      <c r="D226" s="214" t="s">
        <v>128</v>
      </c>
      <c r="E226" s="42"/>
      <c r="F226" s="215" t="s">
        <v>325</v>
      </c>
      <c r="G226" s="42"/>
      <c r="H226" s="42"/>
      <c r="I226" s="216"/>
      <c r="J226" s="42"/>
      <c r="K226" s="42"/>
      <c r="L226" s="46"/>
      <c r="M226" s="217"/>
      <c r="N226" s="218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128</v>
      </c>
      <c r="AU226" s="19" t="s">
        <v>126</v>
      </c>
    </row>
    <row r="227" s="2" customFormat="1" ht="24.15" customHeight="1">
      <c r="A227" s="40"/>
      <c r="B227" s="41"/>
      <c r="C227" s="200" t="s">
        <v>326</v>
      </c>
      <c r="D227" s="200" t="s">
        <v>121</v>
      </c>
      <c r="E227" s="201" t="s">
        <v>327</v>
      </c>
      <c r="F227" s="202" t="s">
        <v>328</v>
      </c>
      <c r="G227" s="203" t="s">
        <v>298</v>
      </c>
      <c r="H227" s="204">
        <v>2</v>
      </c>
      <c r="I227" s="205"/>
      <c r="J227" s="206">
        <f>ROUND(I227*H227,2)</f>
        <v>0</v>
      </c>
      <c r="K227" s="207"/>
      <c r="L227" s="46"/>
      <c r="M227" s="208" t="s">
        <v>19</v>
      </c>
      <c r="N227" s="209" t="s">
        <v>40</v>
      </c>
      <c r="O227" s="86"/>
      <c r="P227" s="210">
        <f>O227*H227</f>
        <v>0</v>
      </c>
      <c r="Q227" s="210">
        <v>0</v>
      </c>
      <c r="R227" s="210">
        <f>Q227*H227</f>
        <v>0</v>
      </c>
      <c r="S227" s="210">
        <v>0.69347000000000003</v>
      </c>
      <c r="T227" s="211">
        <f>S227*H227</f>
        <v>1.3869400000000001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2" t="s">
        <v>234</v>
      </c>
      <c r="AT227" s="212" t="s">
        <v>121</v>
      </c>
      <c r="AU227" s="212" t="s">
        <v>126</v>
      </c>
      <c r="AY227" s="19" t="s">
        <v>116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9" t="s">
        <v>74</v>
      </c>
      <c r="BK227" s="213">
        <f>ROUND(I227*H227,2)</f>
        <v>0</v>
      </c>
      <c r="BL227" s="19" t="s">
        <v>234</v>
      </c>
      <c r="BM227" s="212" t="s">
        <v>329</v>
      </c>
    </row>
    <row r="228" s="2" customFormat="1">
      <c r="A228" s="40"/>
      <c r="B228" s="41"/>
      <c r="C228" s="42"/>
      <c r="D228" s="214" t="s">
        <v>128</v>
      </c>
      <c r="E228" s="42"/>
      <c r="F228" s="215" t="s">
        <v>330</v>
      </c>
      <c r="G228" s="42"/>
      <c r="H228" s="42"/>
      <c r="I228" s="216"/>
      <c r="J228" s="42"/>
      <c r="K228" s="42"/>
      <c r="L228" s="46"/>
      <c r="M228" s="217"/>
      <c r="N228" s="218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128</v>
      </c>
      <c r="AU228" s="19" t="s">
        <v>126</v>
      </c>
    </row>
    <row r="229" s="2" customFormat="1" ht="44.25" customHeight="1">
      <c r="A229" s="40"/>
      <c r="B229" s="41"/>
      <c r="C229" s="200" t="s">
        <v>331</v>
      </c>
      <c r="D229" s="200" t="s">
        <v>121</v>
      </c>
      <c r="E229" s="201" t="s">
        <v>332</v>
      </c>
      <c r="F229" s="202" t="s">
        <v>333</v>
      </c>
      <c r="G229" s="203" t="s">
        <v>298</v>
      </c>
      <c r="H229" s="204">
        <v>2</v>
      </c>
      <c r="I229" s="205"/>
      <c r="J229" s="206">
        <f>ROUND(I229*H229,2)</f>
        <v>0</v>
      </c>
      <c r="K229" s="207"/>
      <c r="L229" s="46"/>
      <c r="M229" s="208" t="s">
        <v>19</v>
      </c>
      <c r="N229" s="209" t="s">
        <v>40</v>
      </c>
      <c r="O229" s="86"/>
      <c r="P229" s="210">
        <f>O229*H229</f>
        <v>0</v>
      </c>
      <c r="Q229" s="210">
        <v>0.054339999999999999</v>
      </c>
      <c r="R229" s="210">
        <f>Q229*H229</f>
        <v>0.10868</v>
      </c>
      <c r="S229" s="210">
        <v>0</v>
      </c>
      <c r="T229" s="211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2" t="s">
        <v>125</v>
      </c>
      <c r="AT229" s="212" t="s">
        <v>121</v>
      </c>
      <c r="AU229" s="212" t="s">
        <v>126</v>
      </c>
      <c r="AY229" s="19" t="s">
        <v>116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9" t="s">
        <v>74</v>
      </c>
      <c r="BK229" s="213">
        <f>ROUND(I229*H229,2)</f>
        <v>0</v>
      </c>
      <c r="BL229" s="19" t="s">
        <v>125</v>
      </c>
      <c r="BM229" s="212" t="s">
        <v>334</v>
      </c>
    </row>
    <row r="230" s="2" customFormat="1">
      <c r="A230" s="40"/>
      <c r="B230" s="41"/>
      <c r="C230" s="42"/>
      <c r="D230" s="214" t="s">
        <v>128</v>
      </c>
      <c r="E230" s="42"/>
      <c r="F230" s="215" t="s">
        <v>335</v>
      </c>
      <c r="G230" s="42"/>
      <c r="H230" s="42"/>
      <c r="I230" s="216"/>
      <c r="J230" s="42"/>
      <c r="K230" s="42"/>
      <c r="L230" s="46"/>
      <c r="M230" s="217"/>
      <c r="N230" s="218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128</v>
      </c>
      <c r="AU230" s="19" t="s">
        <v>126</v>
      </c>
    </row>
    <row r="231" s="2" customFormat="1" ht="21.75" customHeight="1">
      <c r="A231" s="40"/>
      <c r="B231" s="41"/>
      <c r="C231" s="200" t="s">
        <v>336</v>
      </c>
      <c r="D231" s="200" t="s">
        <v>121</v>
      </c>
      <c r="E231" s="201" t="s">
        <v>337</v>
      </c>
      <c r="F231" s="202" t="s">
        <v>338</v>
      </c>
      <c r="G231" s="203" t="s">
        <v>298</v>
      </c>
      <c r="H231" s="204">
        <v>7</v>
      </c>
      <c r="I231" s="205"/>
      <c r="J231" s="206">
        <f>ROUND(I231*H231,2)</f>
        <v>0</v>
      </c>
      <c r="K231" s="207"/>
      <c r="L231" s="46"/>
      <c r="M231" s="208" t="s">
        <v>19</v>
      </c>
      <c r="N231" s="209" t="s">
        <v>40</v>
      </c>
      <c r="O231" s="86"/>
      <c r="P231" s="210">
        <f>O231*H231</f>
        <v>0</v>
      </c>
      <c r="Q231" s="210">
        <v>0.0015399999999999999</v>
      </c>
      <c r="R231" s="210">
        <f>Q231*H231</f>
        <v>0.01078</v>
      </c>
      <c r="S231" s="210">
        <v>0</v>
      </c>
      <c r="T231" s="211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2" t="s">
        <v>234</v>
      </c>
      <c r="AT231" s="212" t="s">
        <v>121</v>
      </c>
      <c r="AU231" s="212" t="s">
        <v>126</v>
      </c>
      <c r="AY231" s="19" t="s">
        <v>116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9" t="s">
        <v>74</v>
      </c>
      <c r="BK231" s="213">
        <f>ROUND(I231*H231,2)</f>
        <v>0</v>
      </c>
      <c r="BL231" s="19" t="s">
        <v>234</v>
      </c>
      <c r="BM231" s="212" t="s">
        <v>339</v>
      </c>
    </row>
    <row r="232" s="2" customFormat="1">
      <c r="A232" s="40"/>
      <c r="B232" s="41"/>
      <c r="C232" s="42"/>
      <c r="D232" s="214" t="s">
        <v>128</v>
      </c>
      <c r="E232" s="42"/>
      <c r="F232" s="215" t="s">
        <v>340</v>
      </c>
      <c r="G232" s="42"/>
      <c r="H232" s="42"/>
      <c r="I232" s="216"/>
      <c r="J232" s="42"/>
      <c r="K232" s="42"/>
      <c r="L232" s="46"/>
      <c r="M232" s="217"/>
      <c r="N232" s="218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126</v>
      </c>
    </row>
    <row r="233" s="2" customFormat="1" ht="16.5" customHeight="1">
      <c r="A233" s="40"/>
      <c r="B233" s="41"/>
      <c r="C233" s="200" t="s">
        <v>341</v>
      </c>
      <c r="D233" s="200" t="s">
        <v>121</v>
      </c>
      <c r="E233" s="201" t="s">
        <v>342</v>
      </c>
      <c r="F233" s="202" t="s">
        <v>343</v>
      </c>
      <c r="G233" s="203" t="s">
        <v>298</v>
      </c>
      <c r="H233" s="204">
        <v>4</v>
      </c>
      <c r="I233" s="205"/>
      <c r="J233" s="206">
        <f>ROUND(I233*H233,2)</f>
        <v>0</v>
      </c>
      <c r="K233" s="207"/>
      <c r="L233" s="46"/>
      <c r="M233" s="208" t="s">
        <v>19</v>
      </c>
      <c r="N233" s="209" t="s">
        <v>40</v>
      </c>
      <c r="O233" s="86"/>
      <c r="P233" s="210">
        <f>O233*H233</f>
        <v>0</v>
      </c>
      <c r="Q233" s="210">
        <v>0.0018400000000000001</v>
      </c>
      <c r="R233" s="210">
        <f>Q233*H233</f>
        <v>0.0073600000000000002</v>
      </c>
      <c r="S233" s="210">
        <v>0</v>
      </c>
      <c r="T233" s="21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2" t="s">
        <v>234</v>
      </c>
      <c r="AT233" s="212" t="s">
        <v>121</v>
      </c>
      <c r="AU233" s="212" t="s">
        <v>126</v>
      </c>
      <c r="AY233" s="19" t="s">
        <v>116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9" t="s">
        <v>74</v>
      </c>
      <c r="BK233" s="213">
        <f>ROUND(I233*H233,2)</f>
        <v>0</v>
      </c>
      <c r="BL233" s="19" t="s">
        <v>234</v>
      </c>
      <c r="BM233" s="212" t="s">
        <v>344</v>
      </c>
    </row>
    <row r="234" s="2" customFormat="1">
      <c r="A234" s="40"/>
      <c r="B234" s="41"/>
      <c r="C234" s="42"/>
      <c r="D234" s="214" t="s">
        <v>128</v>
      </c>
      <c r="E234" s="42"/>
      <c r="F234" s="215" t="s">
        <v>345</v>
      </c>
      <c r="G234" s="42"/>
      <c r="H234" s="42"/>
      <c r="I234" s="216"/>
      <c r="J234" s="42"/>
      <c r="K234" s="42"/>
      <c r="L234" s="46"/>
      <c r="M234" s="217"/>
      <c r="N234" s="218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128</v>
      </c>
      <c r="AU234" s="19" t="s">
        <v>126</v>
      </c>
    </row>
    <row r="235" s="2" customFormat="1" ht="24.15" customHeight="1">
      <c r="A235" s="40"/>
      <c r="B235" s="41"/>
      <c r="C235" s="200" t="s">
        <v>346</v>
      </c>
      <c r="D235" s="200" t="s">
        <v>121</v>
      </c>
      <c r="E235" s="201" t="s">
        <v>347</v>
      </c>
      <c r="F235" s="202" t="s">
        <v>348</v>
      </c>
      <c r="G235" s="203" t="s">
        <v>275</v>
      </c>
      <c r="H235" s="204">
        <v>7</v>
      </c>
      <c r="I235" s="205"/>
      <c r="J235" s="206">
        <f>ROUND(I235*H235,2)</f>
        <v>0</v>
      </c>
      <c r="K235" s="207"/>
      <c r="L235" s="46"/>
      <c r="M235" s="208" t="s">
        <v>19</v>
      </c>
      <c r="N235" s="209" t="s">
        <v>40</v>
      </c>
      <c r="O235" s="86"/>
      <c r="P235" s="210">
        <f>O235*H235</f>
        <v>0</v>
      </c>
      <c r="Q235" s="210">
        <v>0.00024000000000000001</v>
      </c>
      <c r="R235" s="210">
        <f>Q235*H235</f>
        <v>0.0016800000000000001</v>
      </c>
      <c r="S235" s="210">
        <v>0</v>
      </c>
      <c r="T235" s="21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2" t="s">
        <v>234</v>
      </c>
      <c r="AT235" s="212" t="s">
        <v>121</v>
      </c>
      <c r="AU235" s="212" t="s">
        <v>126</v>
      </c>
      <c r="AY235" s="19" t="s">
        <v>116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9" t="s">
        <v>74</v>
      </c>
      <c r="BK235" s="213">
        <f>ROUND(I235*H235,2)</f>
        <v>0</v>
      </c>
      <c r="BL235" s="19" t="s">
        <v>234</v>
      </c>
      <c r="BM235" s="212" t="s">
        <v>349</v>
      </c>
    </row>
    <row r="236" s="2" customFormat="1">
      <c r="A236" s="40"/>
      <c r="B236" s="41"/>
      <c r="C236" s="42"/>
      <c r="D236" s="214" t="s">
        <v>128</v>
      </c>
      <c r="E236" s="42"/>
      <c r="F236" s="215" t="s">
        <v>350</v>
      </c>
      <c r="G236" s="42"/>
      <c r="H236" s="42"/>
      <c r="I236" s="216"/>
      <c r="J236" s="42"/>
      <c r="K236" s="42"/>
      <c r="L236" s="46"/>
      <c r="M236" s="217"/>
      <c r="N236" s="218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128</v>
      </c>
      <c r="AU236" s="19" t="s">
        <v>126</v>
      </c>
    </row>
    <row r="237" s="2" customFormat="1" ht="16.5" customHeight="1">
      <c r="A237" s="40"/>
      <c r="B237" s="41"/>
      <c r="C237" s="200" t="s">
        <v>351</v>
      </c>
      <c r="D237" s="200" t="s">
        <v>121</v>
      </c>
      <c r="E237" s="201" t="s">
        <v>352</v>
      </c>
      <c r="F237" s="202" t="s">
        <v>353</v>
      </c>
      <c r="G237" s="203" t="s">
        <v>275</v>
      </c>
      <c r="H237" s="204">
        <v>4</v>
      </c>
      <c r="I237" s="205"/>
      <c r="J237" s="206">
        <f>ROUND(I237*H237,2)</f>
        <v>0</v>
      </c>
      <c r="K237" s="207"/>
      <c r="L237" s="46"/>
      <c r="M237" s="208" t="s">
        <v>19</v>
      </c>
      <c r="N237" s="209" t="s">
        <v>40</v>
      </c>
      <c r="O237" s="86"/>
      <c r="P237" s="210">
        <f>O237*H237</f>
        <v>0</v>
      </c>
      <c r="Q237" s="210">
        <v>9.0000000000000006E-05</v>
      </c>
      <c r="R237" s="210">
        <f>Q237*H237</f>
        <v>0.00036000000000000002</v>
      </c>
      <c r="S237" s="210">
        <v>0</v>
      </c>
      <c r="T237" s="21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2" t="s">
        <v>234</v>
      </c>
      <c r="AT237" s="212" t="s">
        <v>121</v>
      </c>
      <c r="AU237" s="212" t="s">
        <v>126</v>
      </c>
      <c r="AY237" s="19" t="s">
        <v>116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9" t="s">
        <v>74</v>
      </c>
      <c r="BK237" s="213">
        <f>ROUND(I237*H237,2)</f>
        <v>0</v>
      </c>
      <c r="BL237" s="19" t="s">
        <v>234</v>
      </c>
      <c r="BM237" s="212" t="s">
        <v>354</v>
      </c>
    </row>
    <row r="238" s="2" customFormat="1">
      <c r="A238" s="40"/>
      <c r="B238" s="41"/>
      <c r="C238" s="42"/>
      <c r="D238" s="214" t="s">
        <v>128</v>
      </c>
      <c r="E238" s="42"/>
      <c r="F238" s="215" t="s">
        <v>355</v>
      </c>
      <c r="G238" s="42"/>
      <c r="H238" s="42"/>
      <c r="I238" s="216"/>
      <c r="J238" s="42"/>
      <c r="K238" s="42"/>
      <c r="L238" s="46"/>
      <c r="M238" s="217"/>
      <c r="N238" s="218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126</v>
      </c>
    </row>
    <row r="239" s="2" customFormat="1" ht="44.25" customHeight="1">
      <c r="A239" s="40"/>
      <c r="B239" s="41"/>
      <c r="C239" s="200" t="s">
        <v>356</v>
      </c>
      <c r="D239" s="200" t="s">
        <v>121</v>
      </c>
      <c r="E239" s="201" t="s">
        <v>357</v>
      </c>
      <c r="F239" s="202" t="s">
        <v>358</v>
      </c>
      <c r="G239" s="203" t="s">
        <v>237</v>
      </c>
      <c r="H239" s="204">
        <v>0.10299999999999999</v>
      </c>
      <c r="I239" s="205"/>
      <c r="J239" s="206">
        <f>ROUND(I239*H239,2)</f>
        <v>0</v>
      </c>
      <c r="K239" s="207"/>
      <c r="L239" s="46"/>
      <c r="M239" s="208" t="s">
        <v>19</v>
      </c>
      <c r="N239" s="209" t="s">
        <v>40</v>
      </c>
      <c r="O239" s="86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2" t="s">
        <v>234</v>
      </c>
      <c r="AT239" s="212" t="s">
        <v>121</v>
      </c>
      <c r="AU239" s="212" t="s">
        <v>126</v>
      </c>
      <c r="AY239" s="19" t="s">
        <v>116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9" t="s">
        <v>74</v>
      </c>
      <c r="BK239" s="213">
        <f>ROUND(I239*H239,2)</f>
        <v>0</v>
      </c>
      <c r="BL239" s="19" t="s">
        <v>234</v>
      </c>
      <c r="BM239" s="212" t="s">
        <v>359</v>
      </c>
    </row>
    <row r="240" s="2" customFormat="1">
      <c r="A240" s="40"/>
      <c r="B240" s="41"/>
      <c r="C240" s="42"/>
      <c r="D240" s="214" t="s">
        <v>128</v>
      </c>
      <c r="E240" s="42"/>
      <c r="F240" s="215" t="s">
        <v>360</v>
      </c>
      <c r="G240" s="42"/>
      <c r="H240" s="42"/>
      <c r="I240" s="216"/>
      <c r="J240" s="42"/>
      <c r="K240" s="42"/>
      <c r="L240" s="46"/>
      <c r="M240" s="217"/>
      <c r="N240" s="218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128</v>
      </c>
      <c r="AU240" s="19" t="s">
        <v>126</v>
      </c>
    </row>
    <row r="241" s="2" customFormat="1" ht="49.05" customHeight="1">
      <c r="A241" s="40"/>
      <c r="B241" s="41"/>
      <c r="C241" s="200" t="s">
        <v>361</v>
      </c>
      <c r="D241" s="200" t="s">
        <v>121</v>
      </c>
      <c r="E241" s="201" t="s">
        <v>362</v>
      </c>
      <c r="F241" s="202" t="s">
        <v>363</v>
      </c>
      <c r="G241" s="203" t="s">
        <v>237</v>
      </c>
      <c r="H241" s="204">
        <v>0.10299999999999999</v>
      </c>
      <c r="I241" s="205"/>
      <c r="J241" s="206">
        <f>ROUND(I241*H241,2)</f>
        <v>0</v>
      </c>
      <c r="K241" s="207"/>
      <c r="L241" s="46"/>
      <c r="M241" s="208" t="s">
        <v>19</v>
      </c>
      <c r="N241" s="209" t="s">
        <v>40</v>
      </c>
      <c r="O241" s="86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2" t="s">
        <v>234</v>
      </c>
      <c r="AT241" s="212" t="s">
        <v>121</v>
      </c>
      <c r="AU241" s="212" t="s">
        <v>126</v>
      </c>
      <c r="AY241" s="19" t="s">
        <v>116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9" t="s">
        <v>74</v>
      </c>
      <c r="BK241" s="213">
        <f>ROUND(I241*H241,2)</f>
        <v>0</v>
      </c>
      <c r="BL241" s="19" t="s">
        <v>234</v>
      </c>
      <c r="BM241" s="212" t="s">
        <v>364</v>
      </c>
    </row>
    <row r="242" s="2" customFormat="1">
      <c r="A242" s="40"/>
      <c r="B242" s="41"/>
      <c r="C242" s="42"/>
      <c r="D242" s="214" t="s">
        <v>128</v>
      </c>
      <c r="E242" s="42"/>
      <c r="F242" s="215" t="s">
        <v>365</v>
      </c>
      <c r="G242" s="42"/>
      <c r="H242" s="42"/>
      <c r="I242" s="216"/>
      <c r="J242" s="42"/>
      <c r="K242" s="42"/>
      <c r="L242" s="46"/>
      <c r="M242" s="217"/>
      <c r="N242" s="218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128</v>
      </c>
      <c r="AU242" s="19" t="s">
        <v>126</v>
      </c>
    </row>
    <row r="243" s="12" customFormat="1" ht="20.88" customHeight="1">
      <c r="A243" s="12"/>
      <c r="B243" s="184"/>
      <c r="C243" s="185"/>
      <c r="D243" s="186" t="s">
        <v>68</v>
      </c>
      <c r="E243" s="198" t="s">
        <v>366</v>
      </c>
      <c r="F243" s="198" t="s">
        <v>367</v>
      </c>
      <c r="G243" s="185"/>
      <c r="H243" s="185"/>
      <c r="I243" s="188"/>
      <c r="J243" s="199">
        <f>BK243</f>
        <v>0</v>
      </c>
      <c r="K243" s="185"/>
      <c r="L243" s="190"/>
      <c r="M243" s="191"/>
      <c r="N243" s="192"/>
      <c r="O243" s="192"/>
      <c r="P243" s="193">
        <f>SUM(P244:P245)</f>
        <v>0</v>
      </c>
      <c r="Q243" s="192"/>
      <c r="R243" s="193">
        <f>SUM(R244:R245)</f>
        <v>0</v>
      </c>
      <c r="S243" s="192"/>
      <c r="T243" s="194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5" t="s">
        <v>76</v>
      </c>
      <c r="AT243" s="196" t="s">
        <v>68</v>
      </c>
      <c r="AU243" s="196" t="s">
        <v>76</v>
      </c>
      <c r="AY243" s="195" t="s">
        <v>116</v>
      </c>
      <c r="BK243" s="197">
        <f>SUM(BK244:BK245)</f>
        <v>0</v>
      </c>
    </row>
    <row r="244" s="2" customFormat="1" ht="44.25" customHeight="1">
      <c r="A244" s="40"/>
      <c r="B244" s="41"/>
      <c r="C244" s="200" t="s">
        <v>368</v>
      </c>
      <c r="D244" s="200" t="s">
        <v>121</v>
      </c>
      <c r="E244" s="201" t="s">
        <v>369</v>
      </c>
      <c r="F244" s="202" t="s">
        <v>370</v>
      </c>
      <c r="G244" s="203" t="s">
        <v>275</v>
      </c>
      <c r="H244" s="204">
        <v>1</v>
      </c>
      <c r="I244" s="205"/>
      <c r="J244" s="206">
        <f>ROUND(I244*H244,2)</f>
        <v>0</v>
      </c>
      <c r="K244" s="207"/>
      <c r="L244" s="46"/>
      <c r="M244" s="208" t="s">
        <v>19</v>
      </c>
      <c r="N244" s="209" t="s">
        <v>40</v>
      </c>
      <c r="O244" s="86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2" t="s">
        <v>234</v>
      </c>
      <c r="AT244" s="212" t="s">
        <v>121</v>
      </c>
      <c r="AU244" s="212" t="s">
        <v>126</v>
      </c>
      <c r="AY244" s="19" t="s">
        <v>116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9" t="s">
        <v>74</v>
      </c>
      <c r="BK244" s="213">
        <f>ROUND(I244*H244,2)</f>
        <v>0</v>
      </c>
      <c r="BL244" s="19" t="s">
        <v>234</v>
      </c>
      <c r="BM244" s="212" t="s">
        <v>371</v>
      </c>
    </row>
    <row r="245" s="2" customFormat="1">
      <c r="A245" s="40"/>
      <c r="B245" s="41"/>
      <c r="C245" s="42"/>
      <c r="D245" s="214" t="s">
        <v>128</v>
      </c>
      <c r="E245" s="42"/>
      <c r="F245" s="215" t="s">
        <v>372</v>
      </c>
      <c r="G245" s="42"/>
      <c r="H245" s="42"/>
      <c r="I245" s="216"/>
      <c r="J245" s="42"/>
      <c r="K245" s="42"/>
      <c r="L245" s="46"/>
      <c r="M245" s="217"/>
      <c r="N245" s="218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128</v>
      </c>
      <c r="AU245" s="19" t="s">
        <v>126</v>
      </c>
    </row>
    <row r="246" s="12" customFormat="1" ht="20.88" customHeight="1">
      <c r="A246" s="12"/>
      <c r="B246" s="184"/>
      <c r="C246" s="185"/>
      <c r="D246" s="186" t="s">
        <v>68</v>
      </c>
      <c r="E246" s="198" t="s">
        <v>373</v>
      </c>
      <c r="F246" s="198" t="s">
        <v>374</v>
      </c>
      <c r="G246" s="185"/>
      <c r="H246" s="185"/>
      <c r="I246" s="188"/>
      <c r="J246" s="199">
        <f>BK246</f>
        <v>0</v>
      </c>
      <c r="K246" s="185"/>
      <c r="L246" s="190"/>
      <c r="M246" s="191"/>
      <c r="N246" s="192"/>
      <c r="O246" s="192"/>
      <c r="P246" s="193">
        <f>SUM(P247:P255)</f>
        <v>0</v>
      </c>
      <c r="Q246" s="192"/>
      <c r="R246" s="193">
        <f>SUM(R247:R255)</f>
        <v>0.0054900000000000001</v>
      </c>
      <c r="S246" s="192"/>
      <c r="T246" s="194">
        <f>SUM(T247:T255)</f>
        <v>0.01503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5" t="s">
        <v>76</v>
      </c>
      <c r="AT246" s="196" t="s">
        <v>68</v>
      </c>
      <c r="AU246" s="196" t="s">
        <v>76</v>
      </c>
      <c r="AY246" s="195" t="s">
        <v>116</v>
      </c>
      <c r="BK246" s="197">
        <f>SUM(BK247:BK255)</f>
        <v>0</v>
      </c>
    </row>
    <row r="247" s="2" customFormat="1" ht="24.15" customHeight="1">
      <c r="A247" s="40"/>
      <c r="B247" s="41"/>
      <c r="C247" s="200" t="s">
        <v>375</v>
      </c>
      <c r="D247" s="200" t="s">
        <v>121</v>
      </c>
      <c r="E247" s="201" t="s">
        <v>376</v>
      </c>
      <c r="F247" s="202" t="s">
        <v>377</v>
      </c>
      <c r="G247" s="203" t="s">
        <v>170</v>
      </c>
      <c r="H247" s="204">
        <v>9</v>
      </c>
      <c r="I247" s="205"/>
      <c r="J247" s="206">
        <f>ROUND(I247*H247,2)</f>
        <v>0</v>
      </c>
      <c r="K247" s="207"/>
      <c r="L247" s="46"/>
      <c r="M247" s="208" t="s">
        <v>19</v>
      </c>
      <c r="N247" s="209" t="s">
        <v>40</v>
      </c>
      <c r="O247" s="86"/>
      <c r="P247" s="210">
        <f>O247*H247</f>
        <v>0</v>
      </c>
      <c r="Q247" s="210">
        <v>0</v>
      </c>
      <c r="R247" s="210">
        <f>Q247*H247</f>
        <v>0</v>
      </c>
      <c r="S247" s="210">
        <v>0.00167</v>
      </c>
      <c r="T247" s="211">
        <f>S247*H247</f>
        <v>0.01503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2" t="s">
        <v>234</v>
      </c>
      <c r="AT247" s="212" t="s">
        <v>121</v>
      </c>
      <c r="AU247" s="212" t="s">
        <v>126</v>
      </c>
      <c r="AY247" s="19" t="s">
        <v>116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9" t="s">
        <v>74</v>
      </c>
      <c r="BK247" s="213">
        <f>ROUND(I247*H247,2)</f>
        <v>0</v>
      </c>
      <c r="BL247" s="19" t="s">
        <v>234</v>
      </c>
      <c r="BM247" s="212" t="s">
        <v>378</v>
      </c>
    </row>
    <row r="248" s="2" customFormat="1">
      <c r="A248" s="40"/>
      <c r="B248" s="41"/>
      <c r="C248" s="42"/>
      <c r="D248" s="214" t="s">
        <v>128</v>
      </c>
      <c r="E248" s="42"/>
      <c r="F248" s="215" t="s">
        <v>379</v>
      </c>
      <c r="G248" s="42"/>
      <c r="H248" s="42"/>
      <c r="I248" s="216"/>
      <c r="J248" s="42"/>
      <c r="K248" s="42"/>
      <c r="L248" s="46"/>
      <c r="M248" s="217"/>
      <c r="N248" s="218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128</v>
      </c>
      <c r="AU248" s="19" t="s">
        <v>126</v>
      </c>
    </row>
    <row r="249" s="14" customFormat="1">
      <c r="A249" s="14"/>
      <c r="B249" s="230"/>
      <c r="C249" s="231"/>
      <c r="D249" s="221" t="s">
        <v>134</v>
      </c>
      <c r="E249" s="232" t="s">
        <v>19</v>
      </c>
      <c r="F249" s="233" t="s">
        <v>380</v>
      </c>
      <c r="G249" s="231"/>
      <c r="H249" s="234">
        <v>9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134</v>
      </c>
      <c r="AU249" s="240" t="s">
        <v>126</v>
      </c>
      <c r="AV249" s="14" t="s">
        <v>76</v>
      </c>
      <c r="AW249" s="14" t="s">
        <v>31</v>
      </c>
      <c r="AX249" s="14" t="s">
        <v>74</v>
      </c>
      <c r="AY249" s="240" t="s">
        <v>116</v>
      </c>
    </row>
    <row r="250" s="2" customFormat="1" ht="33" customHeight="1">
      <c r="A250" s="40"/>
      <c r="B250" s="41"/>
      <c r="C250" s="200" t="s">
        <v>381</v>
      </c>
      <c r="D250" s="200" t="s">
        <v>121</v>
      </c>
      <c r="E250" s="201" t="s">
        <v>382</v>
      </c>
      <c r="F250" s="202" t="s">
        <v>383</v>
      </c>
      <c r="G250" s="203" t="s">
        <v>170</v>
      </c>
      <c r="H250" s="204">
        <v>9</v>
      </c>
      <c r="I250" s="205"/>
      <c r="J250" s="206">
        <f>ROUND(I250*H250,2)</f>
        <v>0</v>
      </c>
      <c r="K250" s="207"/>
      <c r="L250" s="46"/>
      <c r="M250" s="208" t="s">
        <v>19</v>
      </c>
      <c r="N250" s="209" t="s">
        <v>40</v>
      </c>
      <c r="O250" s="86"/>
      <c r="P250" s="210">
        <f>O250*H250</f>
        <v>0</v>
      </c>
      <c r="Q250" s="210">
        <v>0.00060999999999999997</v>
      </c>
      <c r="R250" s="210">
        <f>Q250*H250</f>
        <v>0.0054900000000000001</v>
      </c>
      <c r="S250" s="210">
        <v>0</v>
      </c>
      <c r="T250" s="211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2" t="s">
        <v>234</v>
      </c>
      <c r="AT250" s="212" t="s">
        <v>121</v>
      </c>
      <c r="AU250" s="212" t="s">
        <v>126</v>
      </c>
      <c r="AY250" s="19" t="s">
        <v>116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9" t="s">
        <v>74</v>
      </c>
      <c r="BK250" s="213">
        <f>ROUND(I250*H250,2)</f>
        <v>0</v>
      </c>
      <c r="BL250" s="19" t="s">
        <v>234</v>
      </c>
      <c r="BM250" s="212" t="s">
        <v>384</v>
      </c>
    </row>
    <row r="251" s="2" customFormat="1">
      <c r="A251" s="40"/>
      <c r="B251" s="41"/>
      <c r="C251" s="42"/>
      <c r="D251" s="214" t="s">
        <v>128</v>
      </c>
      <c r="E251" s="42"/>
      <c r="F251" s="215" t="s">
        <v>385</v>
      </c>
      <c r="G251" s="42"/>
      <c r="H251" s="42"/>
      <c r="I251" s="216"/>
      <c r="J251" s="42"/>
      <c r="K251" s="42"/>
      <c r="L251" s="46"/>
      <c r="M251" s="217"/>
      <c r="N251" s="218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128</v>
      </c>
      <c r="AU251" s="19" t="s">
        <v>126</v>
      </c>
    </row>
    <row r="252" s="2" customFormat="1" ht="44.25" customHeight="1">
      <c r="A252" s="40"/>
      <c r="B252" s="41"/>
      <c r="C252" s="200" t="s">
        <v>386</v>
      </c>
      <c r="D252" s="200" t="s">
        <v>121</v>
      </c>
      <c r="E252" s="201" t="s">
        <v>387</v>
      </c>
      <c r="F252" s="202" t="s">
        <v>388</v>
      </c>
      <c r="G252" s="203" t="s">
        <v>237</v>
      </c>
      <c r="H252" s="204">
        <v>0.0050000000000000001</v>
      </c>
      <c r="I252" s="205"/>
      <c r="J252" s="206">
        <f>ROUND(I252*H252,2)</f>
        <v>0</v>
      </c>
      <c r="K252" s="207"/>
      <c r="L252" s="46"/>
      <c r="M252" s="208" t="s">
        <v>19</v>
      </c>
      <c r="N252" s="209" t="s">
        <v>40</v>
      </c>
      <c r="O252" s="86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2" t="s">
        <v>234</v>
      </c>
      <c r="AT252" s="212" t="s">
        <v>121</v>
      </c>
      <c r="AU252" s="212" t="s">
        <v>126</v>
      </c>
      <c r="AY252" s="19" t="s">
        <v>116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9" t="s">
        <v>74</v>
      </c>
      <c r="BK252" s="213">
        <f>ROUND(I252*H252,2)</f>
        <v>0</v>
      </c>
      <c r="BL252" s="19" t="s">
        <v>234</v>
      </c>
      <c r="BM252" s="212" t="s">
        <v>389</v>
      </c>
    </row>
    <row r="253" s="2" customFormat="1">
      <c r="A253" s="40"/>
      <c r="B253" s="41"/>
      <c r="C253" s="42"/>
      <c r="D253" s="214" t="s">
        <v>128</v>
      </c>
      <c r="E253" s="42"/>
      <c r="F253" s="215" t="s">
        <v>390</v>
      </c>
      <c r="G253" s="42"/>
      <c r="H253" s="42"/>
      <c r="I253" s="216"/>
      <c r="J253" s="42"/>
      <c r="K253" s="42"/>
      <c r="L253" s="46"/>
      <c r="M253" s="217"/>
      <c r="N253" s="218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128</v>
      </c>
      <c r="AU253" s="19" t="s">
        <v>126</v>
      </c>
    </row>
    <row r="254" s="2" customFormat="1" ht="49.05" customHeight="1">
      <c r="A254" s="40"/>
      <c r="B254" s="41"/>
      <c r="C254" s="200" t="s">
        <v>391</v>
      </c>
      <c r="D254" s="200" t="s">
        <v>121</v>
      </c>
      <c r="E254" s="201" t="s">
        <v>392</v>
      </c>
      <c r="F254" s="202" t="s">
        <v>393</v>
      </c>
      <c r="G254" s="203" t="s">
        <v>237</v>
      </c>
      <c r="H254" s="204">
        <v>0.0050000000000000001</v>
      </c>
      <c r="I254" s="205"/>
      <c r="J254" s="206">
        <f>ROUND(I254*H254,2)</f>
        <v>0</v>
      </c>
      <c r="K254" s="207"/>
      <c r="L254" s="46"/>
      <c r="M254" s="208" t="s">
        <v>19</v>
      </c>
      <c r="N254" s="209" t="s">
        <v>40</v>
      </c>
      <c r="O254" s="86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2" t="s">
        <v>234</v>
      </c>
      <c r="AT254" s="212" t="s">
        <v>121</v>
      </c>
      <c r="AU254" s="212" t="s">
        <v>126</v>
      </c>
      <c r="AY254" s="19" t="s">
        <v>116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9" t="s">
        <v>74</v>
      </c>
      <c r="BK254" s="213">
        <f>ROUND(I254*H254,2)</f>
        <v>0</v>
      </c>
      <c r="BL254" s="19" t="s">
        <v>234</v>
      </c>
      <c r="BM254" s="212" t="s">
        <v>394</v>
      </c>
    </row>
    <row r="255" s="2" customFormat="1">
      <c r="A255" s="40"/>
      <c r="B255" s="41"/>
      <c r="C255" s="42"/>
      <c r="D255" s="214" t="s">
        <v>128</v>
      </c>
      <c r="E255" s="42"/>
      <c r="F255" s="215" t="s">
        <v>395</v>
      </c>
      <c r="G255" s="42"/>
      <c r="H255" s="42"/>
      <c r="I255" s="216"/>
      <c r="J255" s="42"/>
      <c r="K255" s="42"/>
      <c r="L255" s="46"/>
      <c r="M255" s="217"/>
      <c r="N255" s="218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128</v>
      </c>
      <c r="AU255" s="19" t="s">
        <v>126</v>
      </c>
    </row>
    <row r="256" s="12" customFormat="1" ht="20.88" customHeight="1">
      <c r="A256" s="12"/>
      <c r="B256" s="184"/>
      <c r="C256" s="185"/>
      <c r="D256" s="186" t="s">
        <v>68</v>
      </c>
      <c r="E256" s="198" t="s">
        <v>396</v>
      </c>
      <c r="F256" s="198" t="s">
        <v>397</v>
      </c>
      <c r="G256" s="185"/>
      <c r="H256" s="185"/>
      <c r="I256" s="188"/>
      <c r="J256" s="199">
        <f>BK256</f>
        <v>0</v>
      </c>
      <c r="K256" s="185"/>
      <c r="L256" s="190"/>
      <c r="M256" s="191"/>
      <c r="N256" s="192"/>
      <c r="O256" s="192"/>
      <c r="P256" s="193">
        <f>SUM(P257:P268)</f>
        <v>0</v>
      </c>
      <c r="Q256" s="192"/>
      <c r="R256" s="193">
        <f>SUM(R257:R268)</f>
        <v>0.57514949999999998</v>
      </c>
      <c r="S256" s="192"/>
      <c r="T256" s="194">
        <f>SUM(T257:T268)</f>
        <v>1.1780759999999999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5" t="s">
        <v>76</v>
      </c>
      <c r="AT256" s="196" t="s">
        <v>68</v>
      </c>
      <c r="AU256" s="196" t="s">
        <v>76</v>
      </c>
      <c r="AY256" s="195" t="s">
        <v>116</v>
      </c>
      <c r="BK256" s="197">
        <f>SUM(BK257:BK268)</f>
        <v>0</v>
      </c>
    </row>
    <row r="257" s="2" customFormat="1" ht="24.15" customHeight="1">
      <c r="A257" s="40"/>
      <c r="B257" s="41"/>
      <c r="C257" s="200" t="s">
        <v>398</v>
      </c>
      <c r="D257" s="200" t="s">
        <v>121</v>
      </c>
      <c r="E257" s="201" t="s">
        <v>399</v>
      </c>
      <c r="F257" s="202" t="s">
        <v>400</v>
      </c>
      <c r="G257" s="203" t="s">
        <v>124</v>
      </c>
      <c r="H257" s="204">
        <v>124.08799999999999</v>
      </c>
      <c r="I257" s="205"/>
      <c r="J257" s="206">
        <f>ROUND(I257*H257,2)</f>
        <v>0</v>
      </c>
      <c r="K257" s="207"/>
      <c r="L257" s="46"/>
      <c r="M257" s="208" t="s">
        <v>19</v>
      </c>
      <c r="N257" s="209" t="s">
        <v>40</v>
      </c>
      <c r="O257" s="86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2" t="s">
        <v>234</v>
      </c>
      <c r="AT257" s="212" t="s">
        <v>121</v>
      </c>
      <c r="AU257" s="212" t="s">
        <v>126</v>
      </c>
      <c r="AY257" s="19" t="s">
        <v>116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9" t="s">
        <v>74</v>
      </c>
      <c r="BK257" s="213">
        <f>ROUND(I257*H257,2)</f>
        <v>0</v>
      </c>
      <c r="BL257" s="19" t="s">
        <v>234</v>
      </c>
      <c r="BM257" s="212" t="s">
        <v>401</v>
      </c>
    </row>
    <row r="258" s="2" customFormat="1">
      <c r="A258" s="40"/>
      <c r="B258" s="41"/>
      <c r="C258" s="42"/>
      <c r="D258" s="221" t="s">
        <v>402</v>
      </c>
      <c r="E258" s="42"/>
      <c r="F258" s="263" t="s">
        <v>403</v>
      </c>
      <c r="G258" s="42"/>
      <c r="H258" s="42"/>
      <c r="I258" s="216"/>
      <c r="J258" s="42"/>
      <c r="K258" s="42"/>
      <c r="L258" s="46"/>
      <c r="M258" s="217"/>
      <c r="N258" s="218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402</v>
      </c>
      <c r="AU258" s="19" t="s">
        <v>126</v>
      </c>
    </row>
    <row r="259" s="13" customFormat="1">
      <c r="A259" s="13"/>
      <c r="B259" s="219"/>
      <c r="C259" s="220"/>
      <c r="D259" s="221" t="s">
        <v>134</v>
      </c>
      <c r="E259" s="222" t="s">
        <v>19</v>
      </c>
      <c r="F259" s="223" t="s">
        <v>404</v>
      </c>
      <c r="G259" s="220"/>
      <c r="H259" s="222" t="s">
        <v>19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134</v>
      </c>
      <c r="AU259" s="229" t="s">
        <v>126</v>
      </c>
      <c r="AV259" s="13" t="s">
        <v>74</v>
      </c>
      <c r="AW259" s="13" t="s">
        <v>31</v>
      </c>
      <c r="AX259" s="13" t="s">
        <v>69</v>
      </c>
      <c r="AY259" s="229" t="s">
        <v>116</v>
      </c>
    </row>
    <row r="260" s="14" customFormat="1">
      <c r="A260" s="14"/>
      <c r="B260" s="230"/>
      <c r="C260" s="231"/>
      <c r="D260" s="221" t="s">
        <v>134</v>
      </c>
      <c r="E260" s="232" t="s">
        <v>19</v>
      </c>
      <c r="F260" s="233" t="s">
        <v>405</v>
      </c>
      <c r="G260" s="231"/>
      <c r="H260" s="234">
        <v>124.08799999999999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134</v>
      </c>
      <c r="AU260" s="240" t="s">
        <v>126</v>
      </c>
      <c r="AV260" s="14" t="s">
        <v>76</v>
      </c>
      <c r="AW260" s="14" t="s">
        <v>31</v>
      </c>
      <c r="AX260" s="14" t="s">
        <v>74</v>
      </c>
      <c r="AY260" s="240" t="s">
        <v>116</v>
      </c>
    </row>
    <row r="261" s="2" customFormat="1" ht="24.15" customHeight="1">
      <c r="A261" s="40"/>
      <c r="B261" s="41"/>
      <c r="C261" s="252" t="s">
        <v>406</v>
      </c>
      <c r="D261" s="252" t="s">
        <v>174</v>
      </c>
      <c r="E261" s="253" t="s">
        <v>407</v>
      </c>
      <c r="F261" s="254" t="s">
        <v>408</v>
      </c>
      <c r="G261" s="255" t="s">
        <v>124</v>
      </c>
      <c r="H261" s="256">
        <v>127.81100000000001</v>
      </c>
      <c r="I261" s="257"/>
      <c r="J261" s="258">
        <f>ROUND(I261*H261,2)</f>
        <v>0</v>
      </c>
      <c r="K261" s="259"/>
      <c r="L261" s="260"/>
      <c r="M261" s="261" t="s">
        <v>19</v>
      </c>
      <c r="N261" s="262" t="s">
        <v>40</v>
      </c>
      <c r="O261" s="86"/>
      <c r="P261" s="210">
        <f>O261*H261</f>
        <v>0</v>
      </c>
      <c r="Q261" s="210">
        <v>0.0044999999999999997</v>
      </c>
      <c r="R261" s="210">
        <f>Q261*H261</f>
        <v>0.57514949999999998</v>
      </c>
      <c r="S261" s="210">
        <v>0</v>
      </c>
      <c r="T261" s="211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2" t="s">
        <v>331</v>
      </c>
      <c r="AT261" s="212" t="s">
        <v>174</v>
      </c>
      <c r="AU261" s="212" t="s">
        <v>126</v>
      </c>
      <c r="AY261" s="19" t="s">
        <v>116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9" t="s">
        <v>74</v>
      </c>
      <c r="BK261" s="213">
        <f>ROUND(I261*H261,2)</f>
        <v>0</v>
      </c>
      <c r="BL261" s="19" t="s">
        <v>234</v>
      </c>
      <c r="BM261" s="212" t="s">
        <v>409</v>
      </c>
    </row>
    <row r="262" s="14" customFormat="1">
      <c r="A262" s="14"/>
      <c r="B262" s="230"/>
      <c r="C262" s="231"/>
      <c r="D262" s="221" t="s">
        <v>134</v>
      </c>
      <c r="E262" s="231"/>
      <c r="F262" s="233" t="s">
        <v>410</v>
      </c>
      <c r="G262" s="231"/>
      <c r="H262" s="234">
        <v>127.81100000000001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134</v>
      </c>
      <c r="AU262" s="240" t="s">
        <v>126</v>
      </c>
      <c r="AV262" s="14" t="s">
        <v>76</v>
      </c>
      <c r="AW262" s="14" t="s">
        <v>4</v>
      </c>
      <c r="AX262" s="14" t="s">
        <v>74</v>
      </c>
      <c r="AY262" s="240" t="s">
        <v>116</v>
      </c>
    </row>
    <row r="263" s="2" customFormat="1" ht="24.15" customHeight="1">
      <c r="A263" s="40"/>
      <c r="B263" s="41"/>
      <c r="C263" s="200" t="s">
        <v>411</v>
      </c>
      <c r="D263" s="200" t="s">
        <v>121</v>
      </c>
      <c r="E263" s="201" t="s">
        <v>412</v>
      </c>
      <c r="F263" s="202" t="s">
        <v>413</v>
      </c>
      <c r="G263" s="203" t="s">
        <v>124</v>
      </c>
      <c r="H263" s="204">
        <v>124.008</v>
      </c>
      <c r="I263" s="205"/>
      <c r="J263" s="206">
        <f>ROUND(I263*H263,2)</f>
        <v>0</v>
      </c>
      <c r="K263" s="207"/>
      <c r="L263" s="46"/>
      <c r="M263" s="208" t="s">
        <v>19</v>
      </c>
      <c r="N263" s="209" t="s">
        <v>40</v>
      </c>
      <c r="O263" s="86"/>
      <c r="P263" s="210">
        <f>O263*H263</f>
        <v>0</v>
      </c>
      <c r="Q263" s="210">
        <v>0</v>
      </c>
      <c r="R263" s="210">
        <f>Q263*H263</f>
        <v>0</v>
      </c>
      <c r="S263" s="210">
        <v>0.0094999999999999998</v>
      </c>
      <c r="T263" s="211">
        <f>S263*H263</f>
        <v>1.1780759999999999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2" t="s">
        <v>234</v>
      </c>
      <c r="AT263" s="212" t="s">
        <v>121</v>
      </c>
      <c r="AU263" s="212" t="s">
        <v>126</v>
      </c>
      <c r="AY263" s="19" t="s">
        <v>116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9" t="s">
        <v>74</v>
      </c>
      <c r="BK263" s="213">
        <f>ROUND(I263*H263,2)</f>
        <v>0</v>
      </c>
      <c r="BL263" s="19" t="s">
        <v>234</v>
      </c>
      <c r="BM263" s="212" t="s">
        <v>414</v>
      </c>
    </row>
    <row r="264" s="2" customFormat="1">
      <c r="A264" s="40"/>
      <c r="B264" s="41"/>
      <c r="C264" s="42"/>
      <c r="D264" s="214" t="s">
        <v>128</v>
      </c>
      <c r="E264" s="42"/>
      <c r="F264" s="215" t="s">
        <v>415</v>
      </c>
      <c r="G264" s="42"/>
      <c r="H264" s="42"/>
      <c r="I264" s="216"/>
      <c r="J264" s="42"/>
      <c r="K264" s="42"/>
      <c r="L264" s="46"/>
      <c r="M264" s="217"/>
      <c r="N264" s="218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128</v>
      </c>
      <c r="AU264" s="19" t="s">
        <v>126</v>
      </c>
    </row>
    <row r="265" s="2" customFormat="1" ht="44.25" customHeight="1">
      <c r="A265" s="40"/>
      <c r="B265" s="41"/>
      <c r="C265" s="200" t="s">
        <v>416</v>
      </c>
      <c r="D265" s="200" t="s">
        <v>121</v>
      </c>
      <c r="E265" s="201" t="s">
        <v>417</v>
      </c>
      <c r="F265" s="202" t="s">
        <v>418</v>
      </c>
      <c r="G265" s="203" t="s">
        <v>237</v>
      </c>
      <c r="H265" s="204">
        <v>0.57499999999999996</v>
      </c>
      <c r="I265" s="205"/>
      <c r="J265" s="206">
        <f>ROUND(I265*H265,2)</f>
        <v>0</v>
      </c>
      <c r="K265" s="207"/>
      <c r="L265" s="46"/>
      <c r="M265" s="208" t="s">
        <v>19</v>
      </c>
      <c r="N265" s="209" t="s">
        <v>40</v>
      </c>
      <c r="O265" s="86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2" t="s">
        <v>234</v>
      </c>
      <c r="AT265" s="212" t="s">
        <v>121</v>
      </c>
      <c r="AU265" s="212" t="s">
        <v>126</v>
      </c>
      <c r="AY265" s="19" t="s">
        <v>116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9" t="s">
        <v>74</v>
      </c>
      <c r="BK265" s="213">
        <f>ROUND(I265*H265,2)</f>
        <v>0</v>
      </c>
      <c r="BL265" s="19" t="s">
        <v>234</v>
      </c>
      <c r="BM265" s="212" t="s">
        <v>419</v>
      </c>
    </row>
    <row r="266" s="2" customFormat="1">
      <c r="A266" s="40"/>
      <c r="B266" s="41"/>
      <c r="C266" s="42"/>
      <c r="D266" s="214" t="s">
        <v>128</v>
      </c>
      <c r="E266" s="42"/>
      <c r="F266" s="215" t="s">
        <v>420</v>
      </c>
      <c r="G266" s="42"/>
      <c r="H266" s="42"/>
      <c r="I266" s="216"/>
      <c r="J266" s="42"/>
      <c r="K266" s="42"/>
      <c r="L266" s="46"/>
      <c r="M266" s="217"/>
      <c r="N266" s="218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128</v>
      </c>
      <c r="AU266" s="19" t="s">
        <v>126</v>
      </c>
    </row>
    <row r="267" s="2" customFormat="1" ht="49.05" customHeight="1">
      <c r="A267" s="40"/>
      <c r="B267" s="41"/>
      <c r="C267" s="200" t="s">
        <v>421</v>
      </c>
      <c r="D267" s="200" t="s">
        <v>121</v>
      </c>
      <c r="E267" s="201" t="s">
        <v>422</v>
      </c>
      <c r="F267" s="202" t="s">
        <v>423</v>
      </c>
      <c r="G267" s="203" t="s">
        <v>237</v>
      </c>
      <c r="H267" s="204">
        <v>0.57499999999999996</v>
      </c>
      <c r="I267" s="205"/>
      <c r="J267" s="206">
        <f>ROUND(I267*H267,2)</f>
        <v>0</v>
      </c>
      <c r="K267" s="207"/>
      <c r="L267" s="46"/>
      <c r="M267" s="208" t="s">
        <v>19</v>
      </c>
      <c r="N267" s="209" t="s">
        <v>40</v>
      </c>
      <c r="O267" s="86"/>
      <c r="P267" s="210">
        <f>O267*H267</f>
        <v>0</v>
      </c>
      <c r="Q267" s="210">
        <v>0</v>
      </c>
      <c r="R267" s="210">
        <f>Q267*H267</f>
        <v>0</v>
      </c>
      <c r="S267" s="210">
        <v>0</v>
      </c>
      <c r="T267" s="211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2" t="s">
        <v>234</v>
      </c>
      <c r="AT267" s="212" t="s">
        <v>121</v>
      </c>
      <c r="AU267" s="212" t="s">
        <v>126</v>
      </c>
      <c r="AY267" s="19" t="s">
        <v>116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9" t="s">
        <v>74</v>
      </c>
      <c r="BK267" s="213">
        <f>ROUND(I267*H267,2)</f>
        <v>0</v>
      </c>
      <c r="BL267" s="19" t="s">
        <v>234</v>
      </c>
      <c r="BM267" s="212" t="s">
        <v>424</v>
      </c>
    </row>
    <row r="268" s="2" customFormat="1">
      <c r="A268" s="40"/>
      <c r="B268" s="41"/>
      <c r="C268" s="42"/>
      <c r="D268" s="214" t="s">
        <v>128</v>
      </c>
      <c r="E268" s="42"/>
      <c r="F268" s="215" t="s">
        <v>425</v>
      </c>
      <c r="G268" s="42"/>
      <c r="H268" s="42"/>
      <c r="I268" s="216"/>
      <c r="J268" s="42"/>
      <c r="K268" s="42"/>
      <c r="L268" s="46"/>
      <c r="M268" s="217"/>
      <c r="N268" s="218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128</v>
      </c>
      <c r="AU268" s="19" t="s">
        <v>126</v>
      </c>
    </row>
    <row r="269" s="12" customFormat="1" ht="20.88" customHeight="1">
      <c r="A269" s="12"/>
      <c r="B269" s="184"/>
      <c r="C269" s="185"/>
      <c r="D269" s="186" t="s">
        <v>68</v>
      </c>
      <c r="E269" s="198" t="s">
        <v>426</v>
      </c>
      <c r="F269" s="198" t="s">
        <v>427</v>
      </c>
      <c r="G269" s="185"/>
      <c r="H269" s="185"/>
      <c r="I269" s="188"/>
      <c r="J269" s="199">
        <f>BK269</f>
        <v>0</v>
      </c>
      <c r="K269" s="185"/>
      <c r="L269" s="190"/>
      <c r="M269" s="191"/>
      <c r="N269" s="192"/>
      <c r="O269" s="192"/>
      <c r="P269" s="193">
        <f>SUM(P270:P325)</f>
        <v>0</v>
      </c>
      <c r="Q269" s="192"/>
      <c r="R269" s="193">
        <f>SUM(R270:R325)</f>
        <v>0.57876320000000014</v>
      </c>
      <c r="S269" s="192"/>
      <c r="T269" s="194">
        <f>SUM(T270:T325)</f>
        <v>0.027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5" t="s">
        <v>76</v>
      </c>
      <c r="AT269" s="196" t="s">
        <v>68</v>
      </c>
      <c r="AU269" s="196" t="s">
        <v>76</v>
      </c>
      <c r="AY269" s="195" t="s">
        <v>116</v>
      </c>
      <c r="BK269" s="197">
        <f>SUM(BK270:BK325)</f>
        <v>0</v>
      </c>
    </row>
    <row r="270" s="2" customFormat="1" ht="33" customHeight="1">
      <c r="A270" s="40"/>
      <c r="B270" s="41"/>
      <c r="C270" s="200" t="s">
        <v>428</v>
      </c>
      <c r="D270" s="200" t="s">
        <v>121</v>
      </c>
      <c r="E270" s="201" t="s">
        <v>429</v>
      </c>
      <c r="F270" s="202" t="s">
        <v>430</v>
      </c>
      <c r="G270" s="203" t="s">
        <v>275</v>
      </c>
      <c r="H270" s="204">
        <v>9</v>
      </c>
      <c r="I270" s="205"/>
      <c r="J270" s="206">
        <f>ROUND(I270*H270,2)</f>
        <v>0</v>
      </c>
      <c r="K270" s="207"/>
      <c r="L270" s="46"/>
      <c r="M270" s="208" t="s">
        <v>19</v>
      </c>
      <c r="N270" s="209" t="s">
        <v>40</v>
      </c>
      <c r="O270" s="86"/>
      <c r="P270" s="210">
        <f>O270*H270</f>
        <v>0</v>
      </c>
      <c r="Q270" s="210">
        <v>0</v>
      </c>
      <c r="R270" s="210">
        <f>Q270*H270</f>
        <v>0</v>
      </c>
      <c r="S270" s="210">
        <v>0.0030000000000000001</v>
      </c>
      <c r="T270" s="211">
        <f>S270*H270</f>
        <v>0.027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2" t="s">
        <v>234</v>
      </c>
      <c r="AT270" s="212" t="s">
        <v>121</v>
      </c>
      <c r="AU270" s="212" t="s">
        <v>126</v>
      </c>
      <c r="AY270" s="19" t="s">
        <v>116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9" t="s">
        <v>74</v>
      </c>
      <c r="BK270" s="213">
        <f>ROUND(I270*H270,2)</f>
        <v>0</v>
      </c>
      <c r="BL270" s="19" t="s">
        <v>234</v>
      </c>
      <c r="BM270" s="212" t="s">
        <v>431</v>
      </c>
    </row>
    <row r="271" s="2" customFormat="1">
      <c r="A271" s="40"/>
      <c r="B271" s="41"/>
      <c r="C271" s="42"/>
      <c r="D271" s="214" t="s">
        <v>128</v>
      </c>
      <c r="E271" s="42"/>
      <c r="F271" s="215" t="s">
        <v>432</v>
      </c>
      <c r="G271" s="42"/>
      <c r="H271" s="42"/>
      <c r="I271" s="216"/>
      <c r="J271" s="42"/>
      <c r="K271" s="42"/>
      <c r="L271" s="46"/>
      <c r="M271" s="217"/>
      <c r="N271" s="218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128</v>
      </c>
      <c r="AU271" s="19" t="s">
        <v>126</v>
      </c>
    </row>
    <row r="272" s="14" customFormat="1">
      <c r="A272" s="14"/>
      <c r="B272" s="230"/>
      <c r="C272" s="231"/>
      <c r="D272" s="221" t="s">
        <v>134</v>
      </c>
      <c r="E272" s="232" t="s">
        <v>19</v>
      </c>
      <c r="F272" s="233" t="s">
        <v>380</v>
      </c>
      <c r="G272" s="231"/>
      <c r="H272" s="234">
        <v>9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134</v>
      </c>
      <c r="AU272" s="240" t="s">
        <v>126</v>
      </c>
      <c r="AV272" s="14" t="s">
        <v>76</v>
      </c>
      <c r="AW272" s="14" t="s">
        <v>31</v>
      </c>
      <c r="AX272" s="14" t="s">
        <v>74</v>
      </c>
      <c r="AY272" s="240" t="s">
        <v>116</v>
      </c>
    </row>
    <row r="273" s="2" customFormat="1" ht="33" customHeight="1">
      <c r="A273" s="40"/>
      <c r="B273" s="41"/>
      <c r="C273" s="200" t="s">
        <v>433</v>
      </c>
      <c r="D273" s="200" t="s">
        <v>121</v>
      </c>
      <c r="E273" s="201" t="s">
        <v>434</v>
      </c>
      <c r="F273" s="202" t="s">
        <v>435</v>
      </c>
      <c r="G273" s="203" t="s">
        <v>124</v>
      </c>
      <c r="H273" s="204">
        <v>8.6400000000000006</v>
      </c>
      <c r="I273" s="205"/>
      <c r="J273" s="206">
        <f>ROUND(I273*H273,2)</f>
        <v>0</v>
      </c>
      <c r="K273" s="207"/>
      <c r="L273" s="46"/>
      <c r="M273" s="208" t="s">
        <v>19</v>
      </c>
      <c r="N273" s="209" t="s">
        <v>40</v>
      </c>
      <c r="O273" s="86"/>
      <c r="P273" s="210">
        <f>O273*H273</f>
        <v>0</v>
      </c>
      <c r="Q273" s="210">
        <v>0.00027</v>
      </c>
      <c r="R273" s="210">
        <f>Q273*H273</f>
        <v>0.0023328000000000003</v>
      </c>
      <c r="S273" s="210">
        <v>0</v>
      </c>
      <c r="T273" s="211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2" t="s">
        <v>234</v>
      </c>
      <c r="AT273" s="212" t="s">
        <v>121</v>
      </c>
      <c r="AU273" s="212" t="s">
        <v>126</v>
      </c>
      <c r="AY273" s="19" t="s">
        <v>116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9" t="s">
        <v>74</v>
      </c>
      <c r="BK273" s="213">
        <f>ROUND(I273*H273,2)</f>
        <v>0</v>
      </c>
      <c r="BL273" s="19" t="s">
        <v>234</v>
      </c>
      <c r="BM273" s="212" t="s">
        <v>436</v>
      </c>
    </row>
    <row r="274" s="2" customFormat="1">
      <c r="A274" s="40"/>
      <c r="B274" s="41"/>
      <c r="C274" s="42"/>
      <c r="D274" s="214" t="s">
        <v>128</v>
      </c>
      <c r="E274" s="42"/>
      <c r="F274" s="215" t="s">
        <v>437</v>
      </c>
      <c r="G274" s="42"/>
      <c r="H274" s="42"/>
      <c r="I274" s="216"/>
      <c r="J274" s="42"/>
      <c r="K274" s="42"/>
      <c r="L274" s="46"/>
      <c r="M274" s="217"/>
      <c r="N274" s="218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128</v>
      </c>
      <c r="AU274" s="19" t="s">
        <v>126</v>
      </c>
    </row>
    <row r="275" s="13" customFormat="1">
      <c r="A275" s="13"/>
      <c r="B275" s="219"/>
      <c r="C275" s="220"/>
      <c r="D275" s="221" t="s">
        <v>134</v>
      </c>
      <c r="E275" s="222" t="s">
        <v>19</v>
      </c>
      <c r="F275" s="223" t="s">
        <v>200</v>
      </c>
      <c r="G275" s="220"/>
      <c r="H275" s="222" t="s">
        <v>19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134</v>
      </c>
      <c r="AU275" s="229" t="s">
        <v>126</v>
      </c>
      <c r="AV275" s="13" t="s">
        <v>74</v>
      </c>
      <c r="AW275" s="13" t="s">
        <v>31</v>
      </c>
      <c r="AX275" s="13" t="s">
        <v>69</v>
      </c>
      <c r="AY275" s="229" t="s">
        <v>116</v>
      </c>
    </row>
    <row r="276" s="14" customFormat="1">
      <c r="A276" s="14"/>
      <c r="B276" s="230"/>
      <c r="C276" s="231"/>
      <c r="D276" s="221" t="s">
        <v>134</v>
      </c>
      <c r="E276" s="232" t="s">
        <v>19</v>
      </c>
      <c r="F276" s="233" t="s">
        <v>438</v>
      </c>
      <c r="G276" s="231"/>
      <c r="H276" s="234">
        <v>1.6200000000000001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134</v>
      </c>
      <c r="AU276" s="240" t="s">
        <v>126</v>
      </c>
      <c r="AV276" s="14" t="s">
        <v>76</v>
      </c>
      <c r="AW276" s="14" t="s">
        <v>31</v>
      </c>
      <c r="AX276" s="14" t="s">
        <v>69</v>
      </c>
      <c r="AY276" s="240" t="s">
        <v>116</v>
      </c>
    </row>
    <row r="277" s="13" customFormat="1">
      <c r="A277" s="13"/>
      <c r="B277" s="219"/>
      <c r="C277" s="220"/>
      <c r="D277" s="221" t="s">
        <v>134</v>
      </c>
      <c r="E277" s="222" t="s">
        <v>19</v>
      </c>
      <c r="F277" s="223" t="s">
        <v>201</v>
      </c>
      <c r="G277" s="220"/>
      <c r="H277" s="222" t="s">
        <v>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134</v>
      </c>
      <c r="AU277" s="229" t="s">
        <v>126</v>
      </c>
      <c r="AV277" s="13" t="s">
        <v>74</v>
      </c>
      <c r="AW277" s="13" t="s">
        <v>31</v>
      </c>
      <c r="AX277" s="13" t="s">
        <v>69</v>
      </c>
      <c r="AY277" s="229" t="s">
        <v>116</v>
      </c>
    </row>
    <row r="278" s="14" customFormat="1">
      <c r="A278" s="14"/>
      <c r="B278" s="230"/>
      <c r="C278" s="231"/>
      <c r="D278" s="221" t="s">
        <v>134</v>
      </c>
      <c r="E278" s="232" t="s">
        <v>19</v>
      </c>
      <c r="F278" s="233" t="s">
        <v>439</v>
      </c>
      <c r="G278" s="231"/>
      <c r="H278" s="234">
        <v>4.8600000000000003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134</v>
      </c>
      <c r="AU278" s="240" t="s">
        <v>126</v>
      </c>
      <c r="AV278" s="14" t="s">
        <v>76</v>
      </c>
      <c r="AW278" s="14" t="s">
        <v>31</v>
      </c>
      <c r="AX278" s="14" t="s">
        <v>69</v>
      </c>
      <c r="AY278" s="240" t="s">
        <v>116</v>
      </c>
    </row>
    <row r="279" s="13" customFormat="1">
      <c r="A279" s="13"/>
      <c r="B279" s="219"/>
      <c r="C279" s="220"/>
      <c r="D279" s="221" t="s">
        <v>134</v>
      </c>
      <c r="E279" s="222" t="s">
        <v>19</v>
      </c>
      <c r="F279" s="223" t="s">
        <v>207</v>
      </c>
      <c r="G279" s="220"/>
      <c r="H279" s="222" t="s">
        <v>19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134</v>
      </c>
      <c r="AU279" s="229" t="s">
        <v>126</v>
      </c>
      <c r="AV279" s="13" t="s">
        <v>74</v>
      </c>
      <c r="AW279" s="13" t="s">
        <v>31</v>
      </c>
      <c r="AX279" s="13" t="s">
        <v>69</v>
      </c>
      <c r="AY279" s="229" t="s">
        <v>116</v>
      </c>
    </row>
    <row r="280" s="14" customFormat="1">
      <c r="A280" s="14"/>
      <c r="B280" s="230"/>
      <c r="C280" s="231"/>
      <c r="D280" s="221" t="s">
        <v>134</v>
      </c>
      <c r="E280" s="232" t="s">
        <v>19</v>
      </c>
      <c r="F280" s="233" t="s">
        <v>440</v>
      </c>
      <c r="G280" s="231"/>
      <c r="H280" s="234">
        <v>2.1600000000000001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134</v>
      </c>
      <c r="AU280" s="240" t="s">
        <v>126</v>
      </c>
      <c r="AV280" s="14" t="s">
        <v>76</v>
      </c>
      <c r="AW280" s="14" t="s">
        <v>31</v>
      </c>
      <c r="AX280" s="14" t="s">
        <v>69</v>
      </c>
      <c r="AY280" s="240" t="s">
        <v>116</v>
      </c>
    </row>
    <row r="281" s="15" customFormat="1">
      <c r="A281" s="15"/>
      <c r="B281" s="241"/>
      <c r="C281" s="242"/>
      <c r="D281" s="221" t="s">
        <v>134</v>
      </c>
      <c r="E281" s="243" t="s">
        <v>19</v>
      </c>
      <c r="F281" s="244" t="s">
        <v>155</v>
      </c>
      <c r="G281" s="242"/>
      <c r="H281" s="245">
        <v>8.6400000000000006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1" t="s">
        <v>134</v>
      </c>
      <c r="AU281" s="251" t="s">
        <v>126</v>
      </c>
      <c r="AV281" s="15" t="s">
        <v>125</v>
      </c>
      <c r="AW281" s="15" t="s">
        <v>31</v>
      </c>
      <c r="AX281" s="15" t="s">
        <v>74</v>
      </c>
      <c r="AY281" s="251" t="s">
        <v>116</v>
      </c>
    </row>
    <row r="282" s="2" customFormat="1" ht="24.15" customHeight="1">
      <c r="A282" s="40"/>
      <c r="B282" s="41"/>
      <c r="C282" s="252" t="s">
        <v>441</v>
      </c>
      <c r="D282" s="252" t="s">
        <v>174</v>
      </c>
      <c r="E282" s="253" t="s">
        <v>442</v>
      </c>
      <c r="F282" s="254" t="s">
        <v>443</v>
      </c>
      <c r="G282" s="255" t="s">
        <v>124</v>
      </c>
      <c r="H282" s="256">
        <v>2.1600000000000001</v>
      </c>
      <c r="I282" s="257"/>
      <c r="J282" s="258">
        <f>ROUND(I282*H282,2)</f>
        <v>0</v>
      </c>
      <c r="K282" s="259"/>
      <c r="L282" s="260"/>
      <c r="M282" s="261" t="s">
        <v>19</v>
      </c>
      <c r="N282" s="262" t="s">
        <v>40</v>
      </c>
      <c r="O282" s="86"/>
      <c r="P282" s="210">
        <f>O282*H282</f>
        <v>0</v>
      </c>
      <c r="Q282" s="210">
        <v>0.03056</v>
      </c>
      <c r="R282" s="210">
        <f>Q282*H282</f>
        <v>0.066009600000000002</v>
      </c>
      <c r="S282" s="210">
        <v>0</v>
      </c>
      <c r="T282" s="211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2" t="s">
        <v>331</v>
      </c>
      <c r="AT282" s="212" t="s">
        <v>174</v>
      </c>
      <c r="AU282" s="212" t="s">
        <v>126</v>
      </c>
      <c r="AY282" s="19" t="s">
        <v>116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9" t="s">
        <v>74</v>
      </c>
      <c r="BK282" s="213">
        <f>ROUND(I282*H282,2)</f>
        <v>0</v>
      </c>
      <c r="BL282" s="19" t="s">
        <v>234</v>
      </c>
      <c r="BM282" s="212" t="s">
        <v>444</v>
      </c>
    </row>
    <row r="283" s="2" customFormat="1">
      <c r="A283" s="40"/>
      <c r="B283" s="41"/>
      <c r="C283" s="42"/>
      <c r="D283" s="221" t="s">
        <v>402</v>
      </c>
      <c r="E283" s="42"/>
      <c r="F283" s="263" t="s">
        <v>445</v>
      </c>
      <c r="G283" s="42"/>
      <c r="H283" s="42"/>
      <c r="I283" s="216"/>
      <c r="J283" s="42"/>
      <c r="K283" s="42"/>
      <c r="L283" s="46"/>
      <c r="M283" s="217"/>
      <c r="N283" s="218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402</v>
      </c>
      <c r="AU283" s="19" t="s">
        <v>126</v>
      </c>
    </row>
    <row r="284" s="13" customFormat="1">
      <c r="A284" s="13"/>
      <c r="B284" s="219"/>
      <c r="C284" s="220"/>
      <c r="D284" s="221" t="s">
        <v>134</v>
      </c>
      <c r="E284" s="222" t="s">
        <v>19</v>
      </c>
      <c r="F284" s="223" t="s">
        <v>207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134</v>
      </c>
      <c r="AU284" s="229" t="s">
        <v>126</v>
      </c>
      <c r="AV284" s="13" t="s">
        <v>74</v>
      </c>
      <c r="AW284" s="13" t="s">
        <v>31</v>
      </c>
      <c r="AX284" s="13" t="s">
        <v>69</v>
      </c>
      <c r="AY284" s="229" t="s">
        <v>116</v>
      </c>
    </row>
    <row r="285" s="14" customFormat="1">
      <c r="A285" s="14"/>
      <c r="B285" s="230"/>
      <c r="C285" s="231"/>
      <c r="D285" s="221" t="s">
        <v>134</v>
      </c>
      <c r="E285" s="232" t="s">
        <v>19</v>
      </c>
      <c r="F285" s="233" t="s">
        <v>440</v>
      </c>
      <c r="G285" s="231"/>
      <c r="H285" s="234">
        <v>2.1600000000000001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134</v>
      </c>
      <c r="AU285" s="240" t="s">
        <v>126</v>
      </c>
      <c r="AV285" s="14" t="s">
        <v>76</v>
      </c>
      <c r="AW285" s="14" t="s">
        <v>31</v>
      </c>
      <c r="AX285" s="14" t="s">
        <v>69</v>
      </c>
      <c r="AY285" s="240" t="s">
        <v>116</v>
      </c>
    </row>
    <row r="286" s="15" customFormat="1">
      <c r="A286" s="15"/>
      <c r="B286" s="241"/>
      <c r="C286" s="242"/>
      <c r="D286" s="221" t="s">
        <v>134</v>
      </c>
      <c r="E286" s="243" t="s">
        <v>19</v>
      </c>
      <c r="F286" s="244" t="s">
        <v>155</v>
      </c>
      <c r="G286" s="242"/>
      <c r="H286" s="245">
        <v>2.1600000000000001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1" t="s">
        <v>134</v>
      </c>
      <c r="AU286" s="251" t="s">
        <v>126</v>
      </c>
      <c r="AV286" s="15" t="s">
        <v>125</v>
      </c>
      <c r="AW286" s="15" t="s">
        <v>31</v>
      </c>
      <c r="AX286" s="15" t="s">
        <v>74</v>
      </c>
      <c r="AY286" s="251" t="s">
        <v>116</v>
      </c>
    </row>
    <row r="287" s="2" customFormat="1" ht="24.15" customHeight="1">
      <c r="A287" s="40"/>
      <c r="B287" s="41"/>
      <c r="C287" s="252" t="s">
        <v>446</v>
      </c>
      <c r="D287" s="252" t="s">
        <v>174</v>
      </c>
      <c r="E287" s="253" t="s">
        <v>447</v>
      </c>
      <c r="F287" s="254" t="s">
        <v>448</v>
      </c>
      <c r="G287" s="255" t="s">
        <v>124</v>
      </c>
      <c r="H287" s="256">
        <v>6.4800000000000004</v>
      </c>
      <c r="I287" s="257"/>
      <c r="J287" s="258">
        <f>ROUND(I287*H287,2)</f>
        <v>0</v>
      </c>
      <c r="K287" s="259"/>
      <c r="L287" s="260"/>
      <c r="M287" s="261" t="s">
        <v>19</v>
      </c>
      <c r="N287" s="262" t="s">
        <v>40</v>
      </c>
      <c r="O287" s="86"/>
      <c r="P287" s="210">
        <f>O287*H287</f>
        <v>0</v>
      </c>
      <c r="Q287" s="210">
        <v>0.036810000000000002</v>
      </c>
      <c r="R287" s="210">
        <f>Q287*H287</f>
        <v>0.23852880000000004</v>
      </c>
      <c r="S287" s="210">
        <v>0</v>
      </c>
      <c r="T287" s="211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2" t="s">
        <v>331</v>
      </c>
      <c r="AT287" s="212" t="s">
        <v>174</v>
      </c>
      <c r="AU287" s="212" t="s">
        <v>126</v>
      </c>
      <c r="AY287" s="19" t="s">
        <v>116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9" t="s">
        <v>74</v>
      </c>
      <c r="BK287" s="213">
        <f>ROUND(I287*H287,2)</f>
        <v>0</v>
      </c>
      <c r="BL287" s="19" t="s">
        <v>234</v>
      </c>
      <c r="BM287" s="212" t="s">
        <v>449</v>
      </c>
    </row>
    <row r="288" s="2" customFormat="1">
      <c r="A288" s="40"/>
      <c r="B288" s="41"/>
      <c r="C288" s="42"/>
      <c r="D288" s="221" t="s">
        <v>402</v>
      </c>
      <c r="E288" s="42"/>
      <c r="F288" s="263" t="s">
        <v>450</v>
      </c>
      <c r="G288" s="42"/>
      <c r="H288" s="42"/>
      <c r="I288" s="216"/>
      <c r="J288" s="42"/>
      <c r="K288" s="42"/>
      <c r="L288" s="46"/>
      <c r="M288" s="217"/>
      <c r="N288" s="218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402</v>
      </c>
      <c r="AU288" s="19" t="s">
        <v>126</v>
      </c>
    </row>
    <row r="289" s="13" customFormat="1">
      <c r="A289" s="13"/>
      <c r="B289" s="219"/>
      <c r="C289" s="220"/>
      <c r="D289" s="221" t="s">
        <v>134</v>
      </c>
      <c r="E289" s="222" t="s">
        <v>19</v>
      </c>
      <c r="F289" s="223" t="s">
        <v>200</v>
      </c>
      <c r="G289" s="220"/>
      <c r="H289" s="222" t="s">
        <v>19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134</v>
      </c>
      <c r="AU289" s="229" t="s">
        <v>126</v>
      </c>
      <c r="AV289" s="13" t="s">
        <v>74</v>
      </c>
      <c r="AW289" s="13" t="s">
        <v>31</v>
      </c>
      <c r="AX289" s="13" t="s">
        <v>69</v>
      </c>
      <c r="AY289" s="229" t="s">
        <v>116</v>
      </c>
    </row>
    <row r="290" s="14" customFormat="1">
      <c r="A290" s="14"/>
      <c r="B290" s="230"/>
      <c r="C290" s="231"/>
      <c r="D290" s="221" t="s">
        <v>134</v>
      </c>
      <c r="E290" s="232" t="s">
        <v>19</v>
      </c>
      <c r="F290" s="233" t="s">
        <v>438</v>
      </c>
      <c r="G290" s="231"/>
      <c r="H290" s="234">
        <v>1.6200000000000001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134</v>
      </c>
      <c r="AU290" s="240" t="s">
        <v>126</v>
      </c>
      <c r="AV290" s="14" t="s">
        <v>76</v>
      </c>
      <c r="AW290" s="14" t="s">
        <v>31</v>
      </c>
      <c r="AX290" s="14" t="s">
        <v>69</v>
      </c>
      <c r="AY290" s="240" t="s">
        <v>116</v>
      </c>
    </row>
    <row r="291" s="13" customFormat="1">
      <c r="A291" s="13"/>
      <c r="B291" s="219"/>
      <c r="C291" s="220"/>
      <c r="D291" s="221" t="s">
        <v>134</v>
      </c>
      <c r="E291" s="222" t="s">
        <v>19</v>
      </c>
      <c r="F291" s="223" t="s">
        <v>201</v>
      </c>
      <c r="G291" s="220"/>
      <c r="H291" s="222" t="s">
        <v>19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134</v>
      </c>
      <c r="AU291" s="229" t="s">
        <v>126</v>
      </c>
      <c r="AV291" s="13" t="s">
        <v>74</v>
      </c>
      <c r="AW291" s="13" t="s">
        <v>31</v>
      </c>
      <c r="AX291" s="13" t="s">
        <v>69</v>
      </c>
      <c r="AY291" s="229" t="s">
        <v>116</v>
      </c>
    </row>
    <row r="292" s="14" customFormat="1">
      <c r="A292" s="14"/>
      <c r="B292" s="230"/>
      <c r="C292" s="231"/>
      <c r="D292" s="221" t="s">
        <v>134</v>
      </c>
      <c r="E292" s="232" t="s">
        <v>19</v>
      </c>
      <c r="F292" s="233" t="s">
        <v>439</v>
      </c>
      <c r="G292" s="231"/>
      <c r="H292" s="234">
        <v>4.8600000000000003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134</v>
      </c>
      <c r="AU292" s="240" t="s">
        <v>126</v>
      </c>
      <c r="AV292" s="14" t="s">
        <v>76</v>
      </c>
      <c r="AW292" s="14" t="s">
        <v>31</v>
      </c>
      <c r="AX292" s="14" t="s">
        <v>69</v>
      </c>
      <c r="AY292" s="240" t="s">
        <v>116</v>
      </c>
    </row>
    <row r="293" s="15" customFormat="1">
      <c r="A293" s="15"/>
      <c r="B293" s="241"/>
      <c r="C293" s="242"/>
      <c r="D293" s="221" t="s">
        <v>134</v>
      </c>
      <c r="E293" s="243" t="s">
        <v>19</v>
      </c>
      <c r="F293" s="244" t="s">
        <v>155</v>
      </c>
      <c r="G293" s="242"/>
      <c r="H293" s="245">
        <v>6.4800000000000004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1" t="s">
        <v>134</v>
      </c>
      <c r="AU293" s="251" t="s">
        <v>126</v>
      </c>
      <c r="AV293" s="15" t="s">
        <v>125</v>
      </c>
      <c r="AW293" s="15" t="s">
        <v>31</v>
      </c>
      <c r="AX293" s="15" t="s">
        <v>74</v>
      </c>
      <c r="AY293" s="251" t="s">
        <v>116</v>
      </c>
    </row>
    <row r="294" s="2" customFormat="1" ht="37.8" customHeight="1">
      <c r="A294" s="40"/>
      <c r="B294" s="41"/>
      <c r="C294" s="200" t="s">
        <v>451</v>
      </c>
      <c r="D294" s="200" t="s">
        <v>121</v>
      </c>
      <c r="E294" s="201" t="s">
        <v>452</v>
      </c>
      <c r="F294" s="202" t="s">
        <v>453</v>
      </c>
      <c r="G294" s="203" t="s">
        <v>275</v>
      </c>
      <c r="H294" s="204">
        <v>8</v>
      </c>
      <c r="I294" s="205"/>
      <c r="J294" s="206">
        <f>ROUND(I294*H294,2)</f>
        <v>0</v>
      </c>
      <c r="K294" s="207"/>
      <c r="L294" s="46"/>
      <c r="M294" s="208" t="s">
        <v>19</v>
      </c>
      <c r="N294" s="209" t="s">
        <v>40</v>
      </c>
      <c r="O294" s="86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2" t="s">
        <v>234</v>
      </c>
      <c r="AT294" s="212" t="s">
        <v>121</v>
      </c>
      <c r="AU294" s="212" t="s">
        <v>126</v>
      </c>
      <c r="AY294" s="19" t="s">
        <v>116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9" t="s">
        <v>74</v>
      </c>
      <c r="BK294" s="213">
        <f>ROUND(I294*H294,2)</f>
        <v>0</v>
      </c>
      <c r="BL294" s="19" t="s">
        <v>234</v>
      </c>
      <c r="BM294" s="212" t="s">
        <v>454</v>
      </c>
    </row>
    <row r="295" s="2" customFormat="1">
      <c r="A295" s="40"/>
      <c r="B295" s="41"/>
      <c r="C295" s="42"/>
      <c r="D295" s="214" t="s">
        <v>128</v>
      </c>
      <c r="E295" s="42"/>
      <c r="F295" s="215" t="s">
        <v>455</v>
      </c>
      <c r="G295" s="42"/>
      <c r="H295" s="42"/>
      <c r="I295" s="216"/>
      <c r="J295" s="42"/>
      <c r="K295" s="42"/>
      <c r="L295" s="46"/>
      <c r="M295" s="217"/>
      <c r="N295" s="218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128</v>
      </c>
      <c r="AU295" s="19" t="s">
        <v>126</v>
      </c>
    </row>
    <row r="296" s="2" customFormat="1" ht="24.15" customHeight="1">
      <c r="A296" s="40"/>
      <c r="B296" s="41"/>
      <c r="C296" s="252" t="s">
        <v>456</v>
      </c>
      <c r="D296" s="252" t="s">
        <v>174</v>
      </c>
      <c r="E296" s="253" t="s">
        <v>457</v>
      </c>
      <c r="F296" s="254" t="s">
        <v>458</v>
      </c>
      <c r="G296" s="255" t="s">
        <v>275</v>
      </c>
      <c r="H296" s="256">
        <v>4</v>
      </c>
      <c r="I296" s="257"/>
      <c r="J296" s="258">
        <f>ROUND(I296*H296,2)</f>
        <v>0</v>
      </c>
      <c r="K296" s="259"/>
      <c r="L296" s="260"/>
      <c r="M296" s="261" t="s">
        <v>19</v>
      </c>
      <c r="N296" s="262" t="s">
        <v>40</v>
      </c>
      <c r="O296" s="86"/>
      <c r="P296" s="210">
        <f>O296*H296</f>
        <v>0</v>
      </c>
      <c r="Q296" s="210">
        <v>0.016</v>
      </c>
      <c r="R296" s="210">
        <f>Q296*H296</f>
        <v>0.064000000000000001</v>
      </c>
      <c r="S296" s="210">
        <v>0</v>
      </c>
      <c r="T296" s="21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2" t="s">
        <v>331</v>
      </c>
      <c r="AT296" s="212" t="s">
        <v>174</v>
      </c>
      <c r="AU296" s="212" t="s">
        <v>126</v>
      </c>
      <c r="AY296" s="19" t="s">
        <v>116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9" t="s">
        <v>74</v>
      </c>
      <c r="BK296" s="213">
        <f>ROUND(I296*H296,2)</f>
        <v>0</v>
      </c>
      <c r="BL296" s="19" t="s">
        <v>234</v>
      </c>
      <c r="BM296" s="212" t="s">
        <v>459</v>
      </c>
    </row>
    <row r="297" s="2" customFormat="1" ht="24.15" customHeight="1">
      <c r="A297" s="40"/>
      <c r="B297" s="41"/>
      <c r="C297" s="252" t="s">
        <v>460</v>
      </c>
      <c r="D297" s="252" t="s">
        <v>174</v>
      </c>
      <c r="E297" s="253" t="s">
        <v>461</v>
      </c>
      <c r="F297" s="254" t="s">
        <v>462</v>
      </c>
      <c r="G297" s="255" t="s">
        <v>275</v>
      </c>
      <c r="H297" s="256">
        <v>2</v>
      </c>
      <c r="I297" s="257"/>
      <c r="J297" s="258">
        <f>ROUND(I297*H297,2)</f>
        <v>0</v>
      </c>
      <c r="K297" s="259"/>
      <c r="L297" s="260"/>
      <c r="M297" s="261" t="s">
        <v>19</v>
      </c>
      <c r="N297" s="262" t="s">
        <v>40</v>
      </c>
      <c r="O297" s="86"/>
      <c r="P297" s="210">
        <f>O297*H297</f>
        <v>0</v>
      </c>
      <c r="Q297" s="210">
        <v>0.012999999999999999</v>
      </c>
      <c r="R297" s="210">
        <f>Q297*H297</f>
        <v>0.025999999999999999</v>
      </c>
      <c r="S297" s="210">
        <v>0</v>
      </c>
      <c r="T297" s="211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2" t="s">
        <v>331</v>
      </c>
      <c r="AT297" s="212" t="s">
        <v>174</v>
      </c>
      <c r="AU297" s="212" t="s">
        <v>126</v>
      </c>
      <c r="AY297" s="19" t="s">
        <v>116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9" t="s">
        <v>74</v>
      </c>
      <c r="BK297" s="213">
        <f>ROUND(I297*H297,2)</f>
        <v>0</v>
      </c>
      <c r="BL297" s="19" t="s">
        <v>234</v>
      </c>
      <c r="BM297" s="212" t="s">
        <v>463</v>
      </c>
    </row>
    <row r="298" s="2" customFormat="1" ht="24.15" customHeight="1">
      <c r="A298" s="40"/>
      <c r="B298" s="41"/>
      <c r="C298" s="252" t="s">
        <v>464</v>
      </c>
      <c r="D298" s="252" t="s">
        <v>174</v>
      </c>
      <c r="E298" s="253" t="s">
        <v>465</v>
      </c>
      <c r="F298" s="254" t="s">
        <v>466</v>
      </c>
      <c r="G298" s="255" t="s">
        <v>275</v>
      </c>
      <c r="H298" s="256">
        <v>2</v>
      </c>
      <c r="I298" s="257"/>
      <c r="J298" s="258">
        <f>ROUND(I298*H298,2)</f>
        <v>0</v>
      </c>
      <c r="K298" s="259"/>
      <c r="L298" s="260"/>
      <c r="M298" s="261" t="s">
        <v>19</v>
      </c>
      <c r="N298" s="262" t="s">
        <v>40</v>
      </c>
      <c r="O298" s="86"/>
      <c r="P298" s="210">
        <f>O298*H298</f>
        <v>0</v>
      </c>
      <c r="Q298" s="210">
        <v>0.016</v>
      </c>
      <c r="R298" s="210">
        <f>Q298*H298</f>
        <v>0.032000000000000001</v>
      </c>
      <c r="S298" s="210">
        <v>0</v>
      </c>
      <c r="T298" s="211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2" t="s">
        <v>331</v>
      </c>
      <c r="AT298" s="212" t="s">
        <v>174</v>
      </c>
      <c r="AU298" s="212" t="s">
        <v>126</v>
      </c>
      <c r="AY298" s="19" t="s">
        <v>116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9" t="s">
        <v>74</v>
      </c>
      <c r="BK298" s="213">
        <f>ROUND(I298*H298,2)</f>
        <v>0</v>
      </c>
      <c r="BL298" s="19" t="s">
        <v>234</v>
      </c>
      <c r="BM298" s="212" t="s">
        <v>467</v>
      </c>
    </row>
    <row r="299" s="2" customFormat="1" ht="37.8" customHeight="1">
      <c r="A299" s="40"/>
      <c r="B299" s="41"/>
      <c r="C299" s="200" t="s">
        <v>468</v>
      </c>
      <c r="D299" s="200" t="s">
        <v>121</v>
      </c>
      <c r="E299" s="201" t="s">
        <v>469</v>
      </c>
      <c r="F299" s="202" t="s">
        <v>470</v>
      </c>
      <c r="G299" s="203" t="s">
        <v>275</v>
      </c>
      <c r="H299" s="204">
        <v>1</v>
      </c>
      <c r="I299" s="205"/>
      <c r="J299" s="206">
        <f>ROUND(I299*H299,2)</f>
        <v>0</v>
      </c>
      <c r="K299" s="207"/>
      <c r="L299" s="46"/>
      <c r="M299" s="208" t="s">
        <v>19</v>
      </c>
      <c r="N299" s="209" t="s">
        <v>40</v>
      </c>
      <c r="O299" s="86"/>
      <c r="P299" s="210">
        <f>O299*H299</f>
        <v>0</v>
      </c>
      <c r="Q299" s="210">
        <v>0.00092000000000000003</v>
      </c>
      <c r="R299" s="210">
        <f>Q299*H299</f>
        <v>0.00092000000000000003</v>
      </c>
      <c r="S299" s="210">
        <v>0</v>
      </c>
      <c r="T299" s="211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2" t="s">
        <v>234</v>
      </c>
      <c r="AT299" s="212" t="s">
        <v>121</v>
      </c>
      <c r="AU299" s="212" t="s">
        <v>126</v>
      </c>
      <c r="AY299" s="19" t="s">
        <v>116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19" t="s">
        <v>74</v>
      </c>
      <c r="BK299" s="213">
        <f>ROUND(I299*H299,2)</f>
        <v>0</v>
      </c>
      <c r="BL299" s="19" t="s">
        <v>234</v>
      </c>
      <c r="BM299" s="212" t="s">
        <v>471</v>
      </c>
    </row>
    <row r="300" s="2" customFormat="1">
      <c r="A300" s="40"/>
      <c r="B300" s="41"/>
      <c r="C300" s="42"/>
      <c r="D300" s="214" t="s">
        <v>128</v>
      </c>
      <c r="E300" s="42"/>
      <c r="F300" s="215" t="s">
        <v>472</v>
      </c>
      <c r="G300" s="42"/>
      <c r="H300" s="42"/>
      <c r="I300" s="216"/>
      <c r="J300" s="42"/>
      <c r="K300" s="42"/>
      <c r="L300" s="46"/>
      <c r="M300" s="217"/>
      <c r="N300" s="218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128</v>
      </c>
      <c r="AU300" s="19" t="s">
        <v>126</v>
      </c>
    </row>
    <row r="301" s="13" customFormat="1">
      <c r="A301" s="13"/>
      <c r="B301" s="219"/>
      <c r="C301" s="220"/>
      <c r="D301" s="221" t="s">
        <v>134</v>
      </c>
      <c r="E301" s="222" t="s">
        <v>19</v>
      </c>
      <c r="F301" s="223" t="s">
        <v>213</v>
      </c>
      <c r="G301" s="220"/>
      <c r="H301" s="222" t="s">
        <v>19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134</v>
      </c>
      <c r="AU301" s="229" t="s">
        <v>126</v>
      </c>
      <c r="AV301" s="13" t="s">
        <v>74</v>
      </c>
      <c r="AW301" s="13" t="s">
        <v>31</v>
      </c>
      <c r="AX301" s="13" t="s">
        <v>69</v>
      </c>
      <c r="AY301" s="229" t="s">
        <v>116</v>
      </c>
    </row>
    <row r="302" s="14" customFormat="1">
      <c r="A302" s="14"/>
      <c r="B302" s="230"/>
      <c r="C302" s="231"/>
      <c r="D302" s="221" t="s">
        <v>134</v>
      </c>
      <c r="E302" s="232" t="s">
        <v>19</v>
      </c>
      <c r="F302" s="233" t="s">
        <v>74</v>
      </c>
      <c r="G302" s="231"/>
      <c r="H302" s="234">
        <v>1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0" t="s">
        <v>134</v>
      </c>
      <c r="AU302" s="240" t="s">
        <v>126</v>
      </c>
      <c r="AV302" s="14" t="s">
        <v>76</v>
      </c>
      <c r="AW302" s="14" t="s">
        <v>31</v>
      </c>
      <c r="AX302" s="14" t="s">
        <v>74</v>
      </c>
      <c r="AY302" s="240" t="s">
        <v>116</v>
      </c>
    </row>
    <row r="303" s="2" customFormat="1" ht="24.15" customHeight="1">
      <c r="A303" s="40"/>
      <c r="B303" s="41"/>
      <c r="C303" s="252" t="s">
        <v>473</v>
      </c>
      <c r="D303" s="252" t="s">
        <v>174</v>
      </c>
      <c r="E303" s="253" t="s">
        <v>474</v>
      </c>
      <c r="F303" s="254" t="s">
        <v>475</v>
      </c>
      <c r="G303" s="255" t="s">
        <v>124</v>
      </c>
      <c r="H303" s="256">
        <v>1.8</v>
      </c>
      <c r="I303" s="257"/>
      <c r="J303" s="258">
        <f>ROUND(I303*H303,2)</f>
        <v>0</v>
      </c>
      <c r="K303" s="259"/>
      <c r="L303" s="260"/>
      <c r="M303" s="261" t="s">
        <v>19</v>
      </c>
      <c r="N303" s="262" t="s">
        <v>40</v>
      </c>
      <c r="O303" s="86"/>
      <c r="P303" s="210">
        <f>O303*H303</f>
        <v>0</v>
      </c>
      <c r="Q303" s="210">
        <v>0.025440000000000001</v>
      </c>
      <c r="R303" s="210">
        <f>Q303*H303</f>
        <v>0.045791999999999999</v>
      </c>
      <c r="S303" s="210">
        <v>0</v>
      </c>
      <c r="T303" s="211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2" t="s">
        <v>331</v>
      </c>
      <c r="AT303" s="212" t="s">
        <v>174</v>
      </c>
      <c r="AU303" s="212" t="s">
        <v>126</v>
      </c>
      <c r="AY303" s="19" t="s">
        <v>116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9" t="s">
        <v>74</v>
      </c>
      <c r="BK303" s="213">
        <f>ROUND(I303*H303,2)</f>
        <v>0</v>
      </c>
      <c r="BL303" s="19" t="s">
        <v>234</v>
      </c>
      <c r="BM303" s="212" t="s">
        <v>476</v>
      </c>
    </row>
    <row r="304" s="2" customFormat="1">
      <c r="A304" s="40"/>
      <c r="B304" s="41"/>
      <c r="C304" s="42"/>
      <c r="D304" s="221" t="s">
        <v>402</v>
      </c>
      <c r="E304" s="42"/>
      <c r="F304" s="263" t="s">
        <v>445</v>
      </c>
      <c r="G304" s="42"/>
      <c r="H304" s="42"/>
      <c r="I304" s="216"/>
      <c r="J304" s="42"/>
      <c r="K304" s="42"/>
      <c r="L304" s="46"/>
      <c r="M304" s="217"/>
      <c r="N304" s="218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402</v>
      </c>
      <c r="AU304" s="19" t="s">
        <v>126</v>
      </c>
    </row>
    <row r="305" s="14" customFormat="1">
      <c r="A305" s="14"/>
      <c r="B305" s="230"/>
      <c r="C305" s="231"/>
      <c r="D305" s="221" t="s">
        <v>134</v>
      </c>
      <c r="E305" s="231"/>
      <c r="F305" s="233" t="s">
        <v>477</v>
      </c>
      <c r="G305" s="231"/>
      <c r="H305" s="234">
        <v>1.8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134</v>
      </c>
      <c r="AU305" s="240" t="s">
        <v>126</v>
      </c>
      <c r="AV305" s="14" t="s">
        <v>76</v>
      </c>
      <c r="AW305" s="14" t="s">
        <v>4</v>
      </c>
      <c r="AX305" s="14" t="s">
        <v>74</v>
      </c>
      <c r="AY305" s="240" t="s">
        <v>116</v>
      </c>
    </row>
    <row r="306" s="2" customFormat="1" ht="37.8" customHeight="1">
      <c r="A306" s="40"/>
      <c r="B306" s="41"/>
      <c r="C306" s="200" t="s">
        <v>478</v>
      </c>
      <c r="D306" s="200" t="s">
        <v>121</v>
      </c>
      <c r="E306" s="201" t="s">
        <v>479</v>
      </c>
      <c r="F306" s="202" t="s">
        <v>480</v>
      </c>
      <c r="G306" s="203" t="s">
        <v>275</v>
      </c>
      <c r="H306" s="204">
        <v>1</v>
      </c>
      <c r="I306" s="205"/>
      <c r="J306" s="206">
        <f>ROUND(I306*H306,2)</f>
        <v>0</v>
      </c>
      <c r="K306" s="207"/>
      <c r="L306" s="46"/>
      <c r="M306" s="208" t="s">
        <v>19</v>
      </c>
      <c r="N306" s="209" t="s">
        <v>40</v>
      </c>
      <c r="O306" s="86"/>
      <c r="P306" s="210">
        <f>O306*H306</f>
        <v>0</v>
      </c>
      <c r="Q306" s="210">
        <v>0.00088000000000000003</v>
      </c>
      <c r="R306" s="210">
        <f>Q306*H306</f>
        <v>0.00088000000000000003</v>
      </c>
      <c r="S306" s="210">
        <v>0</v>
      </c>
      <c r="T306" s="21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2" t="s">
        <v>234</v>
      </c>
      <c r="AT306" s="212" t="s">
        <v>121</v>
      </c>
      <c r="AU306" s="212" t="s">
        <v>126</v>
      </c>
      <c r="AY306" s="19" t="s">
        <v>116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9" t="s">
        <v>74</v>
      </c>
      <c r="BK306" s="213">
        <f>ROUND(I306*H306,2)</f>
        <v>0</v>
      </c>
      <c r="BL306" s="19" t="s">
        <v>234</v>
      </c>
      <c r="BM306" s="212" t="s">
        <v>481</v>
      </c>
    </row>
    <row r="307" s="2" customFormat="1">
      <c r="A307" s="40"/>
      <c r="B307" s="41"/>
      <c r="C307" s="42"/>
      <c r="D307" s="214" t="s">
        <v>128</v>
      </c>
      <c r="E307" s="42"/>
      <c r="F307" s="215" t="s">
        <v>482</v>
      </c>
      <c r="G307" s="42"/>
      <c r="H307" s="42"/>
      <c r="I307" s="216"/>
      <c r="J307" s="42"/>
      <c r="K307" s="42"/>
      <c r="L307" s="46"/>
      <c r="M307" s="217"/>
      <c r="N307" s="218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128</v>
      </c>
      <c r="AU307" s="19" t="s">
        <v>126</v>
      </c>
    </row>
    <row r="308" s="2" customFormat="1" ht="33" customHeight="1">
      <c r="A308" s="40"/>
      <c r="B308" s="41"/>
      <c r="C308" s="200" t="s">
        <v>483</v>
      </c>
      <c r="D308" s="200" t="s">
        <v>121</v>
      </c>
      <c r="E308" s="201" t="s">
        <v>484</v>
      </c>
      <c r="F308" s="202" t="s">
        <v>485</v>
      </c>
      <c r="G308" s="203" t="s">
        <v>170</v>
      </c>
      <c r="H308" s="204">
        <v>9</v>
      </c>
      <c r="I308" s="205"/>
      <c r="J308" s="206">
        <f>ROUND(I308*H308,2)</f>
        <v>0</v>
      </c>
      <c r="K308" s="207"/>
      <c r="L308" s="46"/>
      <c r="M308" s="208" t="s">
        <v>19</v>
      </c>
      <c r="N308" s="209" t="s">
        <v>40</v>
      </c>
      <c r="O308" s="86"/>
      <c r="P308" s="210">
        <f>O308*H308</f>
        <v>0</v>
      </c>
      <c r="Q308" s="210">
        <v>0</v>
      </c>
      <c r="R308" s="210">
        <f>Q308*H308</f>
        <v>0</v>
      </c>
      <c r="S308" s="210">
        <v>0</v>
      </c>
      <c r="T308" s="211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2" t="s">
        <v>234</v>
      </c>
      <c r="AT308" s="212" t="s">
        <v>121</v>
      </c>
      <c r="AU308" s="212" t="s">
        <v>126</v>
      </c>
      <c r="AY308" s="19" t="s">
        <v>116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9" t="s">
        <v>74</v>
      </c>
      <c r="BK308" s="213">
        <f>ROUND(I308*H308,2)</f>
        <v>0</v>
      </c>
      <c r="BL308" s="19" t="s">
        <v>234</v>
      </c>
      <c r="BM308" s="212" t="s">
        <v>486</v>
      </c>
    </row>
    <row r="309" s="2" customFormat="1">
      <c r="A309" s="40"/>
      <c r="B309" s="41"/>
      <c r="C309" s="42"/>
      <c r="D309" s="214" t="s">
        <v>128</v>
      </c>
      <c r="E309" s="42"/>
      <c r="F309" s="215" t="s">
        <v>487</v>
      </c>
      <c r="G309" s="42"/>
      <c r="H309" s="42"/>
      <c r="I309" s="216"/>
      <c r="J309" s="42"/>
      <c r="K309" s="42"/>
      <c r="L309" s="46"/>
      <c r="M309" s="217"/>
      <c r="N309" s="218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128</v>
      </c>
      <c r="AU309" s="19" t="s">
        <v>126</v>
      </c>
    </row>
    <row r="310" s="14" customFormat="1">
      <c r="A310" s="14"/>
      <c r="B310" s="230"/>
      <c r="C310" s="231"/>
      <c r="D310" s="221" t="s">
        <v>134</v>
      </c>
      <c r="E310" s="232" t="s">
        <v>19</v>
      </c>
      <c r="F310" s="233" t="s">
        <v>380</v>
      </c>
      <c r="G310" s="231"/>
      <c r="H310" s="234">
        <v>9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0" t="s">
        <v>134</v>
      </c>
      <c r="AU310" s="240" t="s">
        <v>126</v>
      </c>
      <c r="AV310" s="14" t="s">
        <v>76</v>
      </c>
      <c r="AW310" s="14" t="s">
        <v>31</v>
      </c>
      <c r="AX310" s="14" t="s">
        <v>74</v>
      </c>
      <c r="AY310" s="240" t="s">
        <v>116</v>
      </c>
    </row>
    <row r="311" s="2" customFormat="1" ht="24.15" customHeight="1">
      <c r="A311" s="40"/>
      <c r="B311" s="41"/>
      <c r="C311" s="252" t="s">
        <v>488</v>
      </c>
      <c r="D311" s="252" t="s">
        <v>174</v>
      </c>
      <c r="E311" s="253" t="s">
        <v>489</v>
      </c>
      <c r="F311" s="254" t="s">
        <v>490</v>
      </c>
      <c r="G311" s="255" t="s">
        <v>170</v>
      </c>
      <c r="H311" s="256">
        <v>9</v>
      </c>
      <c r="I311" s="257"/>
      <c r="J311" s="258">
        <f>ROUND(I311*H311,2)</f>
        <v>0</v>
      </c>
      <c r="K311" s="259"/>
      <c r="L311" s="260"/>
      <c r="M311" s="261" t="s">
        <v>19</v>
      </c>
      <c r="N311" s="262" t="s">
        <v>40</v>
      </c>
      <c r="O311" s="86"/>
      <c r="P311" s="210">
        <f>O311*H311</f>
        <v>0</v>
      </c>
      <c r="Q311" s="210">
        <v>0.0040000000000000001</v>
      </c>
      <c r="R311" s="210">
        <f>Q311*H311</f>
        <v>0.036000000000000004</v>
      </c>
      <c r="S311" s="210">
        <v>0</v>
      </c>
      <c r="T311" s="211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2" t="s">
        <v>331</v>
      </c>
      <c r="AT311" s="212" t="s">
        <v>174</v>
      </c>
      <c r="AU311" s="212" t="s">
        <v>126</v>
      </c>
      <c r="AY311" s="19" t="s">
        <v>116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19" t="s">
        <v>74</v>
      </c>
      <c r="BK311" s="213">
        <f>ROUND(I311*H311,2)</f>
        <v>0</v>
      </c>
      <c r="BL311" s="19" t="s">
        <v>234</v>
      </c>
      <c r="BM311" s="212" t="s">
        <v>491</v>
      </c>
    </row>
    <row r="312" s="2" customFormat="1" ht="24.15" customHeight="1">
      <c r="A312" s="40"/>
      <c r="B312" s="41"/>
      <c r="C312" s="200" t="s">
        <v>492</v>
      </c>
      <c r="D312" s="200" t="s">
        <v>121</v>
      </c>
      <c r="E312" s="201" t="s">
        <v>493</v>
      </c>
      <c r="F312" s="202" t="s">
        <v>494</v>
      </c>
      <c r="G312" s="203" t="s">
        <v>275</v>
      </c>
      <c r="H312" s="204">
        <v>1</v>
      </c>
      <c r="I312" s="205"/>
      <c r="J312" s="206">
        <f>ROUND(I312*H312,2)</f>
        <v>0</v>
      </c>
      <c r="K312" s="207"/>
      <c r="L312" s="46"/>
      <c r="M312" s="208" t="s">
        <v>19</v>
      </c>
      <c r="N312" s="209" t="s">
        <v>40</v>
      </c>
      <c r="O312" s="86"/>
      <c r="P312" s="210">
        <f>O312*H312</f>
        <v>0</v>
      </c>
      <c r="Q312" s="210">
        <v>0</v>
      </c>
      <c r="R312" s="210">
        <f>Q312*H312</f>
        <v>0</v>
      </c>
      <c r="S312" s="210">
        <v>0</v>
      </c>
      <c r="T312" s="211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2" t="s">
        <v>234</v>
      </c>
      <c r="AT312" s="212" t="s">
        <v>121</v>
      </c>
      <c r="AU312" s="212" t="s">
        <v>126</v>
      </c>
      <c r="AY312" s="19" t="s">
        <v>116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9" t="s">
        <v>74</v>
      </c>
      <c r="BK312" s="213">
        <f>ROUND(I312*H312,2)</f>
        <v>0</v>
      </c>
      <c r="BL312" s="19" t="s">
        <v>234</v>
      </c>
      <c r="BM312" s="212" t="s">
        <v>495</v>
      </c>
    </row>
    <row r="313" s="2" customFormat="1">
      <c r="A313" s="40"/>
      <c r="B313" s="41"/>
      <c r="C313" s="42"/>
      <c r="D313" s="214" t="s">
        <v>128</v>
      </c>
      <c r="E313" s="42"/>
      <c r="F313" s="215" t="s">
        <v>496</v>
      </c>
      <c r="G313" s="42"/>
      <c r="H313" s="42"/>
      <c r="I313" s="216"/>
      <c r="J313" s="42"/>
      <c r="K313" s="42"/>
      <c r="L313" s="46"/>
      <c r="M313" s="217"/>
      <c r="N313" s="218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128</v>
      </c>
      <c r="AU313" s="19" t="s">
        <v>126</v>
      </c>
    </row>
    <row r="314" s="2" customFormat="1" ht="24.15" customHeight="1">
      <c r="A314" s="40"/>
      <c r="B314" s="41"/>
      <c r="C314" s="252" t="s">
        <v>497</v>
      </c>
      <c r="D314" s="252" t="s">
        <v>174</v>
      </c>
      <c r="E314" s="253" t="s">
        <v>498</v>
      </c>
      <c r="F314" s="254" t="s">
        <v>499</v>
      </c>
      <c r="G314" s="255" t="s">
        <v>275</v>
      </c>
      <c r="H314" s="256">
        <v>1</v>
      </c>
      <c r="I314" s="257"/>
      <c r="J314" s="258">
        <f>ROUND(I314*H314,2)</f>
        <v>0</v>
      </c>
      <c r="K314" s="259"/>
      <c r="L314" s="260"/>
      <c r="M314" s="261" t="s">
        <v>19</v>
      </c>
      <c r="N314" s="262" t="s">
        <v>40</v>
      </c>
      <c r="O314" s="86"/>
      <c r="P314" s="210">
        <f>O314*H314</f>
        <v>0</v>
      </c>
      <c r="Q314" s="210">
        <v>0.066299999999999998</v>
      </c>
      <c r="R314" s="210">
        <f>Q314*H314</f>
        <v>0.066299999999999998</v>
      </c>
      <c r="S314" s="210">
        <v>0</v>
      </c>
      <c r="T314" s="211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2" t="s">
        <v>331</v>
      </c>
      <c r="AT314" s="212" t="s">
        <v>174</v>
      </c>
      <c r="AU314" s="212" t="s">
        <v>126</v>
      </c>
      <c r="AY314" s="19" t="s">
        <v>116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19" t="s">
        <v>74</v>
      </c>
      <c r="BK314" s="213">
        <f>ROUND(I314*H314,2)</f>
        <v>0</v>
      </c>
      <c r="BL314" s="19" t="s">
        <v>234</v>
      </c>
      <c r="BM314" s="212" t="s">
        <v>500</v>
      </c>
    </row>
    <row r="315" s="2" customFormat="1">
      <c r="A315" s="40"/>
      <c r="B315" s="41"/>
      <c r="C315" s="42"/>
      <c r="D315" s="221" t="s">
        <v>402</v>
      </c>
      <c r="E315" s="42"/>
      <c r="F315" s="263" t="s">
        <v>450</v>
      </c>
      <c r="G315" s="42"/>
      <c r="H315" s="42"/>
      <c r="I315" s="216"/>
      <c r="J315" s="42"/>
      <c r="K315" s="42"/>
      <c r="L315" s="46"/>
      <c r="M315" s="217"/>
      <c r="N315" s="218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402</v>
      </c>
      <c r="AU315" s="19" t="s">
        <v>126</v>
      </c>
    </row>
    <row r="316" s="2" customFormat="1" ht="24.15" customHeight="1">
      <c r="A316" s="40"/>
      <c r="B316" s="41"/>
      <c r="C316" s="200" t="s">
        <v>501</v>
      </c>
      <c r="D316" s="200" t="s">
        <v>121</v>
      </c>
      <c r="E316" s="201" t="s">
        <v>502</v>
      </c>
      <c r="F316" s="202" t="s">
        <v>503</v>
      </c>
      <c r="G316" s="203" t="s">
        <v>170</v>
      </c>
      <c r="H316" s="204">
        <v>19.399999999999999</v>
      </c>
      <c r="I316" s="205"/>
      <c r="J316" s="206">
        <f>ROUND(I316*H316,2)</f>
        <v>0</v>
      </c>
      <c r="K316" s="207"/>
      <c r="L316" s="46"/>
      <c r="M316" s="208" t="s">
        <v>19</v>
      </c>
      <c r="N316" s="209" t="s">
        <v>40</v>
      </c>
      <c r="O316" s="86"/>
      <c r="P316" s="210">
        <f>O316*H316</f>
        <v>0</v>
      </c>
      <c r="Q316" s="210">
        <v>0</v>
      </c>
      <c r="R316" s="210">
        <f>Q316*H316</f>
        <v>0</v>
      </c>
      <c r="S316" s="210">
        <v>0</v>
      </c>
      <c r="T316" s="211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2" t="s">
        <v>125</v>
      </c>
      <c r="AT316" s="212" t="s">
        <v>121</v>
      </c>
      <c r="AU316" s="212" t="s">
        <v>126</v>
      </c>
      <c r="AY316" s="19" t="s">
        <v>116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9" t="s">
        <v>74</v>
      </c>
      <c r="BK316" s="213">
        <f>ROUND(I316*H316,2)</f>
        <v>0</v>
      </c>
      <c r="BL316" s="19" t="s">
        <v>125</v>
      </c>
      <c r="BM316" s="212" t="s">
        <v>504</v>
      </c>
    </row>
    <row r="317" s="2" customFormat="1">
      <c r="A317" s="40"/>
      <c r="B317" s="41"/>
      <c r="C317" s="42"/>
      <c r="D317" s="214" t="s">
        <v>128</v>
      </c>
      <c r="E317" s="42"/>
      <c r="F317" s="215" t="s">
        <v>505</v>
      </c>
      <c r="G317" s="42"/>
      <c r="H317" s="42"/>
      <c r="I317" s="216"/>
      <c r="J317" s="42"/>
      <c r="K317" s="42"/>
      <c r="L317" s="46"/>
      <c r="M317" s="217"/>
      <c r="N317" s="218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128</v>
      </c>
      <c r="AU317" s="19" t="s">
        <v>126</v>
      </c>
    </row>
    <row r="318" s="14" customFormat="1">
      <c r="A318" s="14"/>
      <c r="B318" s="230"/>
      <c r="C318" s="231"/>
      <c r="D318" s="221" t="s">
        <v>134</v>
      </c>
      <c r="E318" s="232" t="s">
        <v>19</v>
      </c>
      <c r="F318" s="233" t="s">
        <v>506</v>
      </c>
      <c r="G318" s="231"/>
      <c r="H318" s="234">
        <v>19.399999999999999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0" t="s">
        <v>134</v>
      </c>
      <c r="AU318" s="240" t="s">
        <v>126</v>
      </c>
      <c r="AV318" s="14" t="s">
        <v>76</v>
      </c>
      <c r="AW318" s="14" t="s">
        <v>31</v>
      </c>
      <c r="AX318" s="14" t="s">
        <v>74</v>
      </c>
      <c r="AY318" s="240" t="s">
        <v>116</v>
      </c>
    </row>
    <row r="319" s="2" customFormat="1" ht="37.8" customHeight="1">
      <c r="A319" s="40"/>
      <c r="B319" s="41"/>
      <c r="C319" s="200" t="s">
        <v>507</v>
      </c>
      <c r="D319" s="200" t="s">
        <v>121</v>
      </c>
      <c r="E319" s="201" t="s">
        <v>508</v>
      </c>
      <c r="F319" s="202" t="s">
        <v>509</v>
      </c>
      <c r="G319" s="203" t="s">
        <v>170</v>
      </c>
      <c r="H319" s="204">
        <v>13.4</v>
      </c>
      <c r="I319" s="205"/>
      <c r="J319" s="206">
        <f>ROUND(I319*H319,2)</f>
        <v>0</v>
      </c>
      <c r="K319" s="207"/>
      <c r="L319" s="46"/>
      <c r="M319" s="208" t="s">
        <v>19</v>
      </c>
      <c r="N319" s="209" t="s">
        <v>40</v>
      </c>
      <c r="O319" s="86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2" t="s">
        <v>501</v>
      </c>
      <c r="AT319" s="212" t="s">
        <v>121</v>
      </c>
      <c r="AU319" s="212" t="s">
        <v>126</v>
      </c>
      <c r="AY319" s="19" t="s">
        <v>116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9" t="s">
        <v>74</v>
      </c>
      <c r="BK319" s="213">
        <f>ROUND(I319*H319,2)</f>
        <v>0</v>
      </c>
      <c r="BL319" s="19" t="s">
        <v>501</v>
      </c>
      <c r="BM319" s="212" t="s">
        <v>510</v>
      </c>
    </row>
    <row r="320" s="2" customFormat="1" ht="24.15" customHeight="1">
      <c r="A320" s="40"/>
      <c r="B320" s="41"/>
      <c r="C320" s="200" t="s">
        <v>511</v>
      </c>
      <c r="D320" s="200" t="s">
        <v>121</v>
      </c>
      <c r="E320" s="201" t="s">
        <v>512</v>
      </c>
      <c r="F320" s="202" t="s">
        <v>513</v>
      </c>
      <c r="G320" s="203" t="s">
        <v>170</v>
      </c>
      <c r="H320" s="204">
        <v>6</v>
      </c>
      <c r="I320" s="205"/>
      <c r="J320" s="206">
        <f>ROUND(I320*H320,2)</f>
        <v>0</v>
      </c>
      <c r="K320" s="207"/>
      <c r="L320" s="46"/>
      <c r="M320" s="208" t="s">
        <v>19</v>
      </c>
      <c r="N320" s="209" t="s">
        <v>40</v>
      </c>
      <c r="O320" s="86"/>
      <c r="P320" s="210">
        <f>O320*H320</f>
        <v>0</v>
      </c>
      <c r="Q320" s="210">
        <v>0</v>
      </c>
      <c r="R320" s="210">
        <f>Q320*H320</f>
        <v>0</v>
      </c>
      <c r="S320" s="210">
        <v>0</v>
      </c>
      <c r="T320" s="211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2" t="s">
        <v>501</v>
      </c>
      <c r="AT320" s="212" t="s">
        <v>121</v>
      </c>
      <c r="AU320" s="212" t="s">
        <v>126</v>
      </c>
      <c r="AY320" s="19" t="s">
        <v>116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9" t="s">
        <v>74</v>
      </c>
      <c r="BK320" s="213">
        <f>ROUND(I320*H320,2)</f>
        <v>0</v>
      </c>
      <c r="BL320" s="19" t="s">
        <v>501</v>
      </c>
      <c r="BM320" s="212" t="s">
        <v>514</v>
      </c>
    </row>
    <row r="321" s="2" customFormat="1">
      <c r="A321" s="40"/>
      <c r="B321" s="41"/>
      <c r="C321" s="42"/>
      <c r="D321" s="221" t="s">
        <v>402</v>
      </c>
      <c r="E321" s="42"/>
      <c r="F321" s="263" t="s">
        <v>515</v>
      </c>
      <c r="G321" s="42"/>
      <c r="H321" s="42"/>
      <c r="I321" s="216"/>
      <c r="J321" s="42"/>
      <c r="K321" s="42"/>
      <c r="L321" s="46"/>
      <c r="M321" s="217"/>
      <c r="N321" s="218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402</v>
      </c>
      <c r="AU321" s="19" t="s">
        <v>126</v>
      </c>
    </row>
    <row r="322" s="2" customFormat="1" ht="44.25" customHeight="1">
      <c r="A322" s="40"/>
      <c r="B322" s="41"/>
      <c r="C322" s="200" t="s">
        <v>516</v>
      </c>
      <c r="D322" s="200" t="s">
        <v>121</v>
      </c>
      <c r="E322" s="201" t="s">
        <v>517</v>
      </c>
      <c r="F322" s="202" t="s">
        <v>518</v>
      </c>
      <c r="G322" s="203" t="s">
        <v>237</v>
      </c>
      <c r="H322" s="204">
        <v>0.57899999999999996</v>
      </c>
      <c r="I322" s="205"/>
      <c r="J322" s="206">
        <f>ROUND(I322*H322,2)</f>
        <v>0</v>
      </c>
      <c r="K322" s="207"/>
      <c r="L322" s="46"/>
      <c r="M322" s="208" t="s">
        <v>19</v>
      </c>
      <c r="N322" s="209" t="s">
        <v>40</v>
      </c>
      <c r="O322" s="86"/>
      <c r="P322" s="210">
        <f>O322*H322</f>
        <v>0</v>
      </c>
      <c r="Q322" s="210">
        <v>0</v>
      </c>
      <c r="R322" s="210">
        <f>Q322*H322</f>
        <v>0</v>
      </c>
      <c r="S322" s="210">
        <v>0</v>
      </c>
      <c r="T322" s="211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2" t="s">
        <v>234</v>
      </c>
      <c r="AT322" s="212" t="s">
        <v>121</v>
      </c>
      <c r="AU322" s="212" t="s">
        <v>126</v>
      </c>
      <c r="AY322" s="19" t="s">
        <v>116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9" t="s">
        <v>74</v>
      </c>
      <c r="BK322" s="213">
        <f>ROUND(I322*H322,2)</f>
        <v>0</v>
      </c>
      <c r="BL322" s="19" t="s">
        <v>234</v>
      </c>
      <c r="BM322" s="212" t="s">
        <v>519</v>
      </c>
    </row>
    <row r="323" s="2" customFormat="1">
      <c r="A323" s="40"/>
      <c r="B323" s="41"/>
      <c r="C323" s="42"/>
      <c r="D323" s="214" t="s">
        <v>128</v>
      </c>
      <c r="E323" s="42"/>
      <c r="F323" s="215" t="s">
        <v>520</v>
      </c>
      <c r="G323" s="42"/>
      <c r="H323" s="42"/>
      <c r="I323" s="216"/>
      <c r="J323" s="42"/>
      <c r="K323" s="42"/>
      <c r="L323" s="46"/>
      <c r="M323" s="217"/>
      <c r="N323" s="218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128</v>
      </c>
      <c r="AU323" s="19" t="s">
        <v>126</v>
      </c>
    </row>
    <row r="324" s="2" customFormat="1" ht="49.05" customHeight="1">
      <c r="A324" s="40"/>
      <c r="B324" s="41"/>
      <c r="C324" s="200" t="s">
        <v>521</v>
      </c>
      <c r="D324" s="200" t="s">
        <v>121</v>
      </c>
      <c r="E324" s="201" t="s">
        <v>522</v>
      </c>
      <c r="F324" s="202" t="s">
        <v>523</v>
      </c>
      <c r="G324" s="203" t="s">
        <v>237</v>
      </c>
      <c r="H324" s="204">
        <v>0.57899999999999996</v>
      </c>
      <c r="I324" s="205"/>
      <c r="J324" s="206">
        <f>ROUND(I324*H324,2)</f>
        <v>0</v>
      </c>
      <c r="K324" s="207"/>
      <c r="L324" s="46"/>
      <c r="M324" s="208" t="s">
        <v>19</v>
      </c>
      <c r="N324" s="209" t="s">
        <v>40</v>
      </c>
      <c r="O324" s="86"/>
      <c r="P324" s="210">
        <f>O324*H324</f>
        <v>0</v>
      </c>
      <c r="Q324" s="210">
        <v>0</v>
      </c>
      <c r="R324" s="210">
        <f>Q324*H324</f>
        <v>0</v>
      </c>
      <c r="S324" s="210">
        <v>0</v>
      </c>
      <c r="T324" s="211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2" t="s">
        <v>234</v>
      </c>
      <c r="AT324" s="212" t="s">
        <v>121</v>
      </c>
      <c r="AU324" s="212" t="s">
        <v>126</v>
      </c>
      <c r="AY324" s="19" t="s">
        <v>116</v>
      </c>
      <c r="BE324" s="213">
        <f>IF(N324="základní",J324,0)</f>
        <v>0</v>
      </c>
      <c r="BF324" s="213">
        <f>IF(N324="snížená",J324,0)</f>
        <v>0</v>
      </c>
      <c r="BG324" s="213">
        <f>IF(N324="zákl. přenesená",J324,0)</f>
        <v>0</v>
      </c>
      <c r="BH324" s="213">
        <f>IF(N324="sníž. přenesená",J324,0)</f>
        <v>0</v>
      </c>
      <c r="BI324" s="213">
        <f>IF(N324="nulová",J324,0)</f>
        <v>0</v>
      </c>
      <c r="BJ324" s="19" t="s">
        <v>74</v>
      </c>
      <c r="BK324" s="213">
        <f>ROUND(I324*H324,2)</f>
        <v>0</v>
      </c>
      <c r="BL324" s="19" t="s">
        <v>234</v>
      </c>
      <c r="BM324" s="212" t="s">
        <v>524</v>
      </c>
    </row>
    <row r="325" s="2" customFormat="1">
      <c r="A325" s="40"/>
      <c r="B325" s="41"/>
      <c r="C325" s="42"/>
      <c r="D325" s="214" t="s">
        <v>128</v>
      </c>
      <c r="E325" s="42"/>
      <c r="F325" s="215" t="s">
        <v>525</v>
      </c>
      <c r="G325" s="42"/>
      <c r="H325" s="42"/>
      <c r="I325" s="216"/>
      <c r="J325" s="42"/>
      <c r="K325" s="42"/>
      <c r="L325" s="46"/>
      <c r="M325" s="217"/>
      <c r="N325" s="218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128</v>
      </c>
      <c r="AU325" s="19" t="s">
        <v>126</v>
      </c>
    </row>
    <row r="326" s="12" customFormat="1" ht="20.88" customHeight="1">
      <c r="A326" s="12"/>
      <c r="B326" s="184"/>
      <c r="C326" s="185"/>
      <c r="D326" s="186" t="s">
        <v>68</v>
      </c>
      <c r="E326" s="198" t="s">
        <v>526</v>
      </c>
      <c r="F326" s="198" t="s">
        <v>527</v>
      </c>
      <c r="G326" s="185"/>
      <c r="H326" s="185"/>
      <c r="I326" s="188"/>
      <c r="J326" s="199">
        <f>BK326</f>
        <v>0</v>
      </c>
      <c r="K326" s="185"/>
      <c r="L326" s="190"/>
      <c r="M326" s="191"/>
      <c r="N326" s="192"/>
      <c r="O326" s="192"/>
      <c r="P326" s="193">
        <f>SUM(P327:P354)</f>
        <v>0</v>
      </c>
      <c r="Q326" s="192"/>
      <c r="R326" s="193">
        <f>SUM(R327:R354)</f>
        <v>0.26085600000000003</v>
      </c>
      <c r="S326" s="192"/>
      <c r="T326" s="194">
        <f>SUM(T327:T354)</f>
        <v>0.29652000000000001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5" t="s">
        <v>76</v>
      </c>
      <c r="AT326" s="196" t="s">
        <v>68</v>
      </c>
      <c r="AU326" s="196" t="s">
        <v>76</v>
      </c>
      <c r="AY326" s="195" t="s">
        <v>116</v>
      </c>
      <c r="BK326" s="197">
        <f>SUM(BK327:BK354)</f>
        <v>0</v>
      </c>
    </row>
    <row r="327" s="2" customFormat="1" ht="16.5" customHeight="1">
      <c r="A327" s="40"/>
      <c r="B327" s="41"/>
      <c r="C327" s="200" t="s">
        <v>528</v>
      </c>
      <c r="D327" s="200" t="s">
        <v>121</v>
      </c>
      <c r="E327" s="201" t="s">
        <v>529</v>
      </c>
      <c r="F327" s="202" t="s">
        <v>530</v>
      </c>
      <c r="G327" s="203" t="s">
        <v>124</v>
      </c>
      <c r="H327" s="204">
        <v>8.4000000000000004</v>
      </c>
      <c r="I327" s="205"/>
      <c r="J327" s="206">
        <f>ROUND(I327*H327,2)</f>
        <v>0</v>
      </c>
      <c r="K327" s="207"/>
      <c r="L327" s="46"/>
      <c r="M327" s="208" t="s">
        <v>19</v>
      </c>
      <c r="N327" s="209" t="s">
        <v>40</v>
      </c>
      <c r="O327" s="86"/>
      <c r="P327" s="210">
        <f>O327*H327</f>
        <v>0</v>
      </c>
      <c r="Q327" s="210">
        <v>0</v>
      </c>
      <c r="R327" s="210">
        <f>Q327*H327</f>
        <v>0</v>
      </c>
      <c r="S327" s="210">
        <v>0.035299999999999998</v>
      </c>
      <c r="T327" s="211">
        <f>S327*H327</f>
        <v>0.29652000000000001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2" t="s">
        <v>234</v>
      </c>
      <c r="AT327" s="212" t="s">
        <v>121</v>
      </c>
      <c r="AU327" s="212" t="s">
        <v>126</v>
      </c>
      <c r="AY327" s="19" t="s">
        <v>116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9" t="s">
        <v>74</v>
      </c>
      <c r="BK327" s="213">
        <f>ROUND(I327*H327,2)</f>
        <v>0</v>
      </c>
      <c r="BL327" s="19" t="s">
        <v>234</v>
      </c>
      <c r="BM327" s="212" t="s">
        <v>531</v>
      </c>
    </row>
    <row r="328" s="2" customFormat="1">
      <c r="A328" s="40"/>
      <c r="B328" s="41"/>
      <c r="C328" s="42"/>
      <c r="D328" s="214" t="s">
        <v>128</v>
      </c>
      <c r="E328" s="42"/>
      <c r="F328" s="215" t="s">
        <v>532</v>
      </c>
      <c r="G328" s="42"/>
      <c r="H328" s="42"/>
      <c r="I328" s="216"/>
      <c r="J328" s="42"/>
      <c r="K328" s="42"/>
      <c r="L328" s="46"/>
      <c r="M328" s="217"/>
      <c r="N328" s="218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128</v>
      </c>
      <c r="AU328" s="19" t="s">
        <v>126</v>
      </c>
    </row>
    <row r="329" s="13" customFormat="1">
      <c r="A329" s="13"/>
      <c r="B329" s="219"/>
      <c r="C329" s="220"/>
      <c r="D329" s="221" t="s">
        <v>134</v>
      </c>
      <c r="E329" s="222" t="s">
        <v>19</v>
      </c>
      <c r="F329" s="223" t="s">
        <v>533</v>
      </c>
      <c r="G329" s="220"/>
      <c r="H329" s="222" t="s">
        <v>19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134</v>
      </c>
      <c r="AU329" s="229" t="s">
        <v>126</v>
      </c>
      <c r="AV329" s="13" t="s">
        <v>74</v>
      </c>
      <c r="AW329" s="13" t="s">
        <v>31</v>
      </c>
      <c r="AX329" s="13" t="s">
        <v>69</v>
      </c>
      <c r="AY329" s="229" t="s">
        <v>116</v>
      </c>
    </row>
    <row r="330" s="14" customFormat="1">
      <c r="A330" s="14"/>
      <c r="B330" s="230"/>
      <c r="C330" s="231"/>
      <c r="D330" s="221" t="s">
        <v>134</v>
      </c>
      <c r="E330" s="232" t="s">
        <v>19</v>
      </c>
      <c r="F330" s="233" t="s">
        <v>534</v>
      </c>
      <c r="G330" s="231"/>
      <c r="H330" s="234">
        <v>4.0999999999999996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0" t="s">
        <v>134</v>
      </c>
      <c r="AU330" s="240" t="s">
        <v>126</v>
      </c>
      <c r="AV330" s="14" t="s">
        <v>76</v>
      </c>
      <c r="AW330" s="14" t="s">
        <v>31</v>
      </c>
      <c r="AX330" s="14" t="s">
        <v>69</v>
      </c>
      <c r="AY330" s="240" t="s">
        <v>116</v>
      </c>
    </row>
    <row r="331" s="13" customFormat="1">
      <c r="A331" s="13"/>
      <c r="B331" s="219"/>
      <c r="C331" s="220"/>
      <c r="D331" s="221" t="s">
        <v>134</v>
      </c>
      <c r="E331" s="222" t="s">
        <v>19</v>
      </c>
      <c r="F331" s="223" t="s">
        <v>145</v>
      </c>
      <c r="G331" s="220"/>
      <c r="H331" s="222" t="s">
        <v>19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134</v>
      </c>
      <c r="AU331" s="229" t="s">
        <v>126</v>
      </c>
      <c r="AV331" s="13" t="s">
        <v>74</v>
      </c>
      <c r="AW331" s="13" t="s">
        <v>31</v>
      </c>
      <c r="AX331" s="13" t="s">
        <v>69</v>
      </c>
      <c r="AY331" s="229" t="s">
        <v>116</v>
      </c>
    </row>
    <row r="332" s="14" customFormat="1">
      <c r="A332" s="14"/>
      <c r="B332" s="230"/>
      <c r="C332" s="231"/>
      <c r="D332" s="221" t="s">
        <v>134</v>
      </c>
      <c r="E332" s="232" t="s">
        <v>19</v>
      </c>
      <c r="F332" s="233" t="s">
        <v>535</v>
      </c>
      <c r="G332" s="231"/>
      <c r="H332" s="234">
        <v>4.2999999999999998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134</v>
      </c>
      <c r="AU332" s="240" t="s">
        <v>126</v>
      </c>
      <c r="AV332" s="14" t="s">
        <v>76</v>
      </c>
      <c r="AW332" s="14" t="s">
        <v>31</v>
      </c>
      <c r="AX332" s="14" t="s">
        <v>69</v>
      </c>
      <c r="AY332" s="240" t="s">
        <v>116</v>
      </c>
    </row>
    <row r="333" s="15" customFormat="1">
      <c r="A333" s="15"/>
      <c r="B333" s="241"/>
      <c r="C333" s="242"/>
      <c r="D333" s="221" t="s">
        <v>134</v>
      </c>
      <c r="E333" s="243" t="s">
        <v>19</v>
      </c>
      <c r="F333" s="244" t="s">
        <v>155</v>
      </c>
      <c r="G333" s="242"/>
      <c r="H333" s="245">
        <v>8.3999999999999986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1" t="s">
        <v>134</v>
      </c>
      <c r="AU333" s="251" t="s">
        <v>126</v>
      </c>
      <c r="AV333" s="15" t="s">
        <v>125</v>
      </c>
      <c r="AW333" s="15" t="s">
        <v>31</v>
      </c>
      <c r="AX333" s="15" t="s">
        <v>74</v>
      </c>
      <c r="AY333" s="251" t="s">
        <v>116</v>
      </c>
    </row>
    <row r="334" s="2" customFormat="1" ht="37.8" customHeight="1">
      <c r="A334" s="40"/>
      <c r="B334" s="41"/>
      <c r="C334" s="200" t="s">
        <v>536</v>
      </c>
      <c r="D334" s="200" t="s">
        <v>121</v>
      </c>
      <c r="E334" s="201" t="s">
        <v>537</v>
      </c>
      <c r="F334" s="202" t="s">
        <v>538</v>
      </c>
      <c r="G334" s="203" t="s">
        <v>124</v>
      </c>
      <c r="H334" s="204">
        <v>8.4000000000000004</v>
      </c>
      <c r="I334" s="205"/>
      <c r="J334" s="206">
        <f>ROUND(I334*H334,2)</f>
        <v>0</v>
      </c>
      <c r="K334" s="207"/>
      <c r="L334" s="46"/>
      <c r="M334" s="208" t="s">
        <v>19</v>
      </c>
      <c r="N334" s="209" t="s">
        <v>40</v>
      </c>
      <c r="O334" s="86"/>
      <c r="P334" s="210">
        <f>O334*H334</f>
        <v>0</v>
      </c>
      <c r="Q334" s="210">
        <v>0.0051999999999999998</v>
      </c>
      <c r="R334" s="210">
        <f>Q334*H334</f>
        <v>0.043679999999999997</v>
      </c>
      <c r="S334" s="210">
        <v>0</v>
      </c>
      <c r="T334" s="211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2" t="s">
        <v>234</v>
      </c>
      <c r="AT334" s="212" t="s">
        <v>121</v>
      </c>
      <c r="AU334" s="212" t="s">
        <v>126</v>
      </c>
      <c r="AY334" s="19" t="s">
        <v>116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9" t="s">
        <v>74</v>
      </c>
      <c r="BK334" s="213">
        <f>ROUND(I334*H334,2)</f>
        <v>0</v>
      </c>
      <c r="BL334" s="19" t="s">
        <v>234</v>
      </c>
      <c r="BM334" s="212" t="s">
        <v>539</v>
      </c>
    </row>
    <row r="335" s="2" customFormat="1">
      <c r="A335" s="40"/>
      <c r="B335" s="41"/>
      <c r="C335" s="42"/>
      <c r="D335" s="214" t="s">
        <v>128</v>
      </c>
      <c r="E335" s="42"/>
      <c r="F335" s="215" t="s">
        <v>540</v>
      </c>
      <c r="G335" s="42"/>
      <c r="H335" s="42"/>
      <c r="I335" s="216"/>
      <c r="J335" s="42"/>
      <c r="K335" s="42"/>
      <c r="L335" s="46"/>
      <c r="M335" s="217"/>
      <c r="N335" s="218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128</v>
      </c>
      <c r="AU335" s="19" t="s">
        <v>126</v>
      </c>
    </row>
    <row r="336" s="13" customFormat="1">
      <c r="A336" s="13"/>
      <c r="B336" s="219"/>
      <c r="C336" s="220"/>
      <c r="D336" s="221" t="s">
        <v>134</v>
      </c>
      <c r="E336" s="222" t="s">
        <v>19</v>
      </c>
      <c r="F336" s="223" t="s">
        <v>533</v>
      </c>
      <c r="G336" s="220"/>
      <c r="H336" s="222" t="s">
        <v>19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134</v>
      </c>
      <c r="AU336" s="229" t="s">
        <v>126</v>
      </c>
      <c r="AV336" s="13" t="s">
        <v>74</v>
      </c>
      <c r="AW336" s="13" t="s">
        <v>31</v>
      </c>
      <c r="AX336" s="13" t="s">
        <v>69</v>
      </c>
      <c r="AY336" s="229" t="s">
        <v>116</v>
      </c>
    </row>
    <row r="337" s="14" customFormat="1">
      <c r="A337" s="14"/>
      <c r="B337" s="230"/>
      <c r="C337" s="231"/>
      <c r="D337" s="221" t="s">
        <v>134</v>
      </c>
      <c r="E337" s="232" t="s">
        <v>19</v>
      </c>
      <c r="F337" s="233" t="s">
        <v>534</v>
      </c>
      <c r="G337" s="231"/>
      <c r="H337" s="234">
        <v>4.0999999999999996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0" t="s">
        <v>134</v>
      </c>
      <c r="AU337" s="240" t="s">
        <v>126</v>
      </c>
      <c r="AV337" s="14" t="s">
        <v>76</v>
      </c>
      <c r="AW337" s="14" t="s">
        <v>31</v>
      </c>
      <c r="AX337" s="14" t="s">
        <v>69</v>
      </c>
      <c r="AY337" s="240" t="s">
        <v>116</v>
      </c>
    </row>
    <row r="338" s="13" customFormat="1">
      <c r="A338" s="13"/>
      <c r="B338" s="219"/>
      <c r="C338" s="220"/>
      <c r="D338" s="221" t="s">
        <v>134</v>
      </c>
      <c r="E338" s="222" t="s">
        <v>19</v>
      </c>
      <c r="F338" s="223" t="s">
        <v>145</v>
      </c>
      <c r="G338" s="220"/>
      <c r="H338" s="222" t="s">
        <v>19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9" t="s">
        <v>134</v>
      </c>
      <c r="AU338" s="229" t="s">
        <v>126</v>
      </c>
      <c r="AV338" s="13" t="s">
        <v>74</v>
      </c>
      <c r="AW338" s="13" t="s">
        <v>31</v>
      </c>
      <c r="AX338" s="13" t="s">
        <v>69</v>
      </c>
      <c r="AY338" s="229" t="s">
        <v>116</v>
      </c>
    </row>
    <row r="339" s="14" customFormat="1">
      <c r="A339" s="14"/>
      <c r="B339" s="230"/>
      <c r="C339" s="231"/>
      <c r="D339" s="221" t="s">
        <v>134</v>
      </c>
      <c r="E339" s="232" t="s">
        <v>19</v>
      </c>
      <c r="F339" s="233" t="s">
        <v>535</v>
      </c>
      <c r="G339" s="231"/>
      <c r="H339" s="234">
        <v>4.2999999999999998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0" t="s">
        <v>134</v>
      </c>
      <c r="AU339" s="240" t="s">
        <v>126</v>
      </c>
      <c r="AV339" s="14" t="s">
        <v>76</v>
      </c>
      <c r="AW339" s="14" t="s">
        <v>31</v>
      </c>
      <c r="AX339" s="14" t="s">
        <v>69</v>
      </c>
      <c r="AY339" s="240" t="s">
        <v>116</v>
      </c>
    </row>
    <row r="340" s="15" customFormat="1">
      <c r="A340" s="15"/>
      <c r="B340" s="241"/>
      <c r="C340" s="242"/>
      <c r="D340" s="221" t="s">
        <v>134</v>
      </c>
      <c r="E340" s="243" t="s">
        <v>19</v>
      </c>
      <c r="F340" s="244" t="s">
        <v>155</v>
      </c>
      <c r="G340" s="242"/>
      <c r="H340" s="245">
        <v>8.3999999999999986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1" t="s">
        <v>134</v>
      </c>
      <c r="AU340" s="251" t="s">
        <v>126</v>
      </c>
      <c r="AV340" s="15" t="s">
        <v>125</v>
      </c>
      <c r="AW340" s="15" t="s">
        <v>31</v>
      </c>
      <c r="AX340" s="15" t="s">
        <v>74</v>
      </c>
      <c r="AY340" s="251" t="s">
        <v>116</v>
      </c>
    </row>
    <row r="341" s="2" customFormat="1" ht="37.8" customHeight="1">
      <c r="A341" s="40"/>
      <c r="B341" s="41"/>
      <c r="C341" s="252" t="s">
        <v>541</v>
      </c>
      <c r="D341" s="252" t="s">
        <v>174</v>
      </c>
      <c r="E341" s="253" t="s">
        <v>542</v>
      </c>
      <c r="F341" s="254" t="s">
        <v>543</v>
      </c>
      <c r="G341" s="255" t="s">
        <v>124</v>
      </c>
      <c r="H341" s="256">
        <v>9.2400000000000002</v>
      </c>
      <c r="I341" s="257"/>
      <c r="J341" s="258">
        <f>ROUND(I341*H341,2)</f>
        <v>0</v>
      </c>
      <c r="K341" s="259"/>
      <c r="L341" s="260"/>
      <c r="M341" s="261" t="s">
        <v>19</v>
      </c>
      <c r="N341" s="262" t="s">
        <v>40</v>
      </c>
      <c r="O341" s="86"/>
      <c r="P341" s="210">
        <f>O341*H341</f>
        <v>0</v>
      </c>
      <c r="Q341" s="210">
        <v>0.021999999999999999</v>
      </c>
      <c r="R341" s="210">
        <f>Q341*H341</f>
        <v>0.20327999999999999</v>
      </c>
      <c r="S341" s="210">
        <v>0</v>
      </c>
      <c r="T341" s="211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2" t="s">
        <v>331</v>
      </c>
      <c r="AT341" s="212" t="s">
        <v>174</v>
      </c>
      <c r="AU341" s="212" t="s">
        <v>126</v>
      </c>
      <c r="AY341" s="19" t="s">
        <v>116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19" t="s">
        <v>74</v>
      </c>
      <c r="BK341" s="213">
        <f>ROUND(I341*H341,2)</f>
        <v>0</v>
      </c>
      <c r="BL341" s="19" t="s">
        <v>234</v>
      </c>
      <c r="BM341" s="212" t="s">
        <v>544</v>
      </c>
    </row>
    <row r="342" s="2" customFormat="1">
      <c r="A342" s="40"/>
      <c r="B342" s="41"/>
      <c r="C342" s="42"/>
      <c r="D342" s="221" t="s">
        <v>402</v>
      </c>
      <c r="E342" s="42"/>
      <c r="F342" s="263" t="s">
        <v>545</v>
      </c>
      <c r="G342" s="42"/>
      <c r="H342" s="42"/>
      <c r="I342" s="216"/>
      <c r="J342" s="42"/>
      <c r="K342" s="42"/>
      <c r="L342" s="46"/>
      <c r="M342" s="217"/>
      <c r="N342" s="218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402</v>
      </c>
      <c r="AU342" s="19" t="s">
        <v>126</v>
      </c>
    </row>
    <row r="343" s="14" customFormat="1">
      <c r="A343" s="14"/>
      <c r="B343" s="230"/>
      <c r="C343" s="231"/>
      <c r="D343" s="221" t="s">
        <v>134</v>
      </c>
      <c r="E343" s="231"/>
      <c r="F343" s="233" t="s">
        <v>546</v>
      </c>
      <c r="G343" s="231"/>
      <c r="H343" s="234">
        <v>9.2400000000000002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0" t="s">
        <v>134</v>
      </c>
      <c r="AU343" s="240" t="s">
        <v>126</v>
      </c>
      <c r="AV343" s="14" t="s">
        <v>76</v>
      </c>
      <c r="AW343" s="14" t="s">
        <v>4</v>
      </c>
      <c r="AX343" s="14" t="s">
        <v>74</v>
      </c>
      <c r="AY343" s="240" t="s">
        <v>116</v>
      </c>
    </row>
    <row r="344" s="2" customFormat="1" ht="24.15" customHeight="1">
      <c r="A344" s="40"/>
      <c r="B344" s="41"/>
      <c r="C344" s="200" t="s">
        <v>547</v>
      </c>
      <c r="D344" s="200" t="s">
        <v>121</v>
      </c>
      <c r="E344" s="201" t="s">
        <v>548</v>
      </c>
      <c r="F344" s="202" t="s">
        <v>549</v>
      </c>
      <c r="G344" s="203" t="s">
        <v>124</v>
      </c>
      <c r="H344" s="204">
        <v>8.4000000000000004</v>
      </c>
      <c r="I344" s="205"/>
      <c r="J344" s="206">
        <f>ROUND(I344*H344,2)</f>
        <v>0</v>
      </c>
      <c r="K344" s="207"/>
      <c r="L344" s="46"/>
      <c r="M344" s="208" t="s">
        <v>19</v>
      </c>
      <c r="N344" s="209" t="s">
        <v>40</v>
      </c>
      <c r="O344" s="86"/>
      <c r="P344" s="210">
        <f>O344*H344</f>
        <v>0</v>
      </c>
      <c r="Q344" s="210">
        <v>0.0015</v>
      </c>
      <c r="R344" s="210">
        <f>Q344*H344</f>
        <v>0.0126</v>
      </c>
      <c r="S344" s="210">
        <v>0</v>
      </c>
      <c r="T344" s="21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2" t="s">
        <v>234</v>
      </c>
      <c r="AT344" s="212" t="s">
        <v>121</v>
      </c>
      <c r="AU344" s="212" t="s">
        <v>126</v>
      </c>
      <c r="AY344" s="19" t="s">
        <v>116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19" t="s">
        <v>74</v>
      </c>
      <c r="BK344" s="213">
        <f>ROUND(I344*H344,2)</f>
        <v>0</v>
      </c>
      <c r="BL344" s="19" t="s">
        <v>234</v>
      </c>
      <c r="BM344" s="212" t="s">
        <v>550</v>
      </c>
    </row>
    <row r="345" s="2" customFormat="1">
      <c r="A345" s="40"/>
      <c r="B345" s="41"/>
      <c r="C345" s="42"/>
      <c r="D345" s="214" t="s">
        <v>128</v>
      </c>
      <c r="E345" s="42"/>
      <c r="F345" s="215" t="s">
        <v>551</v>
      </c>
      <c r="G345" s="42"/>
      <c r="H345" s="42"/>
      <c r="I345" s="216"/>
      <c r="J345" s="42"/>
      <c r="K345" s="42"/>
      <c r="L345" s="46"/>
      <c r="M345" s="217"/>
      <c r="N345" s="218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128</v>
      </c>
      <c r="AU345" s="19" t="s">
        <v>126</v>
      </c>
    </row>
    <row r="346" s="2" customFormat="1" ht="16.5" customHeight="1">
      <c r="A346" s="40"/>
      <c r="B346" s="41"/>
      <c r="C346" s="200" t="s">
        <v>552</v>
      </c>
      <c r="D346" s="200" t="s">
        <v>121</v>
      </c>
      <c r="E346" s="201" t="s">
        <v>553</v>
      </c>
      <c r="F346" s="202" t="s">
        <v>554</v>
      </c>
      <c r="G346" s="203" t="s">
        <v>170</v>
      </c>
      <c r="H346" s="204">
        <v>43.200000000000003</v>
      </c>
      <c r="I346" s="205"/>
      <c r="J346" s="206">
        <f>ROUND(I346*H346,2)</f>
        <v>0</v>
      </c>
      <c r="K346" s="207"/>
      <c r="L346" s="46"/>
      <c r="M346" s="208" t="s">
        <v>19</v>
      </c>
      <c r="N346" s="209" t="s">
        <v>40</v>
      </c>
      <c r="O346" s="86"/>
      <c r="P346" s="210">
        <f>O346*H346</f>
        <v>0</v>
      </c>
      <c r="Q346" s="210">
        <v>3.0000000000000001E-05</v>
      </c>
      <c r="R346" s="210">
        <f>Q346*H346</f>
        <v>0.0012960000000000001</v>
      </c>
      <c r="S346" s="210">
        <v>0</v>
      </c>
      <c r="T346" s="211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2" t="s">
        <v>234</v>
      </c>
      <c r="AT346" s="212" t="s">
        <v>121</v>
      </c>
      <c r="AU346" s="212" t="s">
        <v>126</v>
      </c>
      <c r="AY346" s="19" t="s">
        <v>116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9" t="s">
        <v>74</v>
      </c>
      <c r="BK346" s="213">
        <f>ROUND(I346*H346,2)</f>
        <v>0</v>
      </c>
      <c r="BL346" s="19" t="s">
        <v>234</v>
      </c>
      <c r="BM346" s="212" t="s">
        <v>555</v>
      </c>
    </row>
    <row r="347" s="2" customFormat="1">
      <c r="A347" s="40"/>
      <c r="B347" s="41"/>
      <c r="C347" s="42"/>
      <c r="D347" s="214" t="s">
        <v>128</v>
      </c>
      <c r="E347" s="42"/>
      <c r="F347" s="215" t="s">
        <v>556</v>
      </c>
      <c r="G347" s="42"/>
      <c r="H347" s="42"/>
      <c r="I347" s="216"/>
      <c r="J347" s="42"/>
      <c r="K347" s="42"/>
      <c r="L347" s="46"/>
      <c r="M347" s="217"/>
      <c r="N347" s="218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128</v>
      </c>
      <c r="AU347" s="19" t="s">
        <v>126</v>
      </c>
    </row>
    <row r="348" s="14" customFormat="1">
      <c r="A348" s="14"/>
      <c r="B348" s="230"/>
      <c r="C348" s="231"/>
      <c r="D348" s="221" t="s">
        <v>134</v>
      </c>
      <c r="E348" s="232" t="s">
        <v>19</v>
      </c>
      <c r="F348" s="233" t="s">
        <v>557</v>
      </c>
      <c r="G348" s="231"/>
      <c r="H348" s="234">
        <v>21.300000000000001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134</v>
      </c>
      <c r="AU348" s="240" t="s">
        <v>126</v>
      </c>
      <c r="AV348" s="14" t="s">
        <v>76</v>
      </c>
      <c r="AW348" s="14" t="s">
        <v>31</v>
      </c>
      <c r="AX348" s="14" t="s">
        <v>69</v>
      </c>
      <c r="AY348" s="240" t="s">
        <v>116</v>
      </c>
    </row>
    <row r="349" s="14" customFormat="1">
      <c r="A349" s="14"/>
      <c r="B349" s="230"/>
      <c r="C349" s="231"/>
      <c r="D349" s="221" t="s">
        <v>134</v>
      </c>
      <c r="E349" s="232" t="s">
        <v>19</v>
      </c>
      <c r="F349" s="233" t="s">
        <v>558</v>
      </c>
      <c r="G349" s="231"/>
      <c r="H349" s="234">
        <v>21.899999999999999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134</v>
      </c>
      <c r="AU349" s="240" t="s">
        <v>126</v>
      </c>
      <c r="AV349" s="14" t="s">
        <v>76</v>
      </c>
      <c r="AW349" s="14" t="s">
        <v>31</v>
      </c>
      <c r="AX349" s="14" t="s">
        <v>69</v>
      </c>
      <c r="AY349" s="240" t="s">
        <v>116</v>
      </c>
    </row>
    <row r="350" s="15" customFormat="1">
      <c r="A350" s="15"/>
      <c r="B350" s="241"/>
      <c r="C350" s="242"/>
      <c r="D350" s="221" t="s">
        <v>134</v>
      </c>
      <c r="E350" s="243" t="s">
        <v>19</v>
      </c>
      <c r="F350" s="244" t="s">
        <v>155</v>
      </c>
      <c r="G350" s="242"/>
      <c r="H350" s="245">
        <v>43.200000000000003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1" t="s">
        <v>134</v>
      </c>
      <c r="AU350" s="251" t="s">
        <v>126</v>
      </c>
      <c r="AV350" s="15" t="s">
        <v>125</v>
      </c>
      <c r="AW350" s="15" t="s">
        <v>31</v>
      </c>
      <c r="AX350" s="15" t="s">
        <v>74</v>
      </c>
      <c r="AY350" s="251" t="s">
        <v>116</v>
      </c>
    </row>
    <row r="351" s="2" customFormat="1" ht="44.25" customHeight="1">
      <c r="A351" s="40"/>
      <c r="B351" s="41"/>
      <c r="C351" s="200" t="s">
        <v>559</v>
      </c>
      <c r="D351" s="200" t="s">
        <v>121</v>
      </c>
      <c r="E351" s="201" t="s">
        <v>560</v>
      </c>
      <c r="F351" s="202" t="s">
        <v>561</v>
      </c>
      <c r="G351" s="203" t="s">
        <v>237</v>
      </c>
      <c r="H351" s="204">
        <v>0.26100000000000001</v>
      </c>
      <c r="I351" s="205"/>
      <c r="J351" s="206">
        <f>ROUND(I351*H351,2)</f>
        <v>0</v>
      </c>
      <c r="K351" s="207"/>
      <c r="L351" s="46"/>
      <c r="M351" s="208" t="s">
        <v>19</v>
      </c>
      <c r="N351" s="209" t="s">
        <v>40</v>
      </c>
      <c r="O351" s="86"/>
      <c r="P351" s="210">
        <f>O351*H351</f>
        <v>0</v>
      </c>
      <c r="Q351" s="210">
        <v>0</v>
      </c>
      <c r="R351" s="210">
        <f>Q351*H351</f>
        <v>0</v>
      </c>
      <c r="S351" s="210">
        <v>0</v>
      </c>
      <c r="T351" s="211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2" t="s">
        <v>234</v>
      </c>
      <c r="AT351" s="212" t="s">
        <v>121</v>
      </c>
      <c r="AU351" s="212" t="s">
        <v>126</v>
      </c>
      <c r="AY351" s="19" t="s">
        <v>116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9" t="s">
        <v>74</v>
      </c>
      <c r="BK351" s="213">
        <f>ROUND(I351*H351,2)</f>
        <v>0</v>
      </c>
      <c r="BL351" s="19" t="s">
        <v>234</v>
      </c>
      <c r="BM351" s="212" t="s">
        <v>562</v>
      </c>
    </row>
    <row r="352" s="2" customFormat="1">
      <c r="A352" s="40"/>
      <c r="B352" s="41"/>
      <c r="C352" s="42"/>
      <c r="D352" s="214" t="s">
        <v>128</v>
      </c>
      <c r="E352" s="42"/>
      <c r="F352" s="215" t="s">
        <v>563</v>
      </c>
      <c r="G352" s="42"/>
      <c r="H352" s="42"/>
      <c r="I352" s="216"/>
      <c r="J352" s="42"/>
      <c r="K352" s="42"/>
      <c r="L352" s="46"/>
      <c r="M352" s="217"/>
      <c r="N352" s="218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128</v>
      </c>
      <c r="AU352" s="19" t="s">
        <v>126</v>
      </c>
    </row>
    <row r="353" s="2" customFormat="1" ht="49.05" customHeight="1">
      <c r="A353" s="40"/>
      <c r="B353" s="41"/>
      <c r="C353" s="200" t="s">
        <v>564</v>
      </c>
      <c r="D353" s="200" t="s">
        <v>121</v>
      </c>
      <c r="E353" s="201" t="s">
        <v>565</v>
      </c>
      <c r="F353" s="202" t="s">
        <v>566</v>
      </c>
      <c r="G353" s="203" t="s">
        <v>237</v>
      </c>
      <c r="H353" s="204">
        <v>0.26100000000000001</v>
      </c>
      <c r="I353" s="205"/>
      <c r="J353" s="206">
        <f>ROUND(I353*H353,2)</f>
        <v>0</v>
      </c>
      <c r="K353" s="207"/>
      <c r="L353" s="46"/>
      <c r="M353" s="208" t="s">
        <v>19</v>
      </c>
      <c r="N353" s="209" t="s">
        <v>40</v>
      </c>
      <c r="O353" s="86"/>
      <c r="P353" s="210">
        <f>O353*H353</f>
        <v>0</v>
      </c>
      <c r="Q353" s="210">
        <v>0</v>
      </c>
      <c r="R353" s="210">
        <f>Q353*H353</f>
        <v>0</v>
      </c>
      <c r="S353" s="210">
        <v>0</v>
      </c>
      <c r="T353" s="211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2" t="s">
        <v>234</v>
      </c>
      <c r="AT353" s="212" t="s">
        <v>121</v>
      </c>
      <c r="AU353" s="212" t="s">
        <v>126</v>
      </c>
      <c r="AY353" s="19" t="s">
        <v>116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9" t="s">
        <v>74</v>
      </c>
      <c r="BK353" s="213">
        <f>ROUND(I353*H353,2)</f>
        <v>0</v>
      </c>
      <c r="BL353" s="19" t="s">
        <v>234</v>
      </c>
      <c r="BM353" s="212" t="s">
        <v>567</v>
      </c>
    </row>
    <row r="354" s="2" customFormat="1">
      <c r="A354" s="40"/>
      <c r="B354" s="41"/>
      <c r="C354" s="42"/>
      <c r="D354" s="214" t="s">
        <v>128</v>
      </c>
      <c r="E354" s="42"/>
      <c r="F354" s="215" t="s">
        <v>568</v>
      </c>
      <c r="G354" s="42"/>
      <c r="H354" s="42"/>
      <c r="I354" s="216"/>
      <c r="J354" s="42"/>
      <c r="K354" s="42"/>
      <c r="L354" s="46"/>
      <c r="M354" s="217"/>
      <c r="N354" s="218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128</v>
      </c>
      <c r="AU354" s="19" t="s">
        <v>126</v>
      </c>
    </row>
    <row r="355" s="12" customFormat="1" ht="20.88" customHeight="1">
      <c r="A355" s="12"/>
      <c r="B355" s="184"/>
      <c r="C355" s="185"/>
      <c r="D355" s="186" t="s">
        <v>68</v>
      </c>
      <c r="E355" s="198" t="s">
        <v>569</v>
      </c>
      <c r="F355" s="198" t="s">
        <v>570</v>
      </c>
      <c r="G355" s="185"/>
      <c r="H355" s="185"/>
      <c r="I355" s="188"/>
      <c r="J355" s="199">
        <f>BK355</f>
        <v>0</v>
      </c>
      <c r="K355" s="185"/>
      <c r="L355" s="190"/>
      <c r="M355" s="191"/>
      <c r="N355" s="192"/>
      <c r="O355" s="192"/>
      <c r="P355" s="193">
        <f>SUM(P356:P384)</f>
        <v>0</v>
      </c>
      <c r="Q355" s="192"/>
      <c r="R355" s="193">
        <f>SUM(R356:R384)</f>
        <v>0.062103999999999999</v>
      </c>
      <c r="S355" s="192"/>
      <c r="T355" s="194">
        <f>SUM(T356:T384)</f>
        <v>0.0079499999999999987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95" t="s">
        <v>76</v>
      </c>
      <c r="AT355" s="196" t="s">
        <v>68</v>
      </c>
      <c r="AU355" s="196" t="s">
        <v>76</v>
      </c>
      <c r="AY355" s="195" t="s">
        <v>116</v>
      </c>
      <c r="BK355" s="197">
        <f>SUM(BK356:BK384)</f>
        <v>0</v>
      </c>
    </row>
    <row r="356" s="2" customFormat="1" ht="33" customHeight="1">
      <c r="A356" s="40"/>
      <c r="B356" s="41"/>
      <c r="C356" s="200" t="s">
        <v>571</v>
      </c>
      <c r="D356" s="200" t="s">
        <v>121</v>
      </c>
      <c r="E356" s="201" t="s">
        <v>572</v>
      </c>
      <c r="F356" s="202" t="s">
        <v>573</v>
      </c>
      <c r="G356" s="203" t="s">
        <v>124</v>
      </c>
      <c r="H356" s="204">
        <v>22.18</v>
      </c>
      <c r="I356" s="205"/>
      <c r="J356" s="206">
        <f>ROUND(I356*H356,2)</f>
        <v>0</v>
      </c>
      <c r="K356" s="207"/>
      <c r="L356" s="46"/>
      <c r="M356" s="208" t="s">
        <v>19</v>
      </c>
      <c r="N356" s="209" t="s">
        <v>40</v>
      </c>
      <c r="O356" s="86"/>
      <c r="P356" s="210">
        <f>O356*H356</f>
        <v>0</v>
      </c>
      <c r="Q356" s="210">
        <v>0</v>
      </c>
      <c r="R356" s="210">
        <f>Q356*H356</f>
        <v>0</v>
      </c>
      <c r="S356" s="210">
        <v>0</v>
      </c>
      <c r="T356" s="211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2" t="s">
        <v>234</v>
      </c>
      <c r="AT356" s="212" t="s">
        <v>121</v>
      </c>
      <c r="AU356" s="212" t="s">
        <v>126</v>
      </c>
      <c r="AY356" s="19" t="s">
        <v>116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19" t="s">
        <v>74</v>
      </c>
      <c r="BK356" s="213">
        <f>ROUND(I356*H356,2)</f>
        <v>0</v>
      </c>
      <c r="BL356" s="19" t="s">
        <v>234</v>
      </c>
      <c r="BM356" s="212" t="s">
        <v>574</v>
      </c>
    </row>
    <row r="357" s="2" customFormat="1">
      <c r="A357" s="40"/>
      <c r="B357" s="41"/>
      <c r="C357" s="42"/>
      <c r="D357" s="214" t="s">
        <v>128</v>
      </c>
      <c r="E357" s="42"/>
      <c r="F357" s="215" t="s">
        <v>575</v>
      </c>
      <c r="G357" s="42"/>
      <c r="H357" s="42"/>
      <c r="I357" s="216"/>
      <c r="J357" s="42"/>
      <c r="K357" s="42"/>
      <c r="L357" s="46"/>
      <c r="M357" s="217"/>
      <c r="N357" s="218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128</v>
      </c>
      <c r="AU357" s="19" t="s">
        <v>126</v>
      </c>
    </row>
    <row r="358" s="2" customFormat="1">
      <c r="A358" s="40"/>
      <c r="B358" s="41"/>
      <c r="C358" s="42"/>
      <c r="D358" s="221" t="s">
        <v>402</v>
      </c>
      <c r="E358" s="42"/>
      <c r="F358" s="263" t="s">
        <v>576</v>
      </c>
      <c r="G358" s="42"/>
      <c r="H358" s="42"/>
      <c r="I358" s="216"/>
      <c r="J358" s="42"/>
      <c r="K358" s="42"/>
      <c r="L358" s="46"/>
      <c r="M358" s="217"/>
      <c r="N358" s="218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402</v>
      </c>
      <c r="AU358" s="19" t="s">
        <v>126</v>
      </c>
    </row>
    <row r="359" s="13" customFormat="1">
      <c r="A359" s="13"/>
      <c r="B359" s="219"/>
      <c r="C359" s="220"/>
      <c r="D359" s="221" t="s">
        <v>134</v>
      </c>
      <c r="E359" s="222" t="s">
        <v>19</v>
      </c>
      <c r="F359" s="223" t="s">
        <v>135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134</v>
      </c>
      <c r="AU359" s="229" t="s">
        <v>126</v>
      </c>
      <c r="AV359" s="13" t="s">
        <v>74</v>
      </c>
      <c r="AW359" s="13" t="s">
        <v>31</v>
      </c>
      <c r="AX359" s="13" t="s">
        <v>69</v>
      </c>
      <c r="AY359" s="229" t="s">
        <v>116</v>
      </c>
    </row>
    <row r="360" s="14" customFormat="1">
      <c r="A360" s="14"/>
      <c r="B360" s="230"/>
      <c r="C360" s="231"/>
      <c r="D360" s="221" t="s">
        <v>134</v>
      </c>
      <c r="E360" s="232" t="s">
        <v>19</v>
      </c>
      <c r="F360" s="233" t="s">
        <v>577</v>
      </c>
      <c r="G360" s="231"/>
      <c r="H360" s="234">
        <v>11.68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134</v>
      </c>
      <c r="AU360" s="240" t="s">
        <v>126</v>
      </c>
      <c r="AV360" s="14" t="s">
        <v>76</v>
      </c>
      <c r="AW360" s="14" t="s">
        <v>31</v>
      </c>
      <c r="AX360" s="14" t="s">
        <v>69</v>
      </c>
      <c r="AY360" s="240" t="s">
        <v>116</v>
      </c>
    </row>
    <row r="361" s="13" customFormat="1">
      <c r="A361" s="13"/>
      <c r="B361" s="219"/>
      <c r="C361" s="220"/>
      <c r="D361" s="221" t="s">
        <v>134</v>
      </c>
      <c r="E361" s="222" t="s">
        <v>19</v>
      </c>
      <c r="F361" s="223" t="s">
        <v>149</v>
      </c>
      <c r="G361" s="220"/>
      <c r="H361" s="222" t="s">
        <v>19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134</v>
      </c>
      <c r="AU361" s="229" t="s">
        <v>126</v>
      </c>
      <c r="AV361" s="13" t="s">
        <v>74</v>
      </c>
      <c r="AW361" s="13" t="s">
        <v>31</v>
      </c>
      <c r="AX361" s="13" t="s">
        <v>69</v>
      </c>
      <c r="AY361" s="229" t="s">
        <v>116</v>
      </c>
    </row>
    <row r="362" s="14" customFormat="1">
      <c r="A362" s="14"/>
      <c r="B362" s="230"/>
      <c r="C362" s="231"/>
      <c r="D362" s="221" t="s">
        <v>134</v>
      </c>
      <c r="E362" s="232" t="s">
        <v>19</v>
      </c>
      <c r="F362" s="233" t="s">
        <v>578</v>
      </c>
      <c r="G362" s="231"/>
      <c r="H362" s="234">
        <v>10.5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134</v>
      </c>
      <c r="AU362" s="240" t="s">
        <v>126</v>
      </c>
      <c r="AV362" s="14" t="s">
        <v>76</v>
      </c>
      <c r="AW362" s="14" t="s">
        <v>31</v>
      </c>
      <c r="AX362" s="14" t="s">
        <v>69</v>
      </c>
      <c r="AY362" s="240" t="s">
        <v>116</v>
      </c>
    </row>
    <row r="363" s="15" customFormat="1">
      <c r="A363" s="15"/>
      <c r="B363" s="241"/>
      <c r="C363" s="242"/>
      <c r="D363" s="221" t="s">
        <v>134</v>
      </c>
      <c r="E363" s="243" t="s">
        <v>19</v>
      </c>
      <c r="F363" s="244" t="s">
        <v>155</v>
      </c>
      <c r="G363" s="242"/>
      <c r="H363" s="245">
        <v>22.18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1" t="s">
        <v>134</v>
      </c>
      <c r="AU363" s="251" t="s">
        <v>126</v>
      </c>
      <c r="AV363" s="15" t="s">
        <v>125</v>
      </c>
      <c r="AW363" s="15" t="s">
        <v>31</v>
      </c>
      <c r="AX363" s="15" t="s">
        <v>74</v>
      </c>
      <c r="AY363" s="251" t="s">
        <v>116</v>
      </c>
    </row>
    <row r="364" s="2" customFormat="1" ht="24.15" customHeight="1">
      <c r="A364" s="40"/>
      <c r="B364" s="41"/>
      <c r="C364" s="200" t="s">
        <v>579</v>
      </c>
      <c r="D364" s="200" t="s">
        <v>121</v>
      </c>
      <c r="E364" s="201" t="s">
        <v>580</v>
      </c>
      <c r="F364" s="202" t="s">
        <v>581</v>
      </c>
      <c r="G364" s="203" t="s">
        <v>124</v>
      </c>
      <c r="H364" s="204">
        <v>22.18</v>
      </c>
      <c r="I364" s="205"/>
      <c r="J364" s="206">
        <f>ROUND(I364*H364,2)</f>
        <v>0</v>
      </c>
      <c r="K364" s="207"/>
      <c r="L364" s="46"/>
      <c r="M364" s="208" t="s">
        <v>19</v>
      </c>
      <c r="N364" s="209" t="s">
        <v>40</v>
      </c>
      <c r="O364" s="86"/>
      <c r="P364" s="210">
        <f>O364*H364</f>
        <v>0</v>
      </c>
      <c r="Q364" s="210">
        <v>0.00029999999999999997</v>
      </c>
      <c r="R364" s="210">
        <f>Q364*H364</f>
        <v>0.0066539999999999993</v>
      </c>
      <c r="S364" s="210">
        <v>0</v>
      </c>
      <c r="T364" s="21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2" t="s">
        <v>234</v>
      </c>
      <c r="AT364" s="212" t="s">
        <v>121</v>
      </c>
      <c r="AU364" s="212" t="s">
        <v>126</v>
      </c>
      <c r="AY364" s="19" t="s">
        <v>116</v>
      </c>
      <c r="BE364" s="213">
        <f>IF(N364="základní",J364,0)</f>
        <v>0</v>
      </c>
      <c r="BF364" s="213">
        <f>IF(N364="snížená",J364,0)</f>
        <v>0</v>
      </c>
      <c r="BG364" s="213">
        <f>IF(N364="zákl. přenesená",J364,0)</f>
        <v>0</v>
      </c>
      <c r="BH364" s="213">
        <f>IF(N364="sníž. přenesená",J364,0)</f>
        <v>0</v>
      </c>
      <c r="BI364" s="213">
        <f>IF(N364="nulová",J364,0)</f>
        <v>0</v>
      </c>
      <c r="BJ364" s="19" t="s">
        <v>74</v>
      </c>
      <c r="BK364" s="213">
        <f>ROUND(I364*H364,2)</f>
        <v>0</v>
      </c>
      <c r="BL364" s="19" t="s">
        <v>234</v>
      </c>
      <c r="BM364" s="212" t="s">
        <v>582</v>
      </c>
    </row>
    <row r="365" s="2" customFormat="1">
      <c r="A365" s="40"/>
      <c r="B365" s="41"/>
      <c r="C365" s="42"/>
      <c r="D365" s="214" t="s">
        <v>128</v>
      </c>
      <c r="E365" s="42"/>
      <c r="F365" s="215" t="s">
        <v>583</v>
      </c>
      <c r="G365" s="42"/>
      <c r="H365" s="42"/>
      <c r="I365" s="216"/>
      <c r="J365" s="42"/>
      <c r="K365" s="42"/>
      <c r="L365" s="46"/>
      <c r="M365" s="217"/>
      <c r="N365" s="218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128</v>
      </c>
      <c r="AU365" s="19" t="s">
        <v>126</v>
      </c>
    </row>
    <row r="366" s="13" customFormat="1">
      <c r="A366" s="13"/>
      <c r="B366" s="219"/>
      <c r="C366" s="220"/>
      <c r="D366" s="221" t="s">
        <v>134</v>
      </c>
      <c r="E366" s="222" t="s">
        <v>19</v>
      </c>
      <c r="F366" s="223" t="s">
        <v>135</v>
      </c>
      <c r="G366" s="220"/>
      <c r="H366" s="222" t="s">
        <v>19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134</v>
      </c>
      <c r="AU366" s="229" t="s">
        <v>126</v>
      </c>
      <c r="AV366" s="13" t="s">
        <v>74</v>
      </c>
      <c r="AW366" s="13" t="s">
        <v>31</v>
      </c>
      <c r="AX366" s="13" t="s">
        <v>69</v>
      </c>
      <c r="AY366" s="229" t="s">
        <v>116</v>
      </c>
    </row>
    <row r="367" s="14" customFormat="1">
      <c r="A367" s="14"/>
      <c r="B367" s="230"/>
      <c r="C367" s="231"/>
      <c r="D367" s="221" t="s">
        <v>134</v>
      </c>
      <c r="E367" s="232" t="s">
        <v>19</v>
      </c>
      <c r="F367" s="233" t="s">
        <v>577</v>
      </c>
      <c r="G367" s="231"/>
      <c r="H367" s="234">
        <v>11.68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0" t="s">
        <v>134</v>
      </c>
      <c r="AU367" s="240" t="s">
        <v>126</v>
      </c>
      <c r="AV367" s="14" t="s">
        <v>76</v>
      </c>
      <c r="AW367" s="14" t="s">
        <v>31</v>
      </c>
      <c r="AX367" s="14" t="s">
        <v>69</v>
      </c>
      <c r="AY367" s="240" t="s">
        <v>116</v>
      </c>
    </row>
    <row r="368" s="13" customFormat="1">
      <c r="A368" s="13"/>
      <c r="B368" s="219"/>
      <c r="C368" s="220"/>
      <c r="D368" s="221" t="s">
        <v>134</v>
      </c>
      <c r="E368" s="222" t="s">
        <v>19</v>
      </c>
      <c r="F368" s="223" t="s">
        <v>149</v>
      </c>
      <c r="G368" s="220"/>
      <c r="H368" s="222" t="s">
        <v>19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134</v>
      </c>
      <c r="AU368" s="229" t="s">
        <v>126</v>
      </c>
      <c r="AV368" s="13" t="s">
        <v>74</v>
      </c>
      <c r="AW368" s="13" t="s">
        <v>31</v>
      </c>
      <c r="AX368" s="13" t="s">
        <v>69</v>
      </c>
      <c r="AY368" s="229" t="s">
        <v>116</v>
      </c>
    </row>
    <row r="369" s="14" customFormat="1">
      <c r="A369" s="14"/>
      <c r="B369" s="230"/>
      <c r="C369" s="231"/>
      <c r="D369" s="221" t="s">
        <v>134</v>
      </c>
      <c r="E369" s="232" t="s">
        <v>19</v>
      </c>
      <c r="F369" s="233" t="s">
        <v>578</v>
      </c>
      <c r="G369" s="231"/>
      <c r="H369" s="234">
        <v>10.5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0" t="s">
        <v>134</v>
      </c>
      <c r="AU369" s="240" t="s">
        <v>126</v>
      </c>
      <c r="AV369" s="14" t="s">
        <v>76</v>
      </c>
      <c r="AW369" s="14" t="s">
        <v>31</v>
      </c>
      <c r="AX369" s="14" t="s">
        <v>69</v>
      </c>
      <c r="AY369" s="240" t="s">
        <v>116</v>
      </c>
    </row>
    <row r="370" s="15" customFormat="1">
      <c r="A370" s="15"/>
      <c r="B370" s="241"/>
      <c r="C370" s="242"/>
      <c r="D370" s="221" t="s">
        <v>134</v>
      </c>
      <c r="E370" s="243" t="s">
        <v>19</v>
      </c>
      <c r="F370" s="244" t="s">
        <v>155</v>
      </c>
      <c r="G370" s="242"/>
      <c r="H370" s="245">
        <v>22.18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1" t="s">
        <v>134</v>
      </c>
      <c r="AU370" s="251" t="s">
        <v>126</v>
      </c>
      <c r="AV370" s="15" t="s">
        <v>125</v>
      </c>
      <c r="AW370" s="15" t="s">
        <v>31</v>
      </c>
      <c r="AX370" s="15" t="s">
        <v>74</v>
      </c>
      <c r="AY370" s="251" t="s">
        <v>116</v>
      </c>
    </row>
    <row r="371" s="2" customFormat="1" ht="49.05" customHeight="1">
      <c r="A371" s="40"/>
      <c r="B371" s="41"/>
      <c r="C371" s="252" t="s">
        <v>584</v>
      </c>
      <c r="D371" s="252" t="s">
        <v>174</v>
      </c>
      <c r="E371" s="253" t="s">
        <v>585</v>
      </c>
      <c r="F371" s="254" t="s">
        <v>586</v>
      </c>
      <c r="G371" s="255" t="s">
        <v>124</v>
      </c>
      <c r="H371" s="256">
        <v>22.18</v>
      </c>
      <c r="I371" s="257"/>
      <c r="J371" s="258">
        <f>ROUND(I371*H371,2)</f>
        <v>0</v>
      </c>
      <c r="K371" s="259"/>
      <c r="L371" s="260"/>
      <c r="M371" s="261" t="s">
        <v>19</v>
      </c>
      <c r="N371" s="262" t="s">
        <v>40</v>
      </c>
      <c r="O371" s="86"/>
      <c r="P371" s="210">
        <f>O371*H371</f>
        <v>0</v>
      </c>
      <c r="Q371" s="210">
        <v>0.0025000000000000001</v>
      </c>
      <c r="R371" s="210">
        <f>Q371*H371</f>
        <v>0.055449999999999999</v>
      </c>
      <c r="S371" s="210">
        <v>0</v>
      </c>
      <c r="T371" s="211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2" t="s">
        <v>331</v>
      </c>
      <c r="AT371" s="212" t="s">
        <v>174</v>
      </c>
      <c r="AU371" s="212" t="s">
        <v>126</v>
      </c>
      <c r="AY371" s="19" t="s">
        <v>116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19" t="s">
        <v>74</v>
      </c>
      <c r="BK371" s="213">
        <f>ROUND(I371*H371,2)</f>
        <v>0</v>
      </c>
      <c r="BL371" s="19" t="s">
        <v>234</v>
      </c>
      <c r="BM371" s="212" t="s">
        <v>587</v>
      </c>
    </row>
    <row r="372" s="2" customFormat="1" ht="21.75" customHeight="1">
      <c r="A372" s="40"/>
      <c r="B372" s="41"/>
      <c r="C372" s="200" t="s">
        <v>588</v>
      </c>
      <c r="D372" s="200" t="s">
        <v>121</v>
      </c>
      <c r="E372" s="201" t="s">
        <v>589</v>
      </c>
      <c r="F372" s="202" t="s">
        <v>590</v>
      </c>
      <c r="G372" s="203" t="s">
        <v>170</v>
      </c>
      <c r="H372" s="204">
        <v>26.5</v>
      </c>
      <c r="I372" s="205"/>
      <c r="J372" s="206">
        <f>ROUND(I372*H372,2)</f>
        <v>0</v>
      </c>
      <c r="K372" s="207"/>
      <c r="L372" s="46"/>
      <c r="M372" s="208" t="s">
        <v>19</v>
      </c>
      <c r="N372" s="209" t="s">
        <v>40</v>
      </c>
      <c r="O372" s="86"/>
      <c r="P372" s="210">
        <f>O372*H372</f>
        <v>0</v>
      </c>
      <c r="Q372" s="210">
        <v>0</v>
      </c>
      <c r="R372" s="210">
        <f>Q372*H372</f>
        <v>0</v>
      </c>
      <c r="S372" s="210">
        <v>0.00029999999999999997</v>
      </c>
      <c r="T372" s="211">
        <f>S372*H372</f>
        <v>0.0079499999999999987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2" t="s">
        <v>234</v>
      </c>
      <c r="AT372" s="212" t="s">
        <v>121</v>
      </c>
      <c r="AU372" s="212" t="s">
        <v>126</v>
      </c>
      <c r="AY372" s="19" t="s">
        <v>116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19" t="s">
        <v>74</v>
      </c>
      <c r="BK372" s="213">
        <f>ROUND(I372*H372,2)</f>
        <v>0</v>
      </c>
      <c r="BL372" s="19" t="s">
        <v>234</v>
      </c>
      <c r="BM372" s="212" t="s">
        <v>591</v>
      </c>
    </row>
    <row r="373" s="2" customFormat="1">
      <c r="A373" s="40"/>
      <c r="B373" s="41"/>
      <c r="C373" s="42"/>
      <c r="D373" s="214" t="s">
        <v>128</v>
      </c>
      <c r="E373" s="42"/>
      <c r="F373" s="215" t="s">
        <v>592</v>
      </c>
      <c r="G373" s="42"/>
      <c r="H373" s="42"/>
      <c r="I373" s="216"/>
      <c r="J373" s="42"/>
      <c r="K373" s="42"/>
      <c r="L373" s="46"/>
      <c r="M373" s="217"/>
      <c r="N373" s="218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128</v>
      </c>
      <c r="AU373" s="19" t="s">
        <v>126</v>
      </c>
    </row>
    <row r="374" s="13" customFormat="1">
      <c r="A374" s="13"/>
      <c r="B374" s="219"/>
      <c r="C374" s="220"/>
      <c r="D374" s="221" t="s">
        <v>134</v>
      </c>
      <c r="E374" s="222" t="s">
        <v>19</v>
      </c>
      <c r="F374" s="223" t="s">
        <v>135</v>
      </c>
      <c r="G374" s="220"/>
      <c r="H374" s="222" t="s">
        <v>19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134</v>
      </c>
      <c r="AU374" s="229" t="s">
        <v>126</v>
      </c>
      <c r="AV374" s="13" t="s">
        <v>74</v>
      </c>
      <c r="AW374" s="13" t="s">
        <v>31</v>
      </c>
      <c r="AX374" s="13" t="s">
        <v>69</v>
      </c>
      <c r="AY374" s="229" t="s">
        <v>116</v>
      </c>
    </row>
    <row r="375" s="14" customFormat="1">
      <c r="A375" s="14"/>
      <c r="B375" s="230"/>
      <c r="C375" s="231"/>
      <c r="D375" s="221" t="s">
        <v>134</v>
      </c>
      <c r="E375" s="232" t="s">
        <v>19</v>
      </c>
      <c r="F375" s="233" t="s">
        <v>593</v>
      </c>
      <c r="G375" s="231"/>
      <c r="H375" s="234">
        <v>14.699999999999999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0" t="s">
        <v>134</v>
      </c>
      <c r="AU375" s="240" t="s">
        <v>126</v>
      </c>
      <c r="AV375" s="14" t="s">
        <v>76</v>
      </c>
      <c r="AW375" s="14" t="s">
        <v>31</v>
      </c>
      <c r="AX375" s="14" t="s">
        <v>69</v>
      </c>
      <c r="AY375" s="240" t="s">
        <v>116</v>
      </c>
    </row>
    <row r="376" s="13" customFormat="1">
      <c r="A376" s="13"/>
      <c r="B376" s="219"/>
      <c r="C376" s="220"/>
      <c r="D376" s="221" t="s">
        <v>134</v>
      </c>
      <c r="E376" s="222" t="s">
        <v>19</v>
      </c>
      <c r="F376" s="223" t="s">
        <v>149</v>
      </c>
      <c r="G376" s="220"/>
      <c r="H376" s="222" t="s">
        <v>19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134</v>
      </c>
      <c r="AU376" s="229" t="s">
        <v>126</v>
      </c>
      <c r="AV376" s="13" t="s">
        <v>74</v>
      </c>
      <c r="AW376" s="13" t="s">
        <v>31</v>
      </c>
      <c r="AX376" s="13" t="s">
        <v>69</v>
      </c>
      <c r="AY376" s="229" t="s">
        <v>116</v>
      </c>
    </row>
    <row r="377" s="14" customFormat="1">
      <c r="A377" s="14"/>
      <c r="B377" s="230"/>
      <c r="C377" s="231"/>
      <c r="D377" s="221" t="s">
        <v>134</v>
      </c>
      <c r="E377" s="232" t="s">
        <v>19</v>
      </c>
      <c r="F377" s="233" t="s">
        <v>594</v>
      </c>
      <c r="G377" s="231"/>
      <c r="H377" s="234">
        <v>11.800000000000001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0" t="s">
        <v>134</v>
      </c>
      <c r="AU377" s="240" t="s">
        <v>126</v>
      </c>
      <c r="AV377" s="14" t="s">
        <v>76</v>
      </c>
      <c r="AW377" s="14" t="s">
        <v>31</v>
      </c>
      <c r="AX377" s="14" t="s">
        <v>69</v>
      </c>
      <c r="AY377" s="240" t="s">
        <v>116</v>
      </c>
    </row>
    <row r="378" s="15" customFormat="1">
      <c r="A378" s="15"/>
      <c r="B378" s="241"/>
      <c r="C378" s="242"/>
      <c r="D378" s="221" t="s">
        <v>134</v>
      </c>
      <c r="E378" s="243" t="s">
        <v>19</v>
      </c>
      <c r="F378" s="244" t="s">
        <v>155</v>
      </c>
      <c r="G378" s="242"/>
      <c r="H378" s="245">
        <v>26.5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1" t="s">
        <v>134</v>
      </c>
      <c r="AU378" s="251" t="s">
        <v>126</v>
      </c>
      <c r="AV378" s="15" t="s">
        <v>125</v>
      </c>
      <c r="AW378" s="15" t="s">
        <v>31</v>
      </c>
      <c r="AX378" s="15" t="s">
        <v>74</v>
      </c>
      <c r="AY378" s="251" t="s">
        <v>116</v>
      </c>
    </row>
    <row r="379" s="2" customFormat="1" ht="16.5" customHeight="1">
      <c r="A379" s="40"/>
      <c r="B379" s="41"/>
      <c r="C379" s="200" t="s">
        <v>595</v>
      </c>
      <c r="D379" s="200" t="s">
        <v>121</v>
      </c>
      <c r="E379" s="201" t="s">
        <v>596</v>
      </c>
      <c r="F379" s="202" t="s">
        <v>597</v>
      </c>
      <c r="G379" s="203" t="s">
        <v>124</v>
      </c>
      <c r="H379" s="204">
        <v>22.18</v>
      </c>
      <c r="I379" s="205"/>
      <c r="J379" s="206">
        <f>ROUND(I379*H379,2)</f>
        <v>0</v>
      </c>
      <c r="K379" s="207"/>
      <c r="L379" s="46"/>
      <c r="M379" s="208" t="s">
        <v>19</v>
      </c>
      <c r="N379" s="209" t="s">
        <v>40</v>
      </c>
      <c r="O379" s="86"/>
      <c r="P379" s="210">
        <f>O379*H379</f>
        <v>0</v>
      </c>
      <c r="Q379" s="210">
        <v>0</v>
      </c>
      <c r="R379" s="210">
        <f>Q379*H379</f>
        <v>0</v>
      </c>
      <c r="S379" s="210">
        <v>0</v>
      </c>
      <c r="T379" s="211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2" t="s">
        <v>234</v>
      </c>
      <c r="AT379" s="212" t="s">
        <v>121</v>
      </c>
      <c r="AU379" s="212" t="s">
        <v>126</v>
      </c>
      <c r="AY379" s="19" t="s">
        <v>116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19" t="s">
        <v>74</v>
      </c>
      <c r="BK379" s="213">
        <f>ROUND(I379*H379,2)</f>
        <v>0</v>
      </c>
      <c r="BL379" s="19" t="s">
        <v>234</v>
      </c>
      <c r="BM379" s="212" t="s">
        <v>598</v>
      </c>
    </row>
    <row r="380" s="2" customFormat="1">
      <c r="A380" s="40"/>
      <c r="B380" s="41"/>
      <c r="C380" s="42"/>
      <c r="D380" s="214" t="s">
        <v>128</v>
      </c>
      <c r="E380" s="42"/>
      <c r="F380" s="215" t="s">
        <v>599</v>
      </c>
      <c r="G380" s="42"/>
      <c r="H380" s="42"/>
      <c r="I380" s="216"/>
      <c r="J380" s="42"/>
      <c r="K380" s="42"/>
      <c r="L380" s="46"/>
      <c r="M380" s="217"/>
      <c r="N380" s="218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128</v>
      </c>
      <c r="AU380" s="19" t="s">
        <v>126</v>
      </c>
    </row>
    <row r="381" s="2" customFormat="1" ht="44.25" customHeight="1">
      <c r="A381" s="40"/>
      <c r="B381" s="41"/>
      <c r="C381" s="200" t="s">
        <v>600</v>
      </c>
      <c r="D381" s="200" t="s">
        <v>121</v>
      </c>
      <c r="E381" s="201" t="s">
        <v>601</v>
      </c>
      <c r="F381" s="202" t="s">
        <v>602</v>
      </c>
      <c r="G381" s="203" t="s">
        <v>237</v>
      </c>
      <c r="H381" s="204">
        <v>0.062</v>
      </c>
      <c r="I381" s="205"/>
      <c r="J381" s="206">
        <f>ROUND(I381*H381,2)</f>
        <v>0</v>
      </c>
      <c r="K381" s="207"/>
      <c r="L381" s="46"/>
      <c r="M381" s="208" t="s">
        <v>19</v>
      </c>
      <c r="N381" s="209" t="s">
        <v>40</v>
      </c>
      <c r="O381" s="86"/>
      <c r="P381" s="210">
        <f>O381*H381</f>
        <v>0</v>
      </c>
      <c r="Q381" s="210">
        <v>0</v>
      </c>
      <c r="R381" s="210">
        <f>Q381*H381</f>
        <v>0</v>
      </c>
      <c r="S381" s="210">
        <v>0</v>
      </c>
      <c r="T381" s="211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2" t="s">
        <v>234</v>
      </c>
      <c r="AT381" s="212" t="s">
        <v>121</v>
      </c>
      <c r="AU381" s="212" t="s">
        <v>126</v>
      </c>
      <c r="AY381" s="19" t="s">
        <v>116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19" t="s">
        <v>74</v>
      </c>
      <c r="BK381" s="213">
        <f>ROUND(I381*H381,2)</f>
        <v>0</v>
      </c>
      <c r="BL381" s="19" t="s">
        <v>234</v>
      </c>
      <c r="BM381" s="212" t="s">
        <v>603</v>
      </c>
    </row>
    <row r="382" s="2" customFormat="1">
      <c r="A382" s="40"/>
      <c r="B382" s="41"/>
      <c r="C382" s="42"/>
      <c r="D382" s="214" t="s">
        <v>128</v>
      </c>
      <c r="E382" s="42"/>
      <c r="F382" s="215" t="s">
        <v>604</v>
      </c>
      <c r="G382" s="42"/>
      <c r="H382" s="42"/>
      <c r="I382" s="216"/>
      <c r="J382" s="42"/>
      <c r="K382" s="42"/>
      <c r="L382" s="46"/>
      <c r="M382" s="217"/>
      <c r="N382" s="218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128</v>
      </c>
      <c r="AU382" s="19" t="s">
        <v>126</v>
      </c>
    </row>
    <row r="383" s="2" customFormat="1" ht="49.05" customHeight="1">
      <c r="A383" s="40"/>
      <c r="B383" s="41"/>
      <c r="C383" s="200" t="s">
        <v>605</v>
      </c>
      <c r="D383" s="200" t="s">
        <v>121</v>
      </c>
      <c r="E383" s="201" t="s">
        <v>606</v>
      </c>
      <c r="F383" s="202" t="s">
        <v>607</v>
      </c>
      <c r="G383" s="203" t="s">
        <v>237</v>
      </c>
      <c r="H383" s="204">
        <v>0.062</v>
      </c>
      <c r="I383" s="205"/>
      <c r="J383" s="206">
        <f>ROUND(I383*H383,2)</f>
        <v>0</v>
      </c>
      <c r="K383" s="207"/>
      <c r="L383" s="46"/>
      <c r="M383" s="208" t="s">
        <v>19</v>
      </c>
      <c r="N383" s="209" t="s">
        <v>40</v>
      </c>
      <c r="O383" s="86"/>
      <c r="P383" s="210">
        <f>O383*H383</f>
        <v>0</v>
      </c>
      <c r="Q383" s="210">
        <v>0</v>
      </c>
      <c r="R383" s="210">
        <f>Q383*H383</f>
        <v>0</v>
      </c>
      <c r="S383" s="210">
        <v>0</v>
      </c>
      <c r="T383" s="211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2" t="s">
        <v>234</v>
      </c>
      <c r="AT383" s="212" t="s">
        <v>121</v>
      </c>
      <c r="AU383" s="212" t="s">
        <v>126</v>
      </c>
      <c r="AY383" s="19" t="s">
        <v>116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19" t="s">
        <v>74</v>
      </c>
      <c r="BK383" s="213">
        <f>ROUND(I383*H383,2)</f>
        <v>0</v>
      </c>
      <c r="BL383" s="19" t="s">
        <v>234</v>
      </c>
      <c r="BM383" s="212" t="s">
        <v>608</v>
      </c>
    </row>
    <row r="384" s="2" customFormat="1">
      <c r="A384" s="40"/>
      <c r="B384" s="41"/>
      <c r="C384" s="42"/>
      <c r="D384" s="214" t="s">
        <v>128</v>
      </c>
      <c r="E384" s="42"/>
      <c r="F384" s="215" t="s">
        <v>609</v>
      </c>
      <c r="G384" s="42"/>
      <c r="H384" s="42"/>
      <c r="I384" s="216"/>
      <c r="J384" s="42"/>
      <c r="K384" s="42"/>
      <c r="L384" s="46"/>
      <c r="M384" s="217"/>
      <c r="N384" s="218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128</v>
      </c>
      <c r="AU384" s="19" t="s">
        <v>126</v>
      </c>
    </row>
    <row r="385" s="12" customFormat="1" ht="20.88" customHeight="1">
      <c r="A385" s="12"/>
      <c r="B385" s="184"/>
      <c r="C385" s="185"/>
      <c r="D385" s="186" t="s">
        <v>68</v>
      </c>
      <c r="E385" s="198" t="s">
        <v>610</v>
      </c>
      <c r="F385" s="198" t="s">
        <v>611</v>
      </c>
      <c r="G385" s="185"/>
      <c r="H385" s="185"/>
      <c r="I385" s="188"/>
      <c r="J385" s="199">
        <f>BK385</f>
        <v>0</v>
      </c>
      <c r="K385" s="185"/>
      <c r="L385" s="190"/>
      <c r="M385" s="191"/>
      <c r="N385" s="192"/>
      <c r="O385" s="192"/>
      <c r="P385" s="193">
        <f>SUM(P386:P412)</f>
        <v>0</v>
      </c>
      <c r="Q385" s="192"/>
      <c r="R385" s="193">
        <f>SUM(R386:R412)</f>
        <v>1.3850399999999998</v>
      </c>
      <c r="S385" s="192"/>
      <c r="T385" s="194">
        <f>SUM(T386:T412)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5" t="s">
        <v>76</v>
      </c>
      <c r="AT385" s="196" t="s">
        <v>68</v>
      </c>
      <c r="AU385" s="196" t="s">
        <v>76</v>
      </c>
      <c r="AY385" s="195" t="s">
        <v>116</v>
      </c>
      <c r="BK385" s="197">
        <f>SUM(BK386:BK412)</f>
        <v>0</v>
      </c>
    </row>
    <row r="386" s="2" customFormat="1" ht="24.15" customHeight="1">
      <c r="A386" s="40"/>
      <c r="B386" s="41"/>
      <c r="C386" s="200" t="s">
        <v>612</v>
      </c>
      <c r="D386" s="200" t="s">
        <v>121</v>
      </c>
      <c r="E386" s="201" t="s">
        <v>613</v>
      </c>
      <c r="F386" s="202" t="s">
        <v>614</v>
      </c>
      <c r="G386" s="203" t="s">
        <v>124</v>
      </c>
      <c r="H386" s="204">
        <v>37.399999999999999</v>
      </c>
      <c r="I386" s="205"/>
      <c r="J386" s="206">
        <f>ROUND(I386*H386,2)</f>
        <v>0</v>
      </c>
      <c r="K386" s="207"/>
      <c r="L386" s="46"/>
      <c r="M386" s="208" t="s">
        <v>19</v>
      </c>
      <c r="N386" s="209" t="s">
        <v>40</v>
      </c>
      <c r="O386" s="86"/>
      <c r="P386" s="210">
        <f>O386*H386</f>
        <v>0</v>
      </c>
      <c r="Q386" s="210">
        <v>0</v>
      </c>
      <c r="R386" s="210">
        <f>Q386*H386</f>
        <v>0</v>
      </c>
      <c r="S386" s="210">
        <v>0</v>
      </c>
      <c r="T386" s="211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2" t="s">
        <v>234</v>
      </c>
      <c r="AT386" s="212" t="s">
        <v>121</v>
      </c>
      <c r="AU386" s="212" t="s">
        <v>126</v>
      </c>
      <c r="AY386" s="19" t="s">
        <v>116</v>
      </c>
      <c r="BE386" s="213">
        <f>IF(N386="základní",J386,0)</f>
        <v>0</v>
      </c>
      <c r="BF386" s="213">
        <f>IF(N386="snížená",J386,0)</f>
        <v>0</v>
      </c>
      <c r="BG386" s="213">
        <f>IF(N386="zákl. přenesená",J386,0)</f>
        <v>0</v>
      </c>
      <c r="BH386" s="213">
        <f>IF(N386="sníž. přenesená",J386,0)</f>
        <v>0</v>
      </c>
      <c r="BI386" s="213">
        <f>IF(N386="nulová",J386,0)</f>
        <v>0</v>
      </c>
      <c r="BJ386" s="19" t="s">
        <v>74</v>
      </c>
      <c r="BK386" s="213">
        <f>ROUND(I386*H386,2)</f>
        <v>0</v>
      </c>
      <c r="BL386" s="19" t="s">
        <v>234</v>
      </c>
      <c r="BM386" s="212" t="s">
        <v>615</v>
      </c>
    </row>
    <row r="387" s="2" customFormat="1">
      <c r="A387" s="40"/>
      <c r="B387" s="41"/>
      <c r="C387" s="42"/>
      <c r="D387" s="214" t="s">
        <v>128</v>
      </c>
      <c r="E387" s="42"/>
      <c r="F387" s="215" t="s">
        <v>616</v>
      </c>
      <c r="G387" s="42"/>
      <c r="H387" s="42"/>
      <c r="I387" s="216"/>
      <c r="J387" s="42"/>
      <c r="K387" s="42"/>
      <c r="L387" s="46"/>
      <c r="M387" s="217"/>
      <c r="N387" s="218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128</v>
      </c>
      <c r="AU387" s="19" t="s">
        <v>126</v>
      </c>
    </row>
    <row r="388" s="13" customFormat="1">
      <c r="A388" s="13"/>
      <c r="B388" s="219"/>
      <c r="C388" s="220"/>
      <c r="D388" s="221" t="s">
        <v>134</v>
      </c>
      <c r="E388" s="222" t="s">
        <v>19</v>
      </c>
      <c r="F388" s="223" t="s">
        <v>137</v>
      </c>
      <c r="G388" s="220"/>
      <c r="H388" s="222" t="s">
        <v>19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9" t="s">
        <v>134</v>
      </c>
      <c r="AU388" s="229" t="s">
        <v>126</v>
      </c>
      <c r="AV388" s="13" t="s">
        <v>74</v>
      </c>
      <c r="AW388" s="13" t="s">
        <v>31</v>
      </c>
      <c r="AX388" s="13" t="s">
        <v>69</v>
      </c>
      <c r="AY388" s="229" t="s">
        <v>116</v>
      </c>
    </row>
    <row r="389" s="14" customFormat="1">
      <c r="A389" s="14"/>
      <c r="B389" s="230"/>
      <c r="C389" s="231"/>
      <c r="D389" s="221" t="s">
        <v>134</v>
      </c>
      <c r="E389" s="232" t="s">
        <v>19</v>
      </c>
      <c r="F389" s="233" t="s">
        <v>617</v>
      </c>
      <c r="G389" s="231"/>
      <c r="H389" s="234">
        <v>18.800000000000001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0" t="s">
        <v>134</v>
      </c>
      <c r="AU389" s="240" t="s">
        <v>126</v>
      </c>
      <c r="AV389" s="14" t="s">
        <v>76</v>
      </c>
      <c r="AW389" s="14" t="s">
        <v>31</v>
      </c>
      <c r="AX389" s="14" t="s">
        <v>69</v>
      </c>
      <c r="AY389" s="240" t="s">
        <v>116</v>
      </c>
    </row>
    <row r="390" s="13" customFormat="1">
      <c r="A390" s="13"/>
      <c r="B390" s="219"/>
      <c r="C390" s="220"/>
      <c r="D390" s="221" t="s">
        <v>134</v>
      </c>
      <c r="E390" s="222" t="s">
        <v>19</v>
      </c>
      <c r="F390" s="223" t="s">
        <v>145</v>
      </c>
      <c r="G390" s="220"/>
      <c r="H390" s="222" t="s">
        <v>19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9" t="s">
        <v>134</v>
      </c>
      <c r="AU390" s="229" t="s">
        <v>126</v>
      </c>
      <c r="AV390" s="13" t="s">
        <v>74</v>
      </c>
      <c r="AW390" s="13" t="s">
        <v>31</v>
      </c>
      <c r="AX390" s="13" t="s">
        <v>69</v>
      </c>
      <c r="AY390" s="229" t="s">
        <v>116</v>
      </c>
    </row>
    <row r="391" s="14" customFormat="1">
      <c r="A391" s="14"/>
      <c r="B391" s="230"/>
      <c r="C391" s="231"/>
      <c r="D391" s="221" t="s">
        <v>134</v>
      </c>
      <c r="E391" s="232" t="s">
        <v>19</v>
      </c>
      <c r="F391" s="233" t="s">
        <v>618</v>
      </c>
      <c r="G391" s="231"/>
      <c r="H391" s="234">
        <v>18.600000000000001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0" t="s">
        <v>134</v>
      </c>
      <c r="AU391" s="240" t="s">
        <v>126</v>
      </c>
      <c r="AV391" s="14" t="s">
        <v>76</v>
      </c>
      <c r="AW391" s="14" t="s">
        <v>31</v>
      </c>
      <c r="AX391" s="14" t="s">
        <v>69</v>
      </c>
      <c r="AY391" s="240" t="s">
        <v>116</v>
      </c>
    </row>
    <row r="392" s="15" customFormat="1">
      <c r="A392" s="15"/>
      <c r="B392" s="241"/>
      <c r="C392" s="242"/>
      <c r="D392" s="221" t="s">
        <v>134</v>
      </c>
      <c r="E392" s="243" t="s">
        <v>19</v>
      </c>
      <c r="F392" s="244" t="s">
        <v>155</v>
      </c>
      <c r="G392" s="242"/>
      <c r="H392" s="245">
        <v>37.400000000000006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1" t="s">
        <v>134</v>
      </c>
      <c r="AU392" s="251" t="s">
        <v>126</v>
      </c>
      <c r="AV392" s="15" t="s">
        <v>125</v>
      </c>
      <c r="AW392" s="15" t="s">
        <v>31</v>
      </c>
      <c r="AX392" s="15" t="s">
        <v>74</v>
      </c>
      <c r="AY392" s="251" t="s">
        <v>116</v>
      </c>
    </row>
    <row r="393" s="2" customFormat="1" ht="24.15" customHeight="1">
      <c r="A393" s="40"/>
      <c r="B393" s="41"/>
      <c r="C393" s="200" t="s">
        <v>619</v>
      </c>
      <c r="D393" s="200" t="s">
        <v>121</v>
      </c>
      <c r="E393" s="201" t="s">
        <v>620</v>
      </c>
      <c r="F393" s="202" t="s">
        <v>621</v>
      </c>
      <c r="G393" s="203" t="s">
        <v>124</v>
      </c>
      <c r="H393" s="204">
        <v>37.399999999999999</v>
      </c>
      <c r="I393" s="205"/>
      <c r="J393" s="206">
        <f>ROUND(I393*H393,2)</f>
        <v>0</v>
      </c>
      <c r="K393" s="207"/>
      <c r="L393" s="46"/>
      <c r="M393" s="208" t="s">
        <v>19</v>
      </c>
      <c r="N393" s="209" t="s">
        <v>40</v>
      </c>
      <c r="O393" s="86"/>
      <c r="P393" s="210">
        <f>O393*H393</f>
        <v>0</v>
      </c>
      <c r="Q393" s="210">
        <v>0.00029999999999999997</v>
      </c>
      <c r="R393" s="210">
        <f>Q393*H393</f>
        <v>0.011219999999999999</v>
      </c>
      <c r="S393" s="210">
        <v>0</v>
      </c>
      <c r="T393" s="211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2" t="s">
        <v>234</v>
      </c>
      <c r="AT393" s="212" t="s">
        <v>121</v>
      </c>
      <c r="AU393" s="212" t="s">
        <v>126</v>
      </c>
      <c r="AY393" s="19" t="s">
        <v>116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19" t="s">
        <v>74</v>
      </c>
      <c r="BK393" s="213">
        <f>ROUND(I393*H393,2)</f>
        <v>0</v>
      </c>
      <c r="BL393" s="19" t="s">
        <v>234</v>
      </c>
      <c r="BM393" s="212" t="s">
        <v>622</v>
      </c>
    </row>
    <row r="394" s="2" customFormat="1">
      <c r="A394" s="40"/>
      <c r="B394" s="41"/>
      <c r="C394" s="42"/>
      <c r="D394" s="214" t="s">
        <v>128</v>
      </c>
      <c r="E394" s="42"/>
      <c r="F394" s="215" t="s">
        <v>623</v>
      </c>
      <c r="G394" s="42"/>
      <c r="H394" s="42"/>
      <c r="I394" s="216"/>
      <c r="J394" s="42"/>
      <c r="K394" s="42"/>
      <c r="L394" s="46"/>
      <c r="M394" s="217"/>
      <c r="N394" s="218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128</v>
      </c>
      <c r="AU394" s="19" t="s">
        <v>126</v>
      </c>
    </row>
    <row r="395" s="2" customFormat="1" ht="33" customHeight="1">
      <c r="A395" s="40"/>
      <c r="B395" s="41"/>
      <c r="C395" s="200" t="s">
        <v>624</v>
      </c>
      <c r="D395" s="200" t="s">
        <v>121</v>
      </c>
      <c r="E395" s="201" t="s">
        <v>625</v>
      </c>
      <c r="F395" s="202" t="s">
        <v>626</v>
      </c>
      <c r="G395" s="203" t="s">
        <v>124</v>
      </c>
      <c r="H395" s="204">
        <v>37.399999999999999</v>
      </c>
      <c r="I395" s="205"/>
      <c r="J395" s="206">
        <f>ROUND(I395*H395,2)</f>
        <v>0</v>
      </c>
      <c r="K395" s="207"/>
      <c r="L395" s="46"/>
      <c r="M395" s="208" t="s">
        <v>19</v>
      </c>
      <c r="N395" s="209" t="s">
        <v>40</v>
      </c>
      <c r="O395" s="86"/>
      <c r="P395" s="210">
        <f>O395*H395</f>
        <v>0</v>
      </c>
      <c r="Q395" s="210">
        <v>0.0044999999999999997</v>
      </c>
      <c r="R395" s="210">
        <f>Q395*H395</f>
        <v>0.16829999999999998</v>
      </c>
      <c r="S395" s="210">
        <v>0</v>
      </c>
      <c r="T395" s="21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2" t="s">
        <v>234</v>
      </c>
      <c r="AT395" s="212" t="s">
        <v>121</v>
      </c>
      <c r="AU395" s="212" t="s">
        <v>126</v>
      </c>
      <c r="AY395" s="19" t="s">
        <v>116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9" t="s">
        <v>74</v>
      </c>
      <c r="BK395" s="213">
        <f>ROUND(I395*H395,2)</f>
        <v>0</v>
      </c>
      <c r="BL395" s="19" t="s">
        <v>234</v>
      </c>
      <c r="BM395" s="212" t="s">
        <v>627</v>
      </c>
    </row>
    <row r="396" s="2" customFormat="1">
      <c r="A396" s="40"/>
      <c r="B396" s="41"/>
      <c r="C396" s="42"/>
      <c r="D396" s="214" t="s">
        <v>128</v>
      </c>
      <c r="E396" s="42"/>
      <c r="F396" s="215" t="s">
        <v>628</v>
      </c>
      <c r="G396" s="42"/>
      <c r="H396" s="42"/>
      <c r="I396" s="216"/>
      <c r="J396" s="42"/>
      <c r="K396" s="42"/>
      <c r="L396" s="46"/>
      <c r="M396" s="217"/>
      <c r="N396" s="218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128</v>
      </c>
      <c r="AU396" s="19" t="s">
        <v>126</v>
      </c>
    </row>
    <row r="397" s="2" customFormat="1" ht="37.8" customHeight="1">
      <c r="A397" s="40"/>
      <c r="B397" s="41"/>
      <c r="C397" s="200" t="s">
        <v>629</v>
      </c>
      <c r="D397" s="200" t="s">
        <v>121</v>
      </c>
      <c r="E397" s="201" t="s">
        <v>630</v>
      </c>
      <c r="F397" s="202" t="s">
        <v>631</v>
      </c>
      <c r="G397" s="203" t="s">
        <v>124</v>
      </c>
      <c r="H397" s="204">
        <v>37.399999999999999</v>
      </c>
      <c r="I397" s="205"/>
      <c r="J397" s="206">
        <f>ROUND(I397*H397,2)</f>
        <v>0</v>
      </c>
      <c r="K397" s="207"/>
      <c r="L397" s="46"/>
      <c r="M397" s="208" t="s">
        <v>19</v>
      </c>
      <c r="N397" s="209" t="s">
        <v>40</v>
      </c>
      <c r="O397" s="86"/>
      <c r="P397" s="210">
        <f>O397*H397</f>
        <v>0</v>
      </c>
      <c r="Q397" s="210">
        <v>0.0089999999999999993</v>
      </c>
      <c r="R397" s="210">
        <f>Q397*H397</f>
        <v>0.33659999999999995</v>
      </c>
      <c r="S397" s="210">
        <v>0</v>
      </c>
      <c r="T397" s="211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2" t="s">
        <v>234</v>
      </c>
      <c r="AT397" s="212" t="s">
        <v>121</v>
      </c>
      <c r="AU397" s="212" t="s">
        <v>126</v>
      </c>
      <c r="AY397" s="19" t="s">
        <v>116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19" t="s">
        <v>74</v>
      </c>
      <c r="BK397" s="213">
        <f>ROUND(I397*H397,2)</f>
        <v>0</v>
      </c>
      <c r="BL397" s="19" t="s">
        <v>234</v>
      </c>
      <c r="BM397" s="212" t="s">
        <v>632</v>
      </c>
    </row>
    <row r="398" s="2" customFormat="1">
      <c r="A398" s="40"/>
      <c r="B398" s="41"/>
      <c r="C398" s="42"/>
      <c r="D398" s="214" t="s">
        <v>128</v>
      </c>
      <c r="E398" s="42"/>
      <c r="F398" s="215" t="s">
        <v>633</v>
      </c>
      <c r="G398" s="42"/>
      <c r="H398" s="42"/>
      <c r="I398" s="216"/>
      <c r="J398" s="42"/>
      <c r="K398" s="42"/>
      <c r="L398" s="46"/>
      <c r="M398" s="217"/>
      <c r="N398" s="218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128</v>
      </c>
      <c r="AU398" s="19" t="s">
        <v>126</v>
      </c>
    </row>
    <row r="399" s="2" customFormat="1" ht="24.15" customHeight="1">
      <c r="A399" s="40"/>
      <c r="B399" s="41"/>
      <c r="C399" s="252" t="s">
        <v>634</v>
      </c>
      <c r="D399" s="252" t="s">
        <v>174</v>
      </c>
      <c r="E399" s="253" t="s">
        <v>635</v>
      </c>
      <c r="F399" s="254" t="s">
        <v>636</v>
      </c>
      <c r="G399" s="255" t="s">
        <v>124</v>
      </c>
      <c r="H399" s="256">
        <v>43.009999999999998</v>
      </c>
      <c r="I399" s="257"/>
      <c r="J399" s="258">
        <f>ROUND(I399*H399,2)</f>
        <v>0</v>
      </c>
      <c r="K399" s="259"/>
      <c r="L399" s="260"/>
      <c r="M399" s="261" t="s">
        <v>19</v>
      </c>
      <c r="N399" s="262" t="s">
        <v>40</v>
      </c>
      <c r="O399" s="86"/>
      <c r="P399" s="210">
        <f>O399*H399</f>
        <v>0</v>
      </c>
      <c r="Q399" s="210">
        <v>0.02</v>
      </c>
      <c r="R399" s="210">
        <f>Q399*H399</f>
        <v>0.86019999999999996</v>
      </c>
      <c r="S399" s="210">
        <v>0</v>
      </c>
      <c r="T399" s="211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2" t="s">
        <v>331</v>
      </c>
      <c r="AT399" s="212" t="s">
        <v>174</v>
      </c>
      <c r="AU399" s="212" t="s">
        <v>126</v>
      </c>
      <c r="AY399" s="19" t="s">
        <v>116</v>
      </c>
      <c r="BE399" s="213">
        <f>IF(N399="základní",J399,0)</f>
        <v>0</v>
      </c>
      <c r="BF399" s="213">
        <f>IF(N399="snížená",J399,0)</f>
        <v>0</v>
      </c>
      <c r="BG399" s="213">
        <f>IF(N399="zákl. přenesená",J399,0)</f>
        <v>0</v>
      </c>
      <c r="BH399" s="213">
        <f>IF(N399="sníž. přenesená",J399,0)</f>
        <v>0</v>
      </c>
      <c r="BI399" s="213">
        <f>IF(N399="nulová",J399,0)</f>
        <v>0</v>
      </c>
      <c r="BJ399" s="19" t="s">
        <v>74</v>
      </c>
      <c r="BK399" s="213">
        <f>ROUND(I399*H399,2)</f>
        <v>0</v>
      </c>
      <c r="BL399" s="19" t="s">
        <v>234</v>
      </c>
      <c r="BM399" s="212" t="s">
        <v>637</v>
      </c>
    </row>
    <row r="400" s="14" customFormat="1">
      <c r="A400" s="14"/>
      <c r="B400" s="230"/>
      <c r="C400" s="231"/>
      <c r="D400" s="221" t="s">
        <v>134</v>
      </c>
      <c r="E400" s="231"/>
      <c r="F400" s="233" t="s">
        <v>638</v>
      </c>
      <c r="G400" s="231"/>
      <c r="H400" s="234">
        <v>43.009999999999998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0" t="s">
        <v>134</v>
      </c>
      <c r="AU400" s="240" t="s">
        <v>126</v>
      </c>
      <c r="AV400" s="14" t="s">
        <v>76</v>
      </c>
      <c r="AW400" s="14" t="s">
        <v>4</v>
      </c>
      <c r="AX400" s="14" t="s">
        <v>74</v>
      </c>
      <c r="AY400" s="240" t="s">
        <v>116</v>
      </c>
    </row>
    <row r="401" s="2" customFormat="1" ht="37.8" customHeight="1">
      <c r="A401" s="40"/>
      <c r="B401" s="41"/>
      <c r="C401" s="200" t="s">
        <v>639</v>
      </c>
      <c r="D401" s="200" t="s">
        <v>121</v>
      </c>
      <c r="E401" s="201" t="s">
        <v>640</v>
      </c>
      <c r="F401" s="202" t="s">
        <v>641</v>
      </c>
      <c r="G401" s="203" t="s">
        <v>170</v>
      </c>
      <c r="H401" s="204">
        <v>16</v>
      </c>
      <c r="I401" s="205"/>
      <c r="J401" s="206">
        <f>ROUND(I401*H401,2)</f>
        <v>0</v>
      </c>
      <c r="K401" s="207"/>
      <c r="L401" s="46"/>
      <c r="M401" s="208" t="s">
        <v>19</v>
      </c>
      <c r="N401" s="209" t="s">
        <v>40</v>
      </c>
      <c r="O401" s="86"/>
      <c r="P401" s="210">
        <f>O401*H401</f>
        <v>0</v>
      </c>
      <c r="Q401" s="210">
        <v>0.00020000000000000001</v>
      </c>
      <c r="R401" s="210">
        <f>Q401*H401</f>
        <v>0.0032000000000000002</v>
      </c>
      <c r="S401" s="210">
        <v>0</v>
      </c>
      <c r="T401" s="211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2" t="s">
        <v>234</v>
      </c>
      <c r="AT401" s="212" t="s">
        <v>121</v>
      </c>
      <c r="AU401" s="212" t="s">
        <v>126</v>
      </c>
      <c r="AY401" s="19" t="s">
        <v>116</v>
      </c>
      <c r="BE401" s="213">
        <f>IF(N401="základní",J401,0)</f>
        <v>0</v>
      </c>
      <c r="BF401" s="213">
        <f>IF(N401="snížená",J401,0)</f>
        <v>0</v>
      </c>
      <c r="BG401" s="213">
        <f>IF(N401="zákl. přenesená",J401,0)</f>
        <v>0</v>
      </c>
      <c r="BH401" s="213">
        <f>IF(N401="sníž. přenesená",J401,0)</f>
        <v>0</v>
      </c>
      <c r="BI401" s="213">
        <f>IF(N401="nulová",J401,0)</f>
        <v>0</v>
      </c>
      <c r="BJ401" s="19" t="s">
        <v>74</v>
      </c>
      <c r="BK401" s="213">
        <f>ROUND(I401*H401,2)</f>
        <v>0</v>
      </c>
      <c r="BL401" s="19" t="s">
        <v>234</v>
      </c>
      <c r="BM401" s="212" t="s">
        <v>642</v>
      </c>
    </row>
    <row r="402" s="2" customFormat="1">
      <c r="A402" s="40"/>
      <c r="B402" s="41"/>
      <c r="C402" s="42"/>
      <c r="D402" s="214" t="s">
        <v>128</v>
      </c>
      <c r="E402" s="42"/>
      <c r="F402" s="215" t="s">
        <v>643</v>
      </c>
      <c r="G402" s="42"/>
      <c r="H402" s="42"/>
      <c r="I402" s="216"/>
      <c r="J402" s="42"/>
      <c r="K402" s="42"/>
      <c r="L402" s="46"/>
      <c r="M402" s="217"/>
      <c r="N402" s="218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128</v>
      </c>
      <c r="AU402" s="19" t="s">
        <v>126</v>
      </c>
    </row>
    <row r="403" s="14" customFormat="1">
      <c r="A403" s="14"/>
      <c r="B403" s="230"/>
      <c r="C403" s="231"/>
      <c r="D403" s="221" t="s">
        <v>134</v>
      </c>
      <c r="E403" s="232" t="s">
        <v>19</v>
      </c>
      <c r="F403" s="233" t="s">
        <v>644</v>
      </c>
      <c r="G403" s="231"/>
      <c r="H403" s="234">
        <v>16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134</v>
      </c>
      <c r="AU403" s="240" t="s">
        <v>126</v>
      </c>
      <c r="AV403" s="14" t="s">
        <v>76</v>
      </c>
      <c r="AW403" s="14" t="s">
        <v>31</v>
      </c>
      <c r="AX403" s="14" t="s">
        <v>74</v>
      </c>
      <c r="AY403" s="240" t="s">
        <v>116</v>
      </c>
    </row>
    <row r="404" s="2" customFormat="1" ht="16.5" customHeight="1">
      <c r="A404" s="40"/>
      <c r="B404" s="41"/>
      <c r="C404" s="252" t="s">
        <v>645</v>
      </c>
      <c r="D404" s="252" t="s">
        <v>174</v>
      </c>
      <c r="E404" s="253" t="s">
        <v>646</v>
      </c>
      <c r="F404" s="254" t="s">
        <v>647</v>
      </c>
      <c r="G404" s="255" t="s">
        <v>170</v>
      </c>
      <c r="H404" s="256">
        <v>16.800000000000001</v>
      </c>
      <c r="I404" s="257"/>
      <c r="J404" s="258">
        <f>ROUND(I404*H404,2)</f>
        <v>0</v>
      </c>
      <c r="K404" s="259"/>
      <c r="L404" s="260"/>
      <c r="M404" s="261" t="s">
        <v>19</v>
      </c>
      <c r="N404" s="262" t="s">
        <v>40</v>
      </c>
      <c r="O404" s="86"/>
      <c r="P404" s="210">
        <f>O404*H404</f>
        <v>0</v>
      </c>
      <c r="Q404" s="210">
        <v>0.00029999999999999997</v>
      </c>
      <c r="R404" s="210">
        <f>Q404*H404</f>
        <v>0.0050399999999999993</v>
      </c>
      <c r="S404" s="210">
        <v>0</v>
      </c>
      <c r="T404" s="211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2" t="s">
        <v>331</v>
      </c>
      <c r="AT404" s="212" t="s">
        <v>174</v>
      </c>
      <c r="AU404" s="212" t="s">
        <v>126</v>
      </c>
      <c r="AY404" s="19" t="s">
        <v>116</v>
      </c>
      <c r="BE404" s="213">
        <f>IF(N404="základní",J404,0)</f>
        <v>0</v>
      </c>
      <c r="BF404" s="213">
        <f>IF(N404="snížená",J404,0)</f>
        <v>0</v>
      </c>
      <c r="BG404" s="213">
        <f>IF(N404="zákl. přenesená",J404,0)</f>
        <v>0</v>
      </c>
      <c r="BH404" s="213">
        <f>IF(N404="sníž. přenesená",J404,0)</f>
        <v>0</v>
      </c>
      <c r="BI404" s="213">
        <f>IF(N404="nulová",J404,0)</f>
        <v>0</v>
      </c>
      <c r="BJ404" s="19" t="s">
        <v>74</v>
      </c>
      <c r="BK404" s="213">
        <f>ROUND(I404*H404,2)</f>
        <v>0</v>
      </c>
      <c r="BL404" s="19" t="s">
        <v>234</v>
      </c>
      <c r="BM404" s="212" t="s">
        <v>648</v>
      </c>
    </row>
    <row r="405" s="14" customFormat="1">
      <c r="A405" s="14"/>
      <c r="B405" s="230"/>
      <c r="C405" s="231"/>
      <c r="D405" s="221" t="s">
        <v>134</v>
      </c>
      <c r="E405" s="231"/>
      <c r="F405" s="233" t="s">
        <v>649</v>
      </c>
      <c r="G405" s="231"/>
      <c r="H405" s="234">
        <v>16.800000000000001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0" t="s">
        <v>134</v>
      </c>
      <c r="AU405" s="240" t="s">
        <v>126</v>
      </c>
      <c r="AV405" s="14" t="s">
        <v>76</v>
      </c>
      <c r="AW405" s="14" t="s">
        <v>4</v>
      </c>
      <c r="AX405" s="14" t="s">
        <v>74</v>
      </c>
      <c r="AY405" s="240" t="s">
        <v>116</v>
      </c>
    </row>
    <row r="406" s="2" customFormat="1" ht="24.15" customHeight="1">
      <c r="A406" s="40"/>
      <c r="B406" s="41"/>
      <c r="C406" s="200" t="s">
        <v>650</v>
      </c>
      <c r="D406" s="200" t="s">
        <v>121</v>
      </c>
      <c r="E406" s="201" t="s">
        <v>651</v>
      </c>
      <c r="F406" s="202" t="s">
        <v>652</v>
      </c>
      <c r="G406" s="203" t="s">
        <v>170</v>
      </c>
      <c r="H406" s="204">
        <v>16</v>
      </c>
      <c r="I406" s="205"/>
      <c r="J406" s="206">
        <f>ROUND(I406*H406,2)</f>
        <v>0</v>
      </c>
      <c r="K406" s="207"/>
      <c r="L406" s="46"/>
      <c r="M406" s="208" t="s">
        <v>19</v>
      </c>
      <c r="N406" s="209" t="s">
        <v>40</v>
      </c>
      <c r="O406" s="86"/>
      <c r="P406" s="210">
        <f>O406*H406</f>
        <v>0</v>
      </c>
      <c r="Q406" s="210">
        <v>3.0000000000000001E-05</v>
      </c>
      <c r="R406" s="210">
        <f>Q406*H406</f>
        <v>0.00048000000000000001</v>
      </c>
      <c r="S406" s="210">
        <v>0</v>
      </c>
      <c r="T406" s="211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2" t="s">
        <v>234</v>
      </c>
      <c r="AT406" s="212" t="s">
        <v>121</v>
      </c>
      <c r="AU406" s="212" t="s">
        <v>126</v>
      </c>
      <c r="AY406" s="19" t="s">
        <v>116</v>
      </c>
      <c r="BE406" s="213">
        <f>IF(N406="základní",J406,0)</f>
        <v>0</v>
      </c>
      <c r="BF406" s="213">
        <f>IF(N406="snížená",J406,0)</f>
        <v>0</v>
      </c>
      <c r="BG406" s="213">
        <f>IF(N406="zákl. přenesená",J406,0)</f>
        <v>0</v>
      </c>
      <c r="BH406" s="213">
        <f>IF(N406="sníž. přenesená",J406,0)</f>
        <v>0</v>
      </c>
      <c r="BI406" s="213">
        <f>IF(N406="nulová",J406,0)</f>
        <v>0</v>
      </c>
      <c r="BJ406" s="19" t="s">
        <v>74</v>
      </c>
      <c r="BK406" s="213">
        <f>ROUND(I406*H406,2)</f>
        <v>0</v>
      </c>
      <c r="BL406" s="19" t="s">
        <v>234</v>
      </c>
      <c r="BM406" s="212" t="s">
        <v>653</v>
      </c>
    </row>
    <row r="407" s="2" customFormat="1">
      <c r="A407" s="40"/>
      <c r="B407" s="41"/>
      <c r="C407" s="42"/>
      <c r="D407" s="214" t="s">
        <v>128</v>
      </c>
      <c r="E407" s="42"/>
      <c r="F407" s="215" t="s">
        <v>654</v>
      </c>
      <c r="G407" s="42"/>
      <c r="H407" s="42"/>
      <c r="I407" s="216"/>
      <c r="J407" s="42"/>
      <c r="K407" s="42"/>
      <c r="L407" s="46"/>
      <c r="M407" s="217"/>
      <c r="N407" s="218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128</v>
      </c>
      <c r="AU407" s="19" t="s">
        <v>126</v>
      </c>
    </row>
    <row r="408" s="14" customFormat="1">
      <c r="A408" s="14"/>
      <c r="B408" s="230"/>
      <c r="C408" s="231"/>
      <c r="D408" s="221" t="s">
        <v>134</v>
      </c>
      <c r="E408" s="232" t="s">
        <v>19</v>
      </c>
      <c r="F408" s="233" t="s">
        <v>655</v>
      </c>
      <c r="G408" s="231"/>
      <c r="H408" s="234">
        <v>16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134</v>
      </c>
      <c r="AU408" s="240" t="s">
        <v>126</v>
      </c>
      <c r="AV408" s="14" t="s">
        <v>76</v>
      </c>
      <c r="AW408" s="14" t="s">
        <v>31</v>
      </c>
      <c r="AX408" s="14" t="s">
        <v>74</v>
      </c>
      <c r="AY408" s="240" t="s">
        <v>116</v>
      </c>
    </row>
    <row r="409" s="2" customFormat="1" ht="44.25" customHeight="1">
      <c r="A409" s="40"/>
      <c r="B409" s="41"/>
      <c r="C409" s="200" t="s">
        <v>656</v>
      </c>
      <c r="D409" s="200" t="s">
        <v>121</v>
      </c>
      <c r="E409" s="201" t="s">
        <v>657</v>
      </c>
      <c r="F409" s="202" t="s">
        <v>658</v>
      </c>
      <c r="G409" s="203" t="s">
        <v>237</v>
      </c>
      <c r="H409" s="204">
        <v>1.385</v>
      </c>
      <c r="I409" s="205"/>
      <c r="J409" s="206">
        <f>ROUND(I409*H409,2)</f>
        <v>0</v>
      </c>
      <c r="K409" s="207"/>
      <c r="L409" s="46"/>
      <c r="M409" s="208" t="s">
        <v>19</v>
      </c>
      <c r="N409" s="209" t="s">
        <v>40</v>
      </c>
      <c r="O409" s="86"/>
      <c r="P409" s="210">
        <f>O409*H409</f>
        <v>0</v>
      </c>
      <c r="Q409" s="210">
        <v>0</v>
      </c>
      <c r="R409" s="210">
        <f>Q409*H409</f>
        <v>0</v>
      </c>
      <c r="S409" s="210">
        <v>0</v>
      </c>
      <c r="T409" s="211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2" t="s">
        <v>234</v>
      </c>
      <c r="AT409" s="212" t="s">
        <v>121</v>
      </c>
      <c r="AU409" s="212" t="s">
        <v>126</v>
      </c>
      <c r="AY409" s="19" t="s">
        <v>116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9" t="s">
        <v>74</v>
      </c>
      <c r="BK409" s="213">
        <f>ROUND(I409*H409,2)</f>
        <v>0</v>
      </c>
      <c r="BL409" s="19" t="s">
        <v>234</v>
      </c>
      <c r="BM409" s="212" t="s">
        <v>659</v>
      </c>
    </row>
    <row r="410" s="2" customFormat="1">
      <c r="A410" s="40"/>
      <c r="B410" s="41"/>
      <c r="C410" s="42"/>
      <c r="D410" s="214" t="s">
        <v>128</v>
      </c>
      <c r="E410" s="42"/>
      <c r="F410" s="215" t="s">
        <v>660</v>
      </c>
      <c r="G410" s="42"/>
      <c r="H410" s="42"/>
      <c r="I410" s="216"/>
      <c r="J410" s="42"/>
      <c r="K410" s="42"/>
      <c r="L410" s="46"/>
      <c r="M410" s="217"/>
      <c r="N410" s="218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128</v>
      </c>
      <c r="AU410" s="19" t="s">
        <v>126</v>
      </c>
    </row>
    <row r="411" s="2" customFormat="1" ht="49.05" customHeight="1">
      <c r="A411" s="40"/>
      <c r="B411" s="41"/>
      <c r="C411" s="200" t="s">
        <v>661</v>
      </c>
      <c r="D411" s="200" t="s">
        <v>121</v>
      </c>
      <c r="E411" s="201" t="s">
        <v>662</v>
      </c>
      <c r="F411" s="202" t="s">
        <v>663</v>
      </c>
      <c r="G411" s="203" t="s">
        <v>237</v>
      </c>
      <c r="H411" s="204">
        <v>1.385</v>
      </c>
      <c r="I411" s="205"/>
      <c r="J411" s="206">
        <f>ROUND(I411*H411,2)</f>
        <v>0</v>
      </c>
      <c r="K411" s="207"/>
      <c r="L411" s="46"/>
      <c r="M411" s="208" t="s">
        <v>19</v>
      </c>
      <c r="N411" s="209" t="s">
        <v>40</v>
      </c>
      <c r="O411" s="86"/>
      <c r="P411" s="210">
        <f>O411*H411</f>
        <v>0</v>
      </c>
      <c r="Q411" s="210">
        <v>0</v>
      </c>
      <c r="R411" s="210">
        <f>Q411*H411</f>
        <v>0</v>
      </c>
      <c r="S411" s="210">
        <v>0</v>
      </c>
      <c r="T411" s="211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2" t="s">
        <v>234</v>
      </c>
      <c r="AT411" s="212" t="s">
        <v>121</v>
      </c>
      <c r="AU411" s="212" t="s">
        <v>126</v>
      </c>
      <c r="AY411" s="19" t="s">
        <v>116</v>
      </c>
      <c r="BE411" s="213">
        <f>IF(N411="základní",J411,0)</f>
        <v>0</v>
      </c>
      <c r="BF411" s="213">
        <f>IF(N411="snížená",J411,0)</f>
        <v>0</v>
      </c>
      <c r="BG411" s="213">
        <f>IF(N411="zákl. přenesená",J411,0)</f>
        <v>0</v>
      </c>
      <c r="BH411" s="213">
        <f>IF(N411="sníž. přenesená",J411,0)</f>
        <v>0</v>
      </c>
      <c r="BI411" s="213">
        <f>IF(N411="nulová",J411,0)</f>
        <v>0</v>
      </c>
      <c r="BJ411" s="19" t="s">
        <v>74</v>
      </c>
      <c r="BK411" s="213">
        <f>ROUND(I411*H411,2)</f>
        <v>0</v>
      </c>
      <c r="BL411" s="19" t="s">
        <v>234</v>
      </c>
      <c r="BM411" s="212" t="s">
        <v>664</v>
      </c>
    </row>
    <row r="412" s="2" customFormat="1">
      <c r="A412" s="40"/>
      <c r="B412" s="41"/>
      <c r="C412" s="42"/>
      <c r="D412" s="214" t="s">
        <v>128</v>
      </c>
      <c r="E412" s="42"/>
      <c r="F412" s="215" t="s">
        <v>665</v>
      </c>
      <c r="G412" s="42"/>
      <c r="H412" s="42"/>
      <c r="I412" s="216"/>
      <c r="J412" s="42"/>
      <c r="K412" s="42"/>
      <c r="L412" s="46"/>
      <c r="M412" s="217"/>
      <c r="N412" s="218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128</v>
      </c>
      <c r="AU412" s="19" t="s">
        <v>126</v>
      </c>
    </row>
    <row r="413" s="12" customFormat="1" ht="20.88" customHeight="1">
      <c r="A413" s="12"/>
      <c r="B413" s="184"/>
      <c r="C413" s="185"/>
      <c r="D413" s="186" t="s">
        <v>68</v>
      </c>
      <c r="E413" s="198" t="s">
        <v>666</v>
      </c>
      <c r="F413" s="198" t="s">
        <v>667</v>
      </c>
      <c r="G413" s="185"/>
      <c r="H413" s="185"/>
      <c r="I413" s="188"/>
      <c r="J413" s="199">
        <f>BK413</f>
        <v>0</v>
      </c>
      <c r="K413" s="185"/>
      <c r="L413" s="190"/>
      <c r="M413" s="191"/>
      <c r="N413" s="192"/>
      <c r="O413" s="192"/>
      <c r="P413" s="193">
        <f>SUM(P414:P417)</f>
        <v>0</v>
      </c>
      <c r="Q413" s="192"/>
      <c r="R413" s="193">
        <f>SUM(R414:R417)</f>
        <v>0.0022399999999999998</v>
      </c>
      <c r="S413" s="192"/>
      <c r="T413" s="194">
        <f>SUM(T414:T417)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95" t="s">
        <v>76</v>
      </c>
      <c r="AT413" s="196" t="s">
        <v>68</v>
      </c>
      <c r="AU413" s="196" t="s">
        <v>76</v>
      </c>
      <c r="AY413" s="195" t="s">
        <v>116</v>
      </c>
      <c r="BK413" s="197">
        <f>SUM(BK414:BK417)</f>
        <v>0</v>
      </c>
    </row>
    <row r="414" s="2" customFormat="1" ht="24.15" customHeight="1">
      <c r="A414" s="40"/>
      <c r="B414" s="41"/>
      <c r="C414" s="200" t="s">
        <v>668</v>
      </c>
      <c r="D414" s="200" t="s">
        <v>121</v>
      </c>
      <c r="E414" s="201" t="s">
        <v>669</v>
      </c>
      <c r="F414" s="202" t="s">
        <v>670</v>
      </c>
      <c r="G414" s="203" t="s">
        <v>124</v>
      </c>
      <c r="H414" s="204">
        <v>8</v>
      </c>
      <c r="I414" s="205"/>
      <c r="J414" s="206">
        <f>ROUND(I414*H414,2)</f>
        <v>0</v>
      </c>
      <c r="K414" s="207"/>
      <c r="L414" s="46"/>
      <c r="M414" s="208" t="s">
        <v>19</v>
      </c>
      <c r="N414" s="209" t="s">
        <v>40</v>
      </c>
      <c r="O414" s="86"/>
      <c r="P414" s="210">
        <f>O414*H414</f>
        <v>0</v>
      </c>
      <c r="Q414" s="210">
        <v>0.00013999999999999999</v>
      </c>
      <c r="R414" s="210">
        <f>Q414*H414</f>
        <v>0.0011199999999999999</v>
      </c>
      <c r="S414" s="210">
        <v>0</v>
      </c>
      <c r="T414" s="21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2" t="s">
        <v>234</v>
      </c>
      <c r="AT414" s="212" t="s">
        <v>121</v>
      </c>
      <c r="AU414" s="212" t="s">
        <v>126</v>
      </c>
      <c r="AY414" s="19" t="s">
        <v>116</v>
      </c>
      <c r="BE414" s="213">
        <f>IF(N414="základní",J414,0)</f>
        <v>0</v>
      </c>
      <c r="BF414" s="213">
        <f>IF(N414="snížená",J414,0)</f>
        <v>0</v>
      </c>
      <c r="BG414" s="213">
        <f>IF(N414="zákl. přenesená",J414,0)</f>
        <v>0</v>
      </c>
      <c r="BH414" s="213">
        <f>IF(N414="sníž. přenesená",J414,0)</f>
        <v>0</v>
      </c>
      <c r="BI414" s="213">
        <f>IF(N414="nulová",J414,0)</f>
        <v>0</v>
      </c>
      <c r="BJ414" s="19" t="s">
        <v>74</v>
      </c>
      <c r="BK414" s="213">
        <f>ROUND(I414*H414,2)</f>
        <v>0</v>
      </c>
      <c r="BL414" s="19" t="s">
        <v>234</v>
      </c>
      <c r="BM414" s="212" t="s">
        <v>671</v>
      </c>
    </row>
    <row r="415" s="2" customFormat="1">
      <c r="A415" s="40"/>
      <c r="B415" s="41"/>
      <c r="C415" s="42"/>
      <c r="D415" s="214" t="s">
        <v>128</v>
      </c>
      <c r="E415" s="42"/>
      <c r="F415" s="215" t="s">
        <v>672</v>
      </c>
      <c r="G415" s="42"/>
      <c r="H415" s="42"/>
      <c r="I415" s="216"/>
      <c r="J415" s="42"/>
      <c r="K415" s="42"/>
      <c r="L415" s="46"/>
      <c r="M415" s="217"/>
      <c r="N415" s="218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128</v>
      </c>
      <c r="AU415" s="19" t="s">
        <v>126</v>
      </c>
    </row>
    <row r="416" s="2" customFormat="1" ht="24.15" customHeight="1">
      <c r="A416" s="40"/>
      <c r="B416" s="41"/>
      <c r="C416" s="200" t="s">
        <v>673</v>
      </c>
      <c r="D416" s="200" t="s">
        <v>121</v>
      </c>
      <c r="E416" s="201" t="s">
        <v>674</v>
      </c>
      <c r="F416" s="202" t="s">
        <v>675</v>
      </c>
      <c r="G416" s="203" t="s">
        <v>124</v>
      </c>
      <c r="H416" s="204">
        <v>8</v>
      </c>
      <c r="I416" s="205"/>
      <c r="J416" s="206">
        <f>ROUND(I416*H416,2)</f>
        <v>0</v>
      </c>
      <c r="K416" s="207"/>
      <c r="L416" s="46"/>
      <c r="M416" s="208" t="s">
        <v>19</v>
      </c>
      <c r="N416" s="209" t="s">
        <v>40</v>
      </c>
      <c r="O416" s="86"/>
      <c r="P416" s="210">
        <f>O416*H416</f>
        <v>0</v>
      </c>
      <c r="Q416" s="210">
        <v>0.00013999999999999999</v>
      </c>
      <c r="R416" s="210">
        <f>Q416*H416</f>
        <v>0.0011199999999999999</v>
      </c>
      <c r="S416" s="210">
        <v>0</v>
      </c>
      <c r="T416" s="211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2" t="s">
        <v>234</v>
      </c>
      <c r="AT416" s="212" t="s">
        <v>121</v>
      </c>
      <c r="AU416" s="212" t="s">
        <v>126</v>
      </c>
      <c r="AY416" s="19" t="s">
        <v>116</v>
      </c>
      <c r="BE416" s="213">
        <f>IF(N416="základní",J416,0)</f>
        <v>0</v>
      </c>
      <c r="BF416" s="213">
        <f>IF(N416="snížená",J416,0)</f>
        <v>0</v>
      </c>
      <c r="BG416" s="213">
        <f>IF(N416="zákl. přenesená",J416,0)</f>
        <v>0</v>
      </c>
      <c r="BH416" s="213">
        <f>IF(N416="sníž. přenesená",J416,0)</f>
        <v>0</v>
      </c>
      <c r="BI416" s="213">
        <f>IF(N416="nulová",J416,0)</f>
        <v>0</v>
      </c>
      <c r="BJ416" s="19" t="s">
        <v>74</v>
      </c>
      <c r="BK416" s="213">
        <f>ROUND(I416*H416,2)</f>
        <v>0</v>
      </c>
      <c r="BL416" s="19" t="s">
        <v>234</v>
      </c>
      <c r="BM416" s="212" t="s">
        <v>676</v>
      </c>
    </row>
    <row r="417" s="2" customFormat="1">
      <c r="A417" s="40"/>
      <c r="B417" s="41"/>
      <c r="C417" s="42"/>
      <c r="D417" s="214" t="s">
        <v>128</v>
      </c>
      <c r="E417" s="42"/>
      <c r="F417" s="215" t="s">
        <v>677</v>
      </c>
      <c r="G417" s="42"/>
      <c r="H417" s="42"/>
      <c r="I417" s="216"/>
      <c r="J417" s="42"/>
      <c r="K417" s="42"/>
      <c r="L417" s="46"/>
      <c r="M417" s="217"/>
      <c r="N417" s="218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128</v>
      </c>
      <c r="AU417" s="19" t="s">
        <v>126</v>
      </c>
    </row>
    <row r="418" s="12" customFormat="1" ht="22.8" customHeight="1">
      <c r="A418" s="12"/>
      <c r="B418" s="184"/>
      <c r="C418" s="185"/>
      <c r="D418" s="186" t="s">
        <v>68</v>
      </c>
      <c r="E418" s="198" t="s">
        <v>678</v>
      </c>
      <c r="F418" s="198" t="s">
        <v>679</v>
      </c>
      <c r="G418" s="185"/>
      <c r="H418" s="185"/>
      <c r="I418" s="188"/>
      <c r="J418" s="199">
        <f>BK418</f>
        <v>0</v>
      </c>
      <c r="K418" s="185"/>
      <c r="L418" s="190"/>
      <c r="M418" s="191"/>
      <c r="N418" s="192"/>
      <c r="O418" s="192"/>
      <c r="P418" s="193">
        <f>P419</f>
        <v>0</v>
      </c>
      <c r="Q418" s="192"/>
      <c r="R418" s="193">
        <f>R419</f>
        <v>0</v>
      </c>
      <c r="S418" s="192"/>
      <c r="T418" s="194">
        <f>T419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95" t="s">
        <v>115</v>
      </c>
      <c r="AT418" s="196" t="s">
        <v>68</v>
      </c>
      <c r="AU418" s="196" t="s">
        <v>74</v>
      </c>
      <c r="AY418" s="195" t="s">
        <v>116</v>
      </c>
      <c r="BK418" s="197">
        <f>BK419</f>
        <v>0</v>
      </c>
    </row>
    <row r="419" s="12" customFormat="1" ht="20.88" customHeight="1">
      <c r="A419" s="12"/>
      <c r="B419" s="184"/>
      <c r="C419" s="185"/>
      <c r="D419" s="186" t="s">
        <v>68</v>
      </c>
      <c r="E419" s="198" t="s">
        <v>680</v>
      </c>
      <c r="F419" s="198" t="s">
        <v>681</v>
      </c>
      <c r="G419" s="185"/>
      <c r="H419" s="185"/>
      <c r="I419" s="188"/>
      <c r="J419" s="199">
        <f>BK419</f>
        <v>0</v>
      </c>
      <c r="K419" s="185"/>
      <c r="L419" s="190"/>
      <c r="M419" s="191"/>
      <c r="N419" s="192"/>
      <c r="O419" s="192"/>
      <c r="P419" s="193">
        <f>SUM(P420:P421)</f>
        <v>0</v>
      </c>
      <c r="Q419" s="192"/>
      <c r="R419" s="193">
        <f>SUM(R420:R421)</f>
        <v>0</v>
      </c>
      <c r="S419" s="192"/>
      <c r="T419" s="194">
        <f>SUM(T420:T421)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95" t="s">
        <v>115</v>
      </c>
      <c r="AT419" s="196" t="s">
        <v>68</v>
      </c>
      <c r="AU419" s="196" t="s">
        <v>76</v>
      </c>
      <c r="AY419" s="195" t="s">
        <v>116</v>
      </c>
      <c r="BK419" s="197">
        <f>SUM(BK420:BK421)</f>
        <v>0</v>
      </c>
    </row>
    <row r="420" s="2" customFormat="1" ht="16.5" customHeight="1">
      <c r="A420" s="40"/>
      <c r="B420" s="41"/>
      <c r="C420" s="200" t="s">
        <v>682</v>
      </c>
      <c r="D420" s="200" t="s">
        <v>121</v>
      </c>
      <c r="E420" s="201" t="s">
        <v>683</v>
      </c>
      <c r="F420" s="202" t="s">
        <v>681</v>
      </c>
      <c r="G420" s="203" t="s">
        <v>684</v>
      </c>
      <c r="H420" s="204">
        <v>1</v>
      </c>
      <c r="I420" s="205"/>
      <c r="J420" s="206">
        <f>ROUND(I420*H420,2)</f>
        <v>0</v>
      </c>
      <c r="K420" s="207"/>
      <c r="L420" s="46"/>
      <c r="M420" s="208" t="s">
        <v>19</v>
      </c>
      <c r="N420" s="209" t="s">
        <v>40</v>
      </c>
      <c r="O420" s="86"/>
      <c r="P420" s="210">
        <f>O420*H420</f>
        <v>0</v>
      </c>
      <c r="Q420" s="210">
        <v>0</v>
      </c>
      <c r="R420" s="210">
        <f>Q420*H420</f>
        <v>0</v>
      </c>
      <c r="S420" s="210">
        <v>0</v>
      </c>
      <c r="T420" s="211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2" t="s">
        <v>685</v>
      </c>
      <c r="AT420" s="212" t="s">
        <v>121</v>
      </c>
      <c r="AU420" s="212" t="s">
        <v>126</v>
      </c>
      <c r="AY420" s="19" t="s">
        <v>116</v>
      </c>
      <c r="BE420" s="213">
        <f>IF(N420="základní",J420,0)</f>
        <v>0</v>
      </c>
      <c r="BF420" s="213">
        <f>IF(N420="snížená",J420,0)</f>
        <v>0</v>
      </c>
      <c r="BG420" s="213">
        <f>IF(N420="zákl. přenesená",J420,0)</f>
        <v>0</v>
      </c>
      <c r="BH420" s="213">
        <f>IF(N420="sníž. přenesená",J420,0)</f>
        <v>0</v>
      </c>
      <c r="BI420" s="213">
        <f>IF(N420="nulová",J420,0)</f>
        <v>0</v>
      </c>
      <c r="BJ420" s="19" t="s">
        <v>74</v>
      </c>
      <c r="BK420" s="213">
        <f>ROUND(I420*H420,2)</f>
        <v>0</v>
      </c>
      <c r="BL420" s="19" t="s">
        <v>685</v>
      </c>
      <c r="BM420" s="212" t="s">
        <v>686</v>
      </c>
    </row>
    <row r="421" s="2" customFormat="1">
      <c r="A421" s="40"/>
      <c r="B421" s="41"/>
      <c r="C421" s="42"/>
      <c r="D421" s="214" t="s">
        <v>128</v>
      </c>
      <c r="E421" s="42"/>
      <c r="F421" s="215" t="s">
        <v>687</v>
      </c>
      <c r="G421" s="42"/>
      <c r="H421" s="42"/>
      <c r="I421" s="216"/>
      <c r="J421" s="42"/>
      <c r="K421" s="42"/>
      <c r="L421" s="46"/>
      <c r="M421" s="264"/>
      <c r="N421" s="265"/>
      <c r="O421" s="266"/>
      <c r="P421" s="266"/>
      <c r="Q421" s="266"/>
      <c r="R421" s="266"/>
      <c r="S421" s="266"/>
      <c r="T421" s="26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128</v>
      </c>
      <c r="AU421" s="19" t="s">
        <v>126</v>
      </c>
    </row>
    <row r="422" s="2" customFormat="1" ht="6.96" customHeight="1">
      <c r="A422" s="40"/>
      <c r="B422" s="61"/>
      <c r="C422" s="62"/>
      <c r="D422" s="62"/>
      <c r="E422" s="62"/>
      <c r="F422" s="62"/>
      <c r="G422" s="62"/>
      <c r="H422" s="62"/>
      <c r="I422" s="62"/>
      <c r="J422" s="62"/>
      <c r="K422" s="62"/>
      <c r="L422" s="46"/>
      <c r="M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</sheetData>
  <sheetProtection sheet="1" autoFilter="0" formatColumns="0" formatRows="0" objects="1" scenarios="1" spinCount="100000" saltValue="yQv4W0LD9kfgfpkKYUchCzYKTf5iPsva5hq7VlPoePcNjtI+ehr6jwHBWaZXlEKqS9/0xcGZ9A35/jKH6CIniQ==" hashValue="RqWBtwED5xS9TqQvH9Y0UoSM9bDE6l9yjo0z8nBtDKHKsgK6kYflrFNDJSpw5ZcPBJ4+prvTJrQKm4xEnh7Mqw==" algorithmName="SHA-512" password="CC35"/>
  <autoFilter ref="C91:K421"/>
  <mergeCells count="6">
    <mergeCell ref="E7:H7"/>
    <mergeCell ref="E16:H16"/>
    <mergeCell ref="E25:H25"/>
    <mergeCell ref="E46:H46"/>
    <mergeCell ref="E84:H84"/>
    <mergeCell ref="L2:V2"/>
  </mergeCells>
  <hyperlinks>
    <hyperlink ref="F97" r:id="rId1" display="https://podminky.urs.cz/item/CS_URS_2023_02/611325422"/>
    <hyperlink ref="F99" r:id="rId2" display="https://podminky.urs.cz/item/CS_URS_2023_02/612325421"/>
    <hyperlink ref="F122" r:id="rId3" display="https://podminky.urs.cz/item/CS_URS_2023_02/622131121"/>
    <hyperlink ref="F127" r:id="rId4" display="https://podminky.urs.cz/item/CS_URS_2023_02/622142001"/>
    <hyperlink ref="F132" r:id="rId5" display="https://podminky.urs.cz/item/CS_URS_2023_02/622252002"/>
    <hyperlink ref="F137" r:id="rId6" display="https://podminky.urs.cz/item/CS_URS_2023_02/622325101"/>
    <hyperlink ref="F139" r:id="rId7" display="https://podminky.urs.cz/item/CS_URS_2023_02/622541012"/>
    <hyperlink ref="F141" r:id="rId8" display="https://podminky.urs.cz/item/CS_URS_2023_02/629995101"/>
    <hyperlink ref="F144" r:id="rId9" display="https://podminky.urs.cz/item/CS_URS_2023_02/968062244"/>
    <hyperlink ref="F151" r:id="rId10" display="https://podminky.urs.cz/item/CS_URS_2023_02/968062245"/>
    <hyperlink ref="F155" r:id="rId11" display="https://podminky.urs.cz/item/CS_URS_2023_02/968062455"/>
    <hyperlink ref="F159" r:id="rId12" display="https://podminky.urs.cz/item/CS_URS_2023_02/968062559"/>
    <hyperlink ref="F163" r:id="rId13" display="https://podminky.urs.cz/item/CS_URS_2023_02/978011121"/>
    <hyperlink ref="F166" r:id="rId14" display="https://podminky.urs.cz/item/CS_URS_2023_02/978013141"/>
    <hyperlink ref="F190" r:id="rId15" display="https://podminky.urs.cz/item/CS_URS_2023_02/997002511"/>
    <hyperlink ref="F192" r:id="rId16" display="https://podminky.urs.cz/item/CS_URS_2023_02/997002611"/>
    <hyperlink ref="F194" r:id="rId17" display="https://podminky.urs.cz/item/CS_URS_2023_02/997013631"/>
    <hyperlink ref="F196" r:id="rId18" display="https://podminky.urs.cz/item/CS_URS_2023_02/997221559"/>
    <hyperlink ref="F201" r:id="rId19" display="https://podminky.urs.cz/item/CS_URS_2023_02/998011001"/>
    <hyperlink ref="F203" r:id="rId20" display="https://podminky.urs.cz/item/CS_URS_2023_02/998011014"/>
    <hyperlink ref="F207" r:id="rId21" display="https://podminky.urs.cz/item/CS_URS_2023_02/721210822"/>
    <hyperlink ref="F209" r:id="rId22" display="https://podminky.urs.cz/item/CS_URS_2023_02/721212128"/>
    <hyperlink ref="F211" r:id="rId23" display="https://podminky.urs.cz/item/CS_URS_2023_02/998721101"/>
    <hyperlink ref="F213" r:id="rId24" display="https://podminky.urs.cz/item/CS_URS_2023_02/998721181"/>
    <hyperlink ref="F216" r:id="rId25" display="https://podminky.urs.cz/item/CS_URS_2023_02/725112182"/>
    <hyperlink ref="F218" r:id="rId26" display="https://podminky.urs.cz/item/CS_URS_2023_02/725210951"/>
    <hyperlink ref="F220" r:id="rId27" display="https://podminky.urs.cz/item/CS_URS_2023_02/725291211"/>
    <hyperlink ref="F222" r:id="rId28" display="https://podminky.urs.cz/item/CS_URS_2023_02/725291621"/>
    <hyperlink ref="F224" r:id="rId29" display="https://podminky.urs.cz/item/CS_URS_2023_02/725291631"/>
    <hyperlink ref="F226" r:id="rId30" display="https://podminky.urs.cz/item/CS_URS_2023_02/725291641"/>
    <hyperlink ref="F228" r:id="rId31" display="https://podminky.urs.cz/item/CS_URS_2023_02/725530826"/>
    <hyperlink ref="F230" r:id="rId32" display="https://podminky.urs.cz/item/CS_URS_2023_02/725532122"/>
    <hyperlink ref="F232" r:id="rId33" display="https://podminky.urs.cz/item/CS_URS_2023_02/725822632"/>
    <hyperlink ref="F234" r:id="rId34" display="https://podminky.urs.cz/item/CS_URS_2023_02/725841312"/>
    <hyperlink ref="F236" r:id="rId35" display="https://podminky.urs.cz/item/CS_URS_2023_02/725861102"/>
    <hyperlink ref="F238" r:id="rId36" display="https://podminky.urs.cz/item/CS_URS_2023_02/725980122"/>
    <hyperlink ref="F240" r:id="rId37" display="https://podminky.urs.cz/item/CS_URS_2023_02/998725101"/>
    <hyperlink ref="F242" r:id="rId38" display="https://podminky.urs.cz/item/CS_URS_2023_02/998725181"/>
    <hyperlink ref="F245" r:id="rId39" display="https://podminky.urs.cz/item/CS_URS_2023_02/741810001"/>
    <hyperlink ref="F248" r:id="rId40" display="https://podminky.urs.cz/item/CS_URS_2023_02/764002851"/>
    <hyperlink ref="F251" r:id="rId41" display="https://podminky.urs.cz/item/CS_URS_2023_02/764226403"/>
    <hyperlink ref="F253" r:id="rId42" display="https://podminky.urs.cz/item/CS_URS_2023_02/998764101"/>
    <hyperlink ref="F255" r:id="rId43" display="https://podminky.urs.cz/item/CS_URS_2023_02/998764181"/>
    <hyperlink ref="F264" r:id="rId44" display="https://podminky.urs.cz/item/CS_URS_2023_02/765151801"/>
    <hyperlink ref="F266" r:id="rId45" display="https://podminky.urs.cz/item/CS_URS_2023_02/998765101"/>
    <hyperlink ref="F268" r:id="rId46" display="https://podminky.urs.cz/item/CS_URS_2023_02/998765181"/>
    <hyperlink ref="F271" r:id="rId47" display="https://podminky.urs.cz/item/CS_URS_2023_02/766441811"/>
    <hyperlink ref="F274" r:id="rId48" display="https://podminky.urs.cz/item/CS_URS_2023_02/766622131"/>
    <hyperlink ref="F295" r:id="rId49" display="https://podminky.urs.cz/item/CS_URS_2023_02/766660001"/>
    <hyperlink ref="F300" r:id="rId50" display="https://podminky.urs.cz/item/CS_URS_2023_02/766660411"/>
    <hyperlink ref="F307" r:id="rId51" display="https://podminky.urs.cz/item/CS_URS_2023_02/766660451"/>
    <hyperlink ref="F309" r:id="rId52" display="https://podminky.urs.cz/item/CS_URS_2023_02/766694116"/>
    <hyperlink ref="F313" r:id="rId53" display="https://podminky.urs.cz/item/CS_URS_2023_02/766698111"/>
    <hyperlink ref="F317" r:id="rId54" display="https://podminky.urs.cz/item/CS_URS_2023_02/766699211"/>
    <hyperlink ref="F323" r:id="rId55" display="https://podminky.urs.cz/item/CS_URS_2023_02/998766101"/>
    <hyperlink ref="F325" r:id="rId56" display="https://podminky.urs.cz/item/CS_URS_2023_02/998766181"/>
    <hyperlink ref="F328" r:id="rId57" display="https://podminky.urs.cz/item/CS_URS_2023_02/771573810"/>
    <hyperlink ref="F335" r:id="rId58" display="https://podminky.urs.cz/item/CS_URS_2023_02/771574416"/>
    <hyperlink ref="F345" r:id="rId59" display="https://podminky.urs.cz/item/CS_URS_2023_02/771591112"/>
    <hyperlink ref="F347" r:id="rId60" display="https://podminky.urs.cz/item/CS_URS_2023_02/771591115"/>
    <hyperlink ref="F352" r:id="rId61" display="https://podminky.urs.cz/item/CS_URS_2023_02/998771101"/>
    <hyperlink ref="F354" r:id="rId62" display="https://podminky.urs.cz/item/CS_URS_2023_02/998771181"/>
    <hyperlink ref="F357" r:id="rId63" display="https://podminky.urs.cz/item/CS_URS_2023_02/776111116"/>
    <hyperlink ref="F365" r:id="rId64" display="https://podminky.urs.cz/item/CS_URS_2023_02/776231111"/>
    <hyperlink ref="F373" r:id="rId65" display="https://podminky.urs.cz/item/CS_URS_2023_02/776410811"/>
    <hyperlink ref="F380" r:id="rId66" display="https://podminky.urs.cz/item/CS_URS_2023_02/776991821"/>
    <hyperlink ref="F382" r:id="rId67" display="https://podminky.urs.cz/item/CS_URS_2023_02/998776101"/>
    <hyperlink ref="F384" r:id="rId68" display="https://podminky.urs.cz/item/CS_URS_2023_02/998776181"/>
    <hyperlink ref="F387" r:id="rId69" display="https://podminky.urs.cz/item/CS_URS_2023_02/781111011"/>
    <hyperlink ref="F394" r:id="rId70" display="https://podminky.urs.cz/item/CS_URS_2023_02/781121011"/>
    <hyperlink ref="F396" r:id="rId71" display="https://podminky.urs.cz/item/CS_URS_2023_02/781151031"/>
    <hyperlink ref="F398" r:id="rId72" display="https://podminky.urs.cz/item/CS_URS_2023_02/781474154"/>
    <hyperlink ref="F402" r:id="rId73" display="https://podminky.urs.cz/item/CS_URS_2023_02/781492311"/>
    <hyperlink ref="F407" r:id="rId74" display="https://podminky.urs.cz/item/CS_URS_2023_02/781495115"/>
    <hyperlink ref="F410" r:id="rId75" display="https://podminky.urs.cz/item/CS_URS_2023_02/998781101"/>
    <hyperlink ref="F412" r:id="rId76" display="https://podminky.urs.cz/item/CS_URS_2023_02/998781181"/>
    <hyperlink ref="F415" r:id="rId77" display="https://podminky.urs.cz/item/CS_URS_2023_02/783315103"/>
    <hyperlink ref="F417" r:id="rId78" display="https://podminky.urs.cz/item/CS_URS_2023_02/783317105"/>
    <hyperlink ref="F421" r:id="rId79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688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689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690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691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692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693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694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695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696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697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698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73</v>
      </c>
      <c r="F18" s="279" t="s">
        <v>699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700</v>
      </c>
      <c r="F19" s="279" t="s">
        <v>701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702</v>
      </c>
      <c r="F20" s="279" t="s">
        <v>703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704</v>
      </c>
      <c r="F21" s="279" t="s">
        <v>705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706</v>
      </c>
      <c r="F22" s="279" t="s">
        <v>707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708</v>
      </c>
      <c r="F23" s="279" t="s">
        <v>709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710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711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712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713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714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715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716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717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718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102</v>
      </c>
      <c r="F36" s="279"/>
      <c r="G36" s="279" t="s">
        <v>719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720</v>
      </c>
      <c r="F37" s="279"/>
      <c r="G37" s="279" t="s">
        <v>721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50</v>
      </c>
      <c r="F38" s="279"/>
      <c r="G38" s="279" t="s">
        <v>722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51</v>
      </c>
      <c r="F39" s="279"/>
      <c r="G39" s="279" t="s">
        <v>723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103</v>
      </c>
      <c r="F40" s="279"/>
      <c r="G40" s="279" t="s">
        <v>724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104</v>
      </c>
      <c r="F41" s="279"/>
      <c r="G41" s="279" t="s">
        <v>725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726</v>
      </c>
      <c r="F42" s="279"/>
      <c r="G42" s="279" t="s">
        <v>727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728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729</v>
      </c>
      <c r="F44" s="279"/>
      <c r="G44" s="279" t="s">
        <v>730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106</v>
      </c>
      <c r="F45" s="279"/>
      <c r="G45" s="279" t="s">
        <v>731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732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733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734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735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736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737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738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739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740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741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742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743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744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745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746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747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748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749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750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751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752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753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754</v>
      </c>
      <c r="D76" s="297"/>
      <c r="E76" s="297"/>
      <c r="F76" s="297" t="s">
        <v>755</v>
      </c>
      <c r="G76" s="298"/>
      <c r="H76" s="297" t="s">
        <v>51</v>
      </c>
      <c r="I76" s="297" t="s">
        <v>54</v>
      </c>
      <c r="J76" s="297" t="s">
        <v>756</v>
      </c>
      <c r="K76" s="296"/>
    </row>
    <row r="77" s="1" customFormat="1" ht="17.25" customHeight="1">
      <c r="B77" s="294"/>
      <c r="C77" s="299" t="s">
        <v>757</v>
      </c>
      <c r="D77" s="299"/>
      <c r="E77" s="299"/>
      <c r="F77" s="300" t="s">
        <v>758</v>
      </c>
      <c r="G77" s="301"/>
      <c r="H77" s="299"/>
      <c r="I77" s="299"/>
      <c r="J77" s="299" t="s">
        <v>759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50</v>
      </c>
      <c r="D79" s="304"/>
      <c r="E79" s="304"/>
      <c r="F79" s="305" t="s">
        <v>760</v>
      </c>
      <c r="G79" s="306"/>
      <c r="H79" s="282" t="s">
        <v>761</v>
      </c>
      <c r="I79" s="282" t="s">
        <v>762</v>
      </c>
      <c r="J79" s="282">
        <v>20</v>
      </c>
      <c r="K79" s="296"/>
    </row>
    <row r="80" s="1" customFormat="1" ht="15" customHeight="1">
      <c r="B80" s="294"/>
      <c r="C80" s="282" t="s">
        <v>763</v>
      </c>
      <c r="D80" s="282"/>
      <c r="E80" s="282"/>
      <c r="F80" s="305" t="s">
        <v>760</v>
      </c>
      <c r="G80" s="306"/>
      <c r="H80" s="282" t="s">
        <v>764</v>
      </c>
      <c r="I80" s="282" t="s">
        <v>762</v>
      </c>
      <c r="J80" s="282">
        <v>120</v>
      </c>
      <c r="K80" s="296"/>
    </row>
    <row r="81" s="1" customFormat="1" ht="15" customHeight="1">
      <c r="B81" s="307"/>
      <c r="C81" s="282" t="s">
        <v>765</v>
      </c>
      <c r="D81" s="282"/>
      <c r="E81" s="282"/>
      <c r="F81" s="305" t="s">
        <v>766</v>
      </c>
      <c r="G81" s="306"/>
      <c r="H81" s="282" t="s">
        <v>767</v>
      </c>
      <c r="I81" s="282" t="s">
        <v>762</v>
      </c>
      <c r="J81" s="282">
        <v>50</v>
      </c>
      <c r="K81" s="296"/>
    </row>
    <row r="82" s="1" customFormat="1" ht="15" customHeight="1">
      <c r="B82" s="307"/>
      <c r="C82" s="282" t="s">
        <v>768</v>
      </c>
      <c r="D82" s="282"/>
      <c r="E82" s="282"/>
      <c r="F82" s="305" t="s">
        <v>760</v>
      </c>
      <c r="G82" s="306"/>
      <c r="H82" s="282" t="s">
        <v>769</v>
      </c>
      <c r="I82" s="282" t="s">
        <v>770</v>
      </c>
      <c r="J82" s="282"/>
      <c r="K82" s="296"/>
    </row>
    <row r="83" s="1" customFormat="1" ht="15" customHeight="1">
      <c r="B83" s="307"/>
      <c r="C83" s="308" t="s">
        <v>771</v>
      </c>
      <c r="D83" s="308"/>
      <c r="E83" s="308"/>
      <c r="F83" s="309" t="s">
        <v>766</v>
      </c>
      <c r="G83" s="308"/>
      <c r="H83" s="308" t="s">
        <v>772</v>
      </c>
      <c r="I83" s="308" t="s">
        <v>762</v>
      </c>
      <c r="J83" s="308">
        <v>15</v>
      </c>
      <c r="K83" s="296"/>
    </row>
    <row r="84" s="1" customFormat="1" ht="15" customHeight="1">
      <c r="B84" s="307"/>
      <c r="C84" s="308" t="s">
        <v>773</v>
      </c>
      <c r="D84" s="308"/>
      <c r="E84" s="308"/>
      <c r="F84" s="309" t="s">
        <v>766</v>
      </c>
      <c r="G84" s="308"/>
      <c r="H84" s="308" t="s">
        <v>774</v>
      </c>
      <c r="I84" s="308" t="s">
        <v>762</v>
      </c>
      <c r="J84" s="308">
        <v>15</v>
      </c>
      <c r="K84" s="296"/>
    </row>
    <row r="85" s="1" customFormat="1" ht="15" customHeight="1">
      <c r="B85" s="307"/>
      <c r="C85" s="308" t="s">
        <v>775</v>
      </c>
      <c r="D85" s="308"/>
      <c r="E85" s="308"/>
      <c r="F85" s="309" t="s">
        <v>766</v>
      </c>
      <c r="G85" s="308"/>
      <c r="H85" s="308" t="s">
        <v>776</v>
      </c>
      <c r="I85" s="308" t="s">
        <v>762</v>
      </c>
      <c r="J85" s="308">
        <v>20</v>
      </c>
      <c r="K85" s="296"/>
    </row>
    <row r="86" s="1" customFormat="1" ht="15" customHeight="1">
      <c r="B86" s="307"/>
      <c r="C86" s="308" t="s">
        <v>777</v>
      </c>
      <c r="D86" s="308"/>
      <c r="E86" s="308"/>
      <c r="F86" s="309" t="s">
        <v>766</v>
      </c>
      <c r="G86" s="308"/>
      <c r="H86" s="308" t="s">
        <v>778</v>
      </c>
      <c r="I86" s="308" t="s">
        <v>762</v>
      </c>
      <c r="J86" s="308">
        <v>20</v>
      </c>
      <c r="K86" s="296"/>
    </row>
    <row r="87" s="1" customFormat="1" ht="15" customHeight="1">
      <c r="B87" s="307"/>
      <c r="C87" s="282" t="s">
        <v>779</v>
      </c>
      <c r="D87" s="282"/>
      <c r="E87" s="282"/>
      <c r="F87" s="305" t="s">
        <v>766</v>
      </c>
      <c r="G87" s="306"/>
      <c r="H87" s="282" t="s">
        <v>780</v>
      </c>
      <c r="I87" s="282" t="s">
        <v>762</v>
      </c>
      <c r="J87" s="282">
        <v>50</v>
      </c>
      <c r="K87" s="296"/>
    </row>
    <row r="88" s="1" customFormat="1" ht="15" customHeight="1">
      <c r="B88" s="307"/>
      <c r="C88" s="282" t="s">
        <v>781</v>
      </c>
      <c r="D88" s="282"/>
      <c r="E88" s="282"/>
      <c r="F88" s="305" t="s">
        <v>766</v>
      </c>
      <c r="G88" s="306"/>
      <c r="H88" s="282" t="s">
        <v>782</v>
      </c>
      <c r="I88" s="282" t="s">
        <v>762</v>
      </c>
      <c r="J88" s="282">
        <v>20</v>
      </c>
      <c r="K88" s="296"/>
    </row>
    <row r="89" s="1" customFormat="1" ht="15" customHeight="1">
      <c r="B89" s="307"/>
      <c r="C89" s="282" t="s">
        <v>783</v>
      </c>
      <c r="D89" s="282"/>
      <c r="E89" s="282"/>
      <c r="F89" s="305" t="s">
        <v>766</v>
      </c>
      <c r="G89" s="306"/>
      <c r="H89" s="282" t="s">
        <v>784</v>
      </c>
      <c r="I89" s="282" t="s">
        <v>762</v>
      </c>
      <c r="J89" s="282">
        <v>20</v>
      </c>
      <c r="K89" s="296"/>
    </row>
    <row r="90" s="1" customFormat="1" ht="15" customHeight="1">
      <c r="B90" s="307"/>
      <c r="C90" s="282" t="s">
        <v>785</v>
      </c>
      <c r="D90" s="282"/>
      <c r="E90" s="282"/>
      <c r="F90" s="305" t="s">
        <v>766</v>
      </c>
      <c r="G90" s="306"/>
      <c r="H90" s="282" t="s">
        <v>786</v>
      </c>
      <c r="I90" s="282" t="s">
        <v>762</v>
      </c>
      <c r="J90" s="282">
        <v>50</v>
      </c>
      <c r="K90" s="296"/>
    </row>
    <row r="91" s="1" customFormat="1" ht="15" customHeight="1">
      <c r="B91" s="307"/>
      <c r="C91" s="282" t="s">
        <v>787</v>
      </c>
      <c r="D91" s="282"/>
      <c r="E91" s="282"/>
      <c r="F91" s="305" t="s">
        <v>766</v>
      </c>
      <c r="G91" s="306"/>
      <c r="H91" s="282" t="s">
        <v>787</v>
      </c>
      <c r="I91" s="282" t="s">
        <v>762</v>
      </c>
      <c r="J91" s="282">
        <v>50</v>
      </c>
      <c r="K91" s="296"/>
    </row>
    <row r="92" s="1" customFormat="1" ht="15" customHeight="1">
      <c r="B92" s="307"/>
      <c r="C92" s="282" t="s">
        <v>788</v>
      </c>
      <c r="D92" s="282"/>
      <c r="E92" s="282"/>
      <c r="F92" s="305" t="s">
        <v>766</v>
      </c>
      <c r="G92" s="306"/>
      <c r="H92" s="282" t="s">
        <v>789</v>
      </c>
      <c r="I92" s="282" t="s">
        <v>762</v>
      </c>
      <c r="J92" s="282">
        <v>255</v>
      </c>
      <c r="K92" s="296"/>
    </row>
    <row r="93" s="1" customFormat="1" ht="15" customHeight="1">
      <c r="B93" s="307"/>
      <c r="C93" s="282" t="s">
        <v>790</v>
      </c>
      <c r="D93" s="282"/>
      <c r="E93" s="282"/>
      <c r="F93" s="305" t="s">
        <v>760</v>
      </c>
      <c r="G93" s="306"/>
      <c r="H93" s="282" t="s">
        <v>791</v>
      </c>
      <c r="I93" s="282" t="s">
        <v>792</v>
      </c>
      <c r="J93" s="282"/>
      <c r="K93" s="296"/>
    </row>
    <row r="94" s="1" customFormat="1" ht="15" customHeight="1">
      <c r="B94" s="307"/>
      <c r="C94" s="282" t="s">
        <v>793</v>
      </c>
      <c r="D94" s="282"/>
      <c r="E94" s="282"/>
      <c r="F94" s="305" t="s">
        <v>760</v>
      </c>
      <c r="G94" s="306"/>
      <c r="H94" s="282" t="s">
        <v>794</v>
      </c>
      <c r="I94" s="282" t="s">
        <v>795</v>
      </c>
      <c r="J94" s="282"/>
      <c r="K94" s="296"/>
    </row>
    <row r="95" s="1" customFormat="1" ht="15" customHeight="1">
      <c r="B95" s="307"/>
      <c r="C95" s="282" t="s">
        <v>796</v>
      </c>
      <c r="D95" s="282"/>
      <c r="E95" s="282"/>
      <c r="F95" s="305" t="s">
        <v>760</v>
      </c>
      <c r="G95" s="306"/>
      <c r="H95" s="282" t="s">
        <v>796</v>
      </c>
      <c r="I95" s="282" t="s">
        <v>795</v>
      </c>
      <c r="J95" s="282"/>
      <c r="K95" s="296"/>
    </row>
    <row r="96" s="1" customFormat="1" ht="15" customHeight="1">
      <c r="B96" s="307"/>
      <c r="C96" s="282" t="s">
        <v>35</v>
      </c>
      <c r="D96" s="282"/>
      <c r="E96" s="282"/>
      <c r="F96" s="305" t="s">
        <v>760</v>
      </c>
      <c r="G96" s="306"/>
      <c r="H96" s="282" t="s">
        <v>797</v>
      </c>
      <c r="I96" s="282" t="s">
        <v>795</v>
      </c>
      <c r="J96" s="282"/>
      <c r="K96" s="296"/>
    </row>
    <row r="97" s="1" customFormat="1" ht="15" customHeight="1">
      <c r="B97" s="307"/>
      <c r="C97" s="282" t="s">
        <v>45</v>
      </c>
      <c r="D97" s="282"/>
      <c r="E97" s="282"/>
      <c r="F97" s="305" t="s">
        <v>760</v>
      </c>
      <c r="G97" s="306"/>
      <c r="H97" s="282" t="s">
        <v>798</v>
      </c>
      <c r="I97" s="282" t="s">
        <v>795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799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754</v>
      </c>
      <c r="D103" s="297"/>
      <c r="E103" s="297"/>
      <c r="F103" s="297" t="s">
        <v>755</v>
      </c>
      <c r="G103" s="298"/>
      <c r="H103" s="297" t="s">
        <v>51</v>
      </c>
      <c r="I103" s="297" t="s">
        <v>54</v>
      </c>
      <c r="J103" s="297" t="s">
        <v>756</v>
      </c>
      <c r="K103" s="296"/>
    </row>
    <row r="104" s="1" customFormat="1" ht="17.25" customHeight="1">
      <c r="B104" s="294"/>
      <c r="C104" s="299" t="s">
        <v>757</v>
      </c>
      <c r="D104" s="299"/>
      <c r="E104" s="299"/>
      <c r="F104" s="300" t="s">
        <v>758</v>
      </c>
      <c r="G104" s="301"/>
      <c r="H104" s="299"/>
      <c r="I104" s="299"/>
      <c r="J104" s="299" t="s">
        <v>759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50</v>
      </c>
      <c r="D106" s="304"/>
      <c r="E106" s="304"/>
      <c r="F106" s="305" t="s">
        <v>760</v>
      </c>
      <c r="G106" s="282"/>
      <c r="H106" s="282" t="s">
        <v>800</v>
      </c>
      <c r="I106" s="282" t="s">
        <v>762</v>
      </c>
      <c r="J106" s="282">
        <v>20</v>
      </c>
      <c r="K106" s="296"/>
    </row>
    <row r="107" s="1" customFormat="1" ht="15" customHeight="1">
      <c r="B107" s="294"/>
      <c r="C107" s="282" t="s">
        <v>763</v>
      </c>
      <c r="D107" s="282"/>
      <c r="E107" s="282"/>
      <c r="F107" s="305" t="s">
        <v>760</v>
      </c>
      <c r="G107" s="282"/>
      <c r="H107" s="282" t="s">
        <v>800</v>
      </c>
      <c r="I107" s="282" t="s">
        <v>762</v>
      </c>
      <c r="J107" s="282">
        <v>120</v>
      </c>
      <c r="K107" s="296"/>
    </row>
    <row r="108" s="1" customFormat="1" ht="15" customHeight="1">
      <c r="B108" s="307"/>
      <c r="C108" s="282" t="s">
        <v>765</v>
      </c>
      <c r="D108" s="282"/>
      <c r="E108" s="282"/>
      <c r="F108" s="305" t="s">
        <v>766</v>
      </c>
      <c r="G108" s="282"/>
      <c r="H108" s="282" t="s">
        <v>800</v>
      </c>
      <c r="I108" s="282" t="s">
        <v>762</v>
      </c>
      <c r="J108" s="282">
        <v>50</v>
      </c>
      <c r="K108" s="296"/>
    </row>
    <row r="109" s="1" customFormat="1" ht="15" customHeight="1">
      <c r="B109" s="307"/>
      <c r="C109" s="282" t="s">
        <v>768</v>
      </c>
      <c r="D109" s="282"/>
      <c r="E109" s="282"/>
      <c r="F109" s="305" t="s">
        <v>760</v>
      </c>
      <c r="G109" s="282"/>
      <c r="H109" s="282" t="s">
        <v>800</v>
      </c>
      <c r="I109" s="282" t="s">
        <v>770</v>
      </c>
      <c r="J109" s="282"/>
      <c r="K109" s="296"/>
    </row>
    <row r="110" s="1" customFormat="1" ht="15" customHeight="1">
      <c r="B110" s="307"/>
      <c r="C110" s="282" t="s">
        <v>779</v>
      </c>
      <c r="D110" s="282"/>
      <c r="E110" s="282"/>
      <c r="F110" s="305" t="s">
        <v>766</v>
      </c>
      <c r="G110" s="282"/>
      <c r="H110" s="282" t="s">
        <v>800</v>
      </c>
      <c r="I110" s="282" t="s">
        <v>762</v>
      </c>
      <c r="J110" s="282">
        <v>50</v>
      </c>
      <c r="K110" s="296"/>
    </row>
    <row r="111" s="1" customFormat="1" ht="15" customHeight="1">
      <c r="B111" s="307"/>
      <c r="C111" s="282" t="s">
        <v>787</v>
      </c>
      <c r="D111" s="282"/>
      <c r="E111" s="282"/>
      <c r="F111" s="305" t="s">
        <v>766</v>
      </c>
      <c r="G111" s="282"/>
      <c r="H111" s="282" t="s">
        <v>800</v>
      </c>
      <c r="I111" s="282" t="s">
        <v>762</v>
      </c>
      <c r="J111" s="282">
        <v>50</v>
      </c>
      <c r="K111" s="296"/>
    </row>
    <row r="112" s="1" customFormat="1" ht="15" customHeight="1">
      <c r="B112" s="307"/>
      <c r="C112" s="282" t="s">
        <v>785</v>
      </c>
      <c r="D112" s="282"/>
      <c r="E112" s="282"/>
      <c r="F112" s="305" t="s">
        <v>766</v>
      </c>
      <c r="G112" s="282"/>
      <c r="H112" s="282" t="s">
        <v>800</v>
      </c>
      <c r="I112" s="282" t="s">
        <v>762</v>
      </c>
      <c r="J112" s="282">
        <v>50</v>
      </c>
      <c r="K112" s="296"/>
    </row>
    <row r="113" s="1" customFormat="1" ht="15" customHeight="1">
      <c r="B113" s="307"/>
      <c r="C113" s="282" t="s">
        <v>50</v>
      </c>
      <c r="D113" s="282"/>
      <c r="E113" s="282"/>
      <c r="F113" s="305" t="s">
        <v>760</v>
      </c>
      <c r="G113" s="282"/>
      <c r="H113" s="282" t="s">
        <v>801</v>
      </c>
      <c r="I113" s="282" t="s">
        <v>762</v>
      </c>
      <c r="J113" s="282">
        <v>20</v>
      </c>
      <c r="K113" s="296"/>
    </row>
    <row r="114" s="1" customFormat="1" ht="15" customHeight="1">
      <c r="B114" s="307"/>
      <c r="C114" s="282" t="s">
        <v>802</v>
      </c>
      <c r="D114" s="282"/>
      <c r="E114" s="282"/>
      <c r="F114" s="305" t="s">
        <v>760</v>
      </c>
      <c r="G114" s="282"/>
      <c r="H114" s="282" t="s">
        <v>803</v>
      </c>
      <c r="I114" s="282" t="s">
        <v>762</v>
      </c>
      <c r="J114" s="282">
        <v>120</v>
      </c>
      <c r="K114" s="296"/>
    </row>
    <row r="115" s="1" customFormat="1" ht="15" customHeight="1">
      <c r="B115" s="307"/>
      <c r="C115" s="282" t="s">
        <v>35</v>
      </c>
      <c r="D115" s="282"/>
      <c r="E115" s="282"/>
      <c r="F115" s="305" t="s">
        <v>760</v>
      </c>
      <c r="G115" s="282"/>
      <c r="H115" s="282" t="s">
        <v>804</v>
      </c>
      <c r="I115" s="282" t="s">
        <v>795</v>
      </c>
      <c r="J115" s="282"/>
      <c r="K115" s="296"/>
    </row>
    <row r="116" s="1" customFormat="1" ht="15" customHeight="1">
      <c r="B116" s="307"/>
      <c r="C116" s="282" t="s">
        <v>45</v>
      </c>
      <c r="D116" s="282"/>
      <c r="E116" s="282"/>
      <c r="F116" s="305" t="s">
        <v>760</v>
      </c>
      <c r="G116" s="282"/>
      <c r="H116" s="282" t="s">
        <v>805</v>
      </c>
      <c r="I116" s="282" t="s">
        <v>795</v>
      </c>
      <c r="J116" s="282"/>
      <c r="K116" s="296"/>
    </row>
    <row r="117" s="1" customFormat="1" ht="15" customHeight="1">
      <c r="B117" s="307"/>
      <c r="C117" s="282" t="s">
        <v>54</v>
      </c>
      <c r="D117" s="282"/>
      <c r="E117" s="282"/>
      <c r="F117" s="305" t="s">
        <v>760</v>
      </c>
      <c r="G117" s="282"/>
      <c r="H117" s="282" t="s">
        <v>806</v>
      </c>
      <c r="I117" s="282" t="s">
        <v>807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808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754</v>
      </c>
      <c r="D123" s="297"/>
      <c r="E123" s="297"/>
      <c r="F123" s="297" t="s">
        <v>755</v>
      </c>
      <c r="G123" s="298"/>
      <c r="H123" s="297" t="s">
        <v>51</v>
      </c>
      <c r="I123" s="297" t="s">
        <v>54</v>
      </c>
      <c r="J123" s="297" t="s">
        <v>756</v>
      </c>
      <c r="K123" s="326"/>
    </row>
    <row r="124" s="1" customFormat="1" ht="17.25" customHeight="1">
      <c r="B124" s="325"/>
      <c r="C124" s="299" t="s">
        <v>757</v>
      </c>
      <c r="D124" s="299"/>
      <c r="E124" s="299"/>
      <c r="F124" s="300" t="s">
        <v>758</v>
      </c>
      <c r="G124" s="301"/>
      <c r="H124" s="299"/>
      <c r="I124" s="299"/>
      <c r="J124" s="299" t="s">
        <v>759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763</v>
      </c>
      <c r="D126" s="304"/>
      <c r="E126" s="304"/>
      <c r="F126" s="305" t="s">
        <v>760</v>
      </c>
      <c r="G126" s="282"/>
      <c r="H126" s="282" t="s">
        <v>800</v>
      </c>
      <c r="I126" s="282" t="s">
        <v>762</v>
      </c>
      <c r="J126" s="282">
        <v>120</v>
      </c>
      <c r="K126" s="330"/>
    </row>
    <row r="127" s="1" customFormat="1" ht="15" customHeight="1">
      <c r="B127" s="327"/>
      <c r="C127" s="282" t="s">
        <v>809</v>
      </c>
      <c r="D127" s="282"/>
      <c r="E127" s="282"/>
      <c r="F127" s="305" t="s">
        <v>760</v>
      </c>
      <c r="G127" s="282"/>
      <c r="H127" s="282" t="s">
        <v>810</v>
      </c>
      <c r="I127" s="282" t="s">
        <v>762</v>
      </c>
      <c r="J127" s="282" t="s">
        <v>811</v>
      </c>
      <c r="K127" s="330"/>
    </row>
    <row r="128" s="1" customFormat="1" ht="15" customHeight="1">
      <c r="B128" s="327"/>
      <c r="C128" s="282" t="s">
        <v>708</v>
      </c>
      <c r="D128" s="282"/>
      <c r="E128" s="282"/>
      <c r="F128" s="305" t="s">
        <v>760</v>
      </c>
      <c r="G128" s="282"/>
      <c r="H128" s="282" t="s">
        <v>812</v>
      </c>
      <c r="I128" s="282" t="s">
        <v>762</v>
      </c>
      <c r="J128" s="282" t="s">
        <v>811</v>
      </c>
      <c r="K128" s="330"/>
    </row>
    <row r="129" s="1" customFormat="1" ht="15" customHeight="1">
      <c r="B129" s="327"/>
      <c r="C129" s="282" t="s">
        <v>771</v>
      </c>
      <c r="D129" s="282"/>
      <c r="E129" s="282"/>
      <c r="F129" s="305" t="s">
        <v>766</v>
      </c>
      <c r="G129" s="282"/>
      <c r="H129" s="282" t="s">
        <v>772</v>
      </c>
      <c r="I129" s="282" t="s">
        <v>762</v>
      </c>
      <c r="J129" s="282">
        <v>15</v>
      </c>
      <c r="K129" s="330"/>
    </row>
    <row r="130" s="1" customFormat="1" ht="15" customHeight="1">
      <c r="B130" s="327"/>
      <c r="C130" s="308" t="s">
        <v>773</v>
      </c>
      <c r="D130" s="308"/>
      <c r="E130" s="308"/>
      <c r="F130" s="309" t="s">
        <v>766</v>
      </c>
      <c r="G130" s="308"/>
      <c r="H130" s="308" t="s">
        <v>774</v>
      </c>
      <c r="I130" s="308" t="s">
        <v>762</v>
      </c>
      <c r="J130" s="308">
        <v>15</v>
      </c>
      <c r="K130" s="330"/>
    </row>
    <row r="131" s="1" customFormat="1" ht="15" customHeight="1">
      <c r="B131" s="327"/>
      <c r="C131" s="308" t="s">
        <v>775</v>
      </c>
      <c r="D131" s="308"/>
      <c r="E131" s="308"/>
      <c r="F131" s="309" t="s">
        <v>766</v>
      </c>
      <c r="G131" s="308"/>
      <c r="H131" s="308" t="s">
        <v>776</v>
      </c>
      <c r="I131" s="308" t="s">
        <v>762</v>
      </c>
      <c r="J131" s="308">
        <v>20</v>
      </c>
      <c r="K131" s="330"/>
    </row>
    <row r="132" s="1" customFormat="1" ht="15" customHeight="1">
      <c r="B132" s="327"/>
      <c r="C132" s="308" t="s">
        <v>777</v>
      </c>
      <c r="D132" s="308"/>
      <c r="E132" s="308"/>
      <c r="F132" s="309" t="s">
        <v>766</v>
      </c>
      <c r="G132" s="308"/>
      <c r="H132" s="308" t="s">
        <v>778</v>
      </c>
      <c r="I132" s="308" t="s">
        <v>762</v>
      </c>
      <c r="J132" s="308">
        <v>20</v>
      </c>
      <c r="K132" s="330"/>
    </row>
    <row r="133" s="1" customFormat="1" ht="15" customHeight="1">
      <c r="B133" s="327"/>
      <c r="C133" s="282" t="s">
        <v>765</v>
      </c>
      <c r="D133" s="282"/>
      <c r="E133" s="282"/>
      <c r="F133" s="305" t="s">
        <v>766</v>
      </c>
      <c r="G133" s="282"/>
      <c r="H133" s="282" t="s">
        <v>800</v>
      </c>
      <c r="I133" s="282" t="s">
        <v>762</v>
      </c>
      <c r="J133" s="282">
        <v>50</v>
      </c>
      <c r="K133" s="330"/>
    </row>
    <row r="134" s="1" customFormat="1" ht="15" customHeight="1">
      <c r="B134" s="327"/>
      <c r="C134" s="282" t="s">
        <v>779</v>
      </c>
      <c r="D134" s="282"/>
      <c r="E134" s="282"/>
      <c r="F134" s="305" t="s">
        <v>766</v>
      </c>
      <c r="G134" s="282"/>
      <c r="H134" s="282" t="s">
        <v>800</v>
      </c>
      <c r="I134" s="282" t="s">
        <v>762</v>
      </c>
      <c r="J134" s="282">
        <v>50</v>
      </c>
      <c r="K134" s="330"/>
    </row>
    <row r="135" s="1" customFormat="1" ht="15" customHeight="1">
      <c r="B135" s="327"/>
      <c r="C135" s="282" t="s">
        <v>785</v>
      </c>
      <c r="D135" s="282"/>
      <c r="E135" s="282"/>
      <c r="F135" s="305" t="s">
        <v>766</v>
      </c>
      <c r="G135" s="282"/>
      <c r="H135" s="282" t="s">
        <v>800</v>
      </c>
      <c r="I135" s="282" t="s">
        <v>762</v>
      </c>
      <c r="J135" s="282">
        <v>50</v>
      </c>
      <c r="K135" s="330"/>
    </row>
    <row r="136" s="1" customFormat="1" ht="15" customHeight="1">
      <c r="B136" s="327"/>
      <c r="C136" s="282" t="s">
        <v>787</v>
      </c>
      <c r="D136" s="282"/>
      <c r="E136" s="282"/>
      <c r="F136" s="305" t="s">
        <v>766</v>
      </c>
      <c r="G136" s="282"/>
      <c r="H136" s="282" t="s">
        <v>800</v>
      </c>
      <c r="I136" s="282" t="s">
        <v>762</v>
      </c>
      <c r="J136" s="282">
        <v>50</v>
      </c>
      <c r="K136" s="330"/>
    </row>
    <row r="137" s="1" customFormat="1" ht="15" customHeight="1">
      <c r="B137" s="327"/>
      <c r="C137" s="282" t="s">
        <v>788</v>
      </c>
      <c r="D137" s="282"/>
      <c r="E137" s="282"/>
      <c r="F137" s="305" t="s">
        <v>766</v>
      </c>
      <c r="G137" s="282"/>
      <c r="H137" s="282" t="s">
        <v>813</v>
      </c>
      <c r="I137" s="282" t="s">
        <v>762</v>
      </c>
      <c r="J137" s="282">
        <v>255</v>
      </c>
      <c r="K137" s="330"/>
    </row>
    <row r="138" s="1" customFormat="1" ht="15" customHeight="1">
      <c r="B138" s="327"/>
      <c r="C138" s="282" t="s">
        <v>790</v>
      </c>
      <c r="D138" s="282"/>
      <c r="E138" s="282"/>
      <c r="F138" s="305" t="s">
        <v>760</v>
      </c>
      <c r="G138" s="282"/>
      <c r="H138" s="282" t="s">
        <v>814</v>
      </c>
      <c r="I138" s="282" t="s">
        <v>792</v>
      </c>
      <c r="J138" s="282"/>
      <c r="K138" s="330"/>
    </row>
    <row r="139" s="1" customFormat="1" ht="15" customHeight="1">
      <c r="B139" s="327"/>
      <c r="C139" s="282" t="s">
        <v>793</v>
      </c>
      <c r="D139" s="282"/>
      <c r="E139" s="282"/>
      <c r="F139" s="305" t="s">
        <v>760</v>
      </c>
      <c r="G139" s="282"/>
      <c r="H139" s="282" t="s">
        <v>815</v>
      </c>
      <c r="I139" s="282" t="s">
        <v>795</v>
      </c>
      <c r="J139" s="282"/>
      <c r="K139" s="330"/>
    </row>
    <row r="140" s="1" customFormat="1" ht="15" customHeight="1">
      <c r="B140" s="327"/>
      <c r="C140" s="282" t="s">
        <v>796</v>
      </c>
      <c r="D140" s="282"/>
      <c r="E140" s="282"/>
      <c r="F140" s="305" t="s">
        <v>760</v>
      </c>
      <c r="G140" s="282"/>
      <c r="H140" s="282" t="s">
        <v>796</v>
      </c>
      <c r="I140" s="282" t="s">
        <v>795</v>
      </c>
      <c r="J140" s="282"/>
      <c r="K140" s="330"/>
    </row>
    <row r="141" s="1" customFormat="1" ht="15" customHeight="1">
      <c r="B141" s="327"/>
      <c r="C141" s="282" t="s">
        <v>35</v>
      </c>
      <c r="D141" s="282"/>
      <c r="E141" s="282"/>
      <c r="F141" s="305" t="s">
        <v>760</v>
      </c>
      <c r="G141" s="282"/>
      <c r="H141" s="282" t="s">
        <v>816</v>
      </c>
      <c r="I141" s="282" t="s">
        <v>795</v>
      </c>
      <c r="J141" s="282"/>
      <c r="K141" s="330"/>
    </row>
    <row r="142" s="1" customFormat="1" ht="15" customHeight="1">
      <c r="B142" s="327"/>
      <c r="C142" s="282" t="s">
        <v>817</v>
      </c>
      <c r="D142" s="282"/>
      <c r="E142" s="282"/>
      <c r="F142" s="305" t="s">
        <v>760</v>
      </c>
      <c r="G142" s="282"/>
      <c r="H142" s="282" t="s">
        <v>818</v>
      </c>
      <c r="I142" s="282" t="s">
        <v>795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819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754</v>
      </c>
      <c r="D148" s="297"/>
      <c r="E148" s="297"/>
      <c r="F148" s="297" t="s">
        <v>755</v>
      </c>
      <c r="G148" s="298"/>
      <c r="H148" s="297" t="s">
        <v>51</v>
      </c>
      <c r="I148" s="297" t="s">
        <v>54</v>
      </c>
      <c r="J148" s="297" t="s">
        <v>756</v>
      </c>
      <c r="K148" s="296"/>
    </row>
    <row r="149" s="1" customFormat="1" ht="17.25" customHeight="1">
      <c r="B149" s="294"/>
      <c r="C149" s="299" t="s">
        <v>757</v>
      </c>
      <c r="D149" s="299"/>
      <c r="E149" s="299"/>
      <c r="F149" s="300" t="s">
        <v>758</v>
      </c>
      <c r="G149" s="301"/>
      <c r="H149" s="299"/>
      <c r="I149" s="299"/>
      <c r="J149" s="299" t="s">
        <v>759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763</v>
      </c>
      <c r="D151" s="282"/>
      <c r="E151" s="282"/>
      <c r="F151" s="335" t="s">
        <v>760</v>
      </c>
      <c r="G151" s="282"/>
      <c r="H151" s="334" t="s">
        <v>800</v>
      </c>
      <c r="I151" s="334" t="s">
        <v>762</v>
      </c>
      <c r="J151" s="334">
        <v>120</v>
      </c>
      <c r="K151" s="330"/>
    </row>
    <row r="152" s="1" customFormat="1" ht="15" customHeight="1">
      <c r="B152" s="307"/>
      <c r="C152" s="334" t="s">
        <v>809</v>
      </c>
      <c r="D152" s="282"/>
      <c r="E152" s="282"/>
      <c r="F152" s="335" t="s">
        <v>760</v>
      </c>
      <c r="G152" s="282"/>
      <c r="H152" s="334" t="s">
        <v>820</v>
      </c>
      <c r="I152" s="334" t="s">
        <v>762</v>
      </c>
      <c r="J152" s="334" t="s">
        <v>811</v>
      </c>
      <c r="K152" s="330"/>
    </row>
    <row r="153" s="1" customFormat="1" ht="15" customHeight="1">
      <c r="B153" s="307"/>
      <c r="C153" s="334" t="s">
        <v>708</v>
      </c>
      <c r="D153" s="282"/>
      <c r="E153" s="282"/>
      <c r="F153" s="335" t="s">
        <v>760</v>
      </c>
      <c r="G153" s="282"/>
      <c r="H153" s="334" t="s">
        <v>821</v>
      </c>
      <c r="I153" s="334" t="s">
        <v>762</v>
      </c>
      <c r="J153" s="334" t="s">
        <v>811</v>
      </c>
      <c r="K153" s="330"/>
    </row>
    <row r="154" s="1" customFormat="1" ht="15" customHeight="1">
      <c r="B154" s="307"/>
      <c r="C154" s="334" t="s">
        <v>765</v>
      </c>
      <c r="D154" s="282"/>
      <c r="E154" s="282"/>
      <c r="F154" s="335" t="s">
        <v>766</v>
      </c>
      <c r="G154" s="282"/>
      <c r="H154" s="334" t="s">
        <v>800</v>
      </c>
      <c r="I154" s="334" t="s">
        <v>762</v>
      </c>
      <c r="J154" s="334">
        <v>50</v>
      </c>
      <c r="K154" s="330"/>
    </row>
    <row r="155" s="1" customFormat="1" ht="15" customHeight="1">
      <c r="B155" s="307"/>
      <c r="C155" s="334" t="s">
        <v>768</v>
      </c>
      <c r="D155" s="282"/>
      <c r="E155" s="282"/>
      <c r="F155" s="335" t="s">
        <v>760</v>
      </c>
      <c r="G155" s="282"/>
      <c r="H155" s="334" t="s">
        <v>800</v>
      </c>
      <c r="I155" s="334" t="s">
        <v>770</v>
      </c>
      <c r="J155" s="334"/>
      <c r="K155" s="330"/>
    </row>
    <row r="156" s="1" customFormat="1" ht="15" customHeight="1">
      <c r="B156" s="307"/>
      <c r="C156" s="334" t="s">
        <v>779</v>
      </c>
      <c r="D156" s="282"/>
      <c r="E156" s="282"/>
      <c r="F156" s="335" t="s">
        <v>766</v>
      </c>
      <c r="G156" s="282"/>
      <c r="H156" s="334" t="s">
        <v>800</v>
      </c>
      <c r="I156" s="334" t="s">
        <v>762</v>
      </c>
      <c r="J156" s="334">
        <v>50</v>
      </c>
      <c r="K156" s="330"/>
    </row>
    <row r="157" s="1" customFormat="1" ht="15" customHeight="1">
      <c r="B157" s="307"/>
      <c r="C157" s="334" t="s">
        <v>787</v>
      </c>
      <c r="D157" s="282"/>
      <c r="E157" s="282"/>
      <c r="F157" s="335" t="s">
        <v>766</v>
      </c>
      <c r="G157" s="282"/>
      <c r="H157" s="334" t="s">
        <v>800</v>
      </c>
      <c r="I157" s="334" t="s">
        <v>762</v>
      </c>
      <c r="J157" s="334">
        <v>50</v>
      </c>
      <c r="K157" s="330"/>
    </row>
    <row r="158" s="1" customFormat="1" ht="15" customHeight="1">
      <c r="B158" s="307"/>
      <c r="C158" s="334" t="s">
        <v>785</v>
      </c>
      <c r="D158" s="282"/>
      <c r="E158" s="282"/>
      <c r="F158" s="335" t="s">
        <v>766</v>
      </c>
      <c r="G158" s="282"/>
      <c r="H158" s="334" t="s">
        <v>800</v>
      </c>
      <c r="I158" s="334" t="s">
        <v>762</v>
      </c>
      <c r="J158" s="334">
        <v>50</v>
      </c>
      <c r="K158" s="330"/>
    </row>
    <row r="159" s="1" customFormat="1" ht="15" customHeight="1">
      <c r="B159" s="307"/>
      <c r="C159" s="334" t="s">
        <v>79</v>
      </c>
      <c r="D159" s="282"/>
      <c r="E159" s="282"/>
      <c r="F159" s="335" t="s">
        <v>760</v>
      </c>
      <c r="G159" s="282"/>
      <c r="H159" s="334" t="s">
        <v>822</v>
      </c>
      <c r="I159" s="334" t="s">
        <v>762</v>
      </c>
      <c r="J159" s="334" t="s">
        <v>823</v>
      </c>
      <c r="K159" s="330"/>
    </row>
    <row r="160" s="1" customFormat="1" ht="15" customHeight="1">
      <c r="B160" s="307"/>
      <c r="C160" s="334" t="s">
        <v>824</v>
      </c>
      <c r="D160" s="282"/>
      <c r="E160" s="282"/>
      <c r="F160" s="335" t="s">
        <v>760</v>
      </c>
      <c r="G160" s="282"/>
      <c r="H160" s="334" t="s">
        <v>825</v>
      </c>
      <c r="I160" s="334" t="s">
        <v>795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826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754</v>
      </c>
      <c r="D166" s="297"/>
      <c r="E166" s="297"/>
      <c r="F166" s="297" t="s">
        <v>755</v>
      </c>
      <c r="G166" s="339"/>
      <c r="H166" s="340" t="s">
        <v>51</v>
      </c>
      <c r="I166" s="340" t="s">
        <v>54</v>
      </c>
      <c r="J166" s="297" t="s">
        <v>756</v>
      </c>
      <c r="K166" s="274"/>
    </row>
    <row r="167" s="1" customFormat="1" ht="17.25" customHeight="1">
      <c r="B167" s="275"/>
      <c r="C167" s="299" t="s">
        <v>757</v>
      </c>
      <c r="D167" s="299"/>
      <c r="E167" s="299"/>
      <c r="F167" s="300" t="s">
        <v>758</v>
      </c>
      <c r="G167" s="341"/>
      <c r="H167" s="342"/>
      <c r="I167" s="342"/>
      <c r="J167" s="299" t="s">
        <v>759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763</v>
      </c>
      <c r="D169" s="282"/>
      <c r="E169" s="282"/>
      <c r="F169" s="305" t="s">
        <v>760</v>
      </c>
      <c r="G169" s="282"/>
      <c r="H169" s="282" t="s">
        <v>800</v>
      </c>
      <c r="I169" s="282" t="s">
        <v>762</v>
      </c>
      <c r="J169" s="282">
        <v>120</v>
      </c>
      <c r="K169" s="330"/>
    </row>
    <row r="170" s="1" customFormat="1" ht="15" customHeight="1">
      <c r="B170" s="307"/>
      <c r="C170" s="282" t="s">
        <v>809</v>
      </c>
      <c r="D170" s="282"/>
      <c r="E170" s="282"/>
      <c r="F170" s="305" t="s">
        <v>760</v>
      </c>
      <c r="G170" s="282"/>
      <c r="H170" s="282" t="s">
        <v>810</v>
      </c>
      <c r="I170" s="282" t="s">
        <v>762</v>
      </c>
      <c r="J170" s="282" t="s">
        <v>811</v>
      </c>
      <c r="K170" s="330"/>
    </row>
    <row r="171" s="1" customFormat="1" ht="15" customHeight="1">
      <c r="B171" s="307"/>
      <c r="C171" s="282" t="s">
        <v>708</v>
      </c>
      <c r="D171" s="282"/>
      <c r="E171" s="282"/>
      <c r="F171" s="305" t="s">
        <v>760</v>
      </c>
      <c r="G171" s="282"/>
      <c r="H171" s="282" t="s">
        <v>827</v>
      </c>
      <c r="I171" s="282" t="s">
        <v>762</v>
      </c>
      <c r="J171" s="282" t="s">
        <v>811</v>
      </c>
      <c r="K171" s="330"/>
    </row>
    <row r="172" s="1" customFormat="1" ht="15" customHeight="1">
      <c r="B172" s="307"/>
      <c r="C172" s="282" t="s">
        <v>765</v>
      </c>
      <c r="D172" s="282"/>
      <c r="E172" s="282"/>
      <c r="F172" s="305" t="s">
        <v>766</v>
      </c>
      <c r="G172" s="282"/>
      <c r="H172" s="282" t="s">
        <v>827</v>
      </c>
      <c r="I172" s="282" t="s">
        <v>762</v>
      </c>
      <c r="J172" s="282">
        <v>50</v>
      </c>
      <c r="K172" s="330"/>
    </row>
    <row r="173" s="1" customFormat="1" ht="15" customHeight="1">
      <c r="B173" s="307"/>
      <c r="C173" s="282" t="s">
        <v>768</v>
      </c>
      <c r="D173" s="282"/>
      <c r="E173" s="282"/>
      <c r="F173" s="305" t="s">
        <v>760</v>
      </c>
      <c r="G173" s="282"/>
      <c r="H173" s="282" t="s">
        <v>827</v>
      </c>
      <c r="I173" s="282" t="s">
        <v>770</v>
      </c>
      <c r="J173" s="282"/>
      <c r="K173" s="330"/>
    </row>
    <row r="174" s="1" customFormat="1" ht="15" customHeight="1">
      <c r="B174" s="307"/>
      <c r="C174" s="282" t="s">
        <v>779</v>
      </c>
      <c r="D174" s="282"/>
      <c r="E174" s="282"/>
      <c r="F174" s="305" t="s">
        <v>766</v>
      </c>
      <c r="G174" s="282"/>
      <c r="H174" s="282" t="s">
        <v>827</v>
      </c>
      <c r="I174" s="282" t="s">
        <v>762</v>
      </c>
      <c r="J174" s="282">
        <v>50</v>
      </c>
      <c r="K174" s="330"/>
    </row>
    <row r="175" s="1" customFormat="1" ht="15" customHeight="1">
      <c r="B175" s="307"/>
      <c r="C175" s="282" t="s">
        <v>787</v>
      </c>
      <c r="D175" s="282"/>
      <c r="E175" s="282"/>
      <c r="F175" s="305" t="s">
        <v>766</v>
      </c>
      <c r="G175" s="282"/>
      <c r="H175" s="282" t="s">
        <v>827</v>
      </c>
      <c r="I175" s="282" t="s">
        <v>762</v>
      </c>
      <c r="J175" s="282">
        <v>50</v>
      </c>
      <c r="K175" s="330"/>
    </row>
    <row r="176" s="1" customFormat="1" ht="15" customHeight="1">
      <c r="B176" s="307"/>
      <c r="C176" s="282" t="s">
        <v>785</v>
      </c>
      <c r="D176" s="282"/>
      <c r="E176" s="282"/>
      <c r="F176" s="305" t="s">
        <v>766</v>
      </c>
      <c r="G176" s="282"/>
      <c r="H176" s="282" t="s">
        <v>827</v>
      </c>
      <c r="I176" s="282" t="s">
        <v>762</v>
      </c>
      <c r="J176" s="282">
        <v>50</v>
      </c>
      <c r="K176" s="330"/>
    </row>
    <row r="177" s="1" customFormat="1" ht="15" customHeight="1">
      <c r="B177" s="307"/>
      <c r="C177" s="282" t="s">
        <v>102</v>
      </c>
      <c r="D177" s="282"/>
      <c r="E177" s="282"/>
      <c r="F177" s="305" t="s">
        <v>760</v>
      </c>
      <c r="G177" s="282"/>
      <c r="H177" s="282" t="s">
        <v>828</v>
      </c>
      <c r="I177" s="282" t="s">
        <v>829</v>
      </c>
      <c r="J177" s="282"/>
      <c r="K177" s="330"/>
    </row>
    <row r="178" s="1" customFormat="1" ht="15" customHeight="1">
      <c r="B178" s="307"/>
      <c r="C178" s="282" t="s">
        <v>54</v>
      </c>
      <c r="D178" s="282"/>
      <c r="E178" s="282"/>
      <c r="F178" s="305" t="s">
        <v>760</v>
      </c>
      <c r="G178" s="282"/>
      <c r="H178" s="282" t="s">
        <v>830</v>
      </c>
      <c r="I178" s="282" t="s">
        <v>831</v>
      </c>
      <c r="J178" s="282">
        <v>1</v>
      </c>
      <c r="K178" s="330"/>
    </row>
    <row r="179" s="1" customFormat="1" ht="15" customHeight="1">
      <c r="B179" s="307"/>
      <c r="C179" s="282" t="s">
        <v>50</v>
      </c>
      <c r="D179" s="282"/>
      <c r="E179" s="282"/>
      <c r="F179" s="305" t="s">
        <v>760</v>
      </c>
      <c r="G179" s="282"/>
      <c r="H179" s="282" t="s">
        <v>832</v>
      </c>
      <c r="I179" s="282" t="s">
        <v>762</v>
      </c>
      <c r="J179" s="282">
        <v>20</v>
      </c>
      <c r="K179" s="330"/>
    </row>
    <row r="180" s="1" customFormat="1" ht="15" customHeight="1">
      <c r="B180" s="307"/>
      <c r="C180" s="282" t="s">
        <v>51</v>
      </c>
      <c r="D180" s="282"/>
      <c r="E180" s="282"/>
      <c r="F180" s="305" t="s">
        <v>760</v>
      </c>
      <c r="G180" s="282"/>
      <c r="H180" s="282" t="s">
        <v>833</v>
      </c>
      <c r="I180" s="282" t="s">
        <v>762</v>
      </c>
      <c r="J180" s="282">
        <v>255</v>
      </c>
      <c r="K180" s="330"/>
    </row>
    <row r="181" s="1" customFormat="1" ht="15" customHeight="1">
      <c r="B181" s="307"/>
      <c r="C181" s="282" t="s">
        <v>103</v>
      </c>
      <c r="D181" s="282"/>
      <c r="E181" s="282"/>
      <c r="F181" s="305" t="s">
        <v>760</v>
      </c>
      <c r="G181" s="282"/>
      <c r="H181" s="282" t="s">
        <v>724</v>
      </c>
      <c r="I181" s="282" t="s">
        <v>762</v>
      </c>
      <c r="J181" s="282">
        <v>10</v>
      </c>
      <c r="K181" s="330"/>
    </row>
    <row r="182" s="1" customFormat="1" ht="15" customHeight="1">
      <c r="B182" s="307"/>
      <c r="C182" s="282" t="s">
        <v>104</v>
      </c>
      <c r="D182" s="282"/>
      <c r="E182" s="282"/>
      <c r="F182" s="305" t="s">
        <v>760</v>
      </c>
      <c r="G182" s="282"/>
      <c r="H182" s="282" t="s">
        <v>834</v>
      </c>
      <c r="I182" s="282" t="s">
        <v>795</v>
      </c>
      <c r="J182" s="282"/>
      <c r="K182" s="330"/>
    </row>
    <row r="183" s="1" customFormat="1" ht="15" customHeight="1">
      <c r="B183" s="307"/>
      <c r="C183" s="282" t="s">
        <v>835</v>
      </c>
      <c r="D183" s="282"/>
      <c r="E183" s="282"/>
      <c r="F183" s="305" t="s">
        <v>760</v>
      </c>
      <c r="G183" s="282"/>
      <c r="H183" s="282" t="s">
        <v>836</v>
      </c>
      <c r="I183" s="282" t="s">
        <v>795</v>
      </c>
      <c r="J183" s="282"/>
      <c r="K183" s="330"/>
    </row>
    <row r="184" s="1" customFormat="1" ht="15" customHeight="1">
      <c r="B184" s="307"/>
      <c r="C184" s="282" t="s">
        <v>824</v>
      </c>
      <c r="D184" s="282"/>
      <c r="E184" s="282"/>
      <c r="F184" s="305" t="s">
        <v>760</v>
      </c>
      <c r="G184" s="282"/>
      <c r="H184" s="282" t="s">
        <v>837</v>
      </c>
      <c r="I184" s="282" t="s">
        <v>795</v>
      </c>
      <c r="J184" s="282"/>
      <c r="K184" s="330"/>
    </row>
    <row r="185" s="1" customFormat="1" ht="15" customHeight="1">
      <c r="B185" s="307"/>
      <c r="C185" s="282" t="s">
        <v>106</v>
      </c>
      <c r="D185" s="282"/>
      <c r="E185" s="282"/>
      <c r="F185" s="305" t="s">
        <v>766</v>
      </c>
      <c r="G185" s="282"/>
      <c r="H185" s="282" t="s">
        <v>838</v>
      </c>
      <c r="I185" s="282" t="s">
        <v>762</v>
      </c>
      <c r="J185" s="282">
        <v>50</v>
      </c>
      <c r="K185" s="330"/>
    </row>
    <row r="186" s="1" customFormat="1" ht="15" customHeight="1">
      <c r="B186" s="307"/>
      <c r="C186" s="282" t="s">
        <v>839</v>
      </c>
      <c r="D186" s="282"/>
      <c r="E186" s="282"/>
      <c r="F186" s="305" t="s">
        <v>766</v>
      </c>
      <c r="G186" s="282"/>
      <c r="H186" s="282" t="s">
        <v>840</v>
      </c>
      <c r="I186" s="282" t="s">
        <v>841</v>
      </c>
      <c r="J186" s="282"/>
      <c r="K186" s="330"/>
    </row>
    <row r="187" s="1" customFormat="1" ht="15" customHeight="1">
      <c r="B187" s="307"/>
      <c r="C187" s="282" t="s">
        <v>842</v>
      </c>
      <c r="D187" s="282"/>
      <c r="E187" s="282"/>
      <c r="F187" s="305" t="s">
        <v>766</v>
      </c>
      <c r="G187" s="282"/>
      <c r="H187" s="282" t="s">
        <v>843</v>
      </c>
      <c r="I187" s="282" t="s">
        <v>841</v>
      </c>
      <c r="J187" s="282"/>
      <c r="K187" s="330"/>
    </row>
    <row r="188" s="1" customFormat="1" ht="15" customHeight="1">
      <c r="B188" s="307"/>
      <c r="C188" s="282" t="s">
        <v>844</v>
      </c>
      <c r="D188" s="282"/>
      <c r="E188" s="282"/>
      <c r="F188" s="305" t="s">
        <v>766</v>
      </c>
      <c r="G188" s="282"/>
      <c r="H188" s="282" t="s">
        <v>845</v>
      </c>
      <c r="I188" s="282" t="s">
        <v>841</v>
      </c>
      <c r="J188" s="282"/>
      <c r="K188" s="330"/>
    </row>
    <row r="189" s="1" customFormat="1" ht="15" customHeight="1">
      <c r="B189" s="307"/>
      <c r="C189" s="343" t="s">
        <v>846</v>
      </c>
      <c r="D189" s="282"/>
      <c r="E189" s="282"/>
      <c r="F189" s="305" t="s">
        <v>766</v>
      </c>
      <c r="G189" s="282"/>
      <c r="H189" s="282" t="s">
        <v>847</v>
      </c>
      <c r="I189" s="282" t="s">
        <v>848</v>
      </c>
      <c r="J189" s="344" t="s">
        <v>849</v>
      </c>
      <c r="K189" s="330"/>
    </row>
    <row r="190" s="17" customFormat="1" ht="15" customHeight="1">
      <c r="B190" s="345"/>
      <c r="C190" s="346" t="s">
        <v>850</v>
      </c>
      <c r="D190" s="347"/>
      <c r="E190" s="347"/>
      <c r="F190" s="348" t="s">
        <v>766</v>
      </c>
      <c r="G190" s="347"/>
      <c r="H190" s="347" t="s">
        <v>851</v>
      </c>
      <c r="I190" s="347" t="s">
        <v>848</v>
      </c>
      <c r="J190" s="349" t="s">
        <v>849</v>
      </c>
      <c r="K190" s="350"/>
    </row>
    <row r="191" s="1" customFormat="1" ht="15" customHeight="1">
      <c r="B191" s="307"/>
      <c r="C191" s="343" t="s">
        <v>39</v>
      </c>
      <c r="D191" s="282"/>
      <c r="E191" s="282"/>
      <c r="F191" s="305" t="s">
        <v>760</v>
      </c>
      <c r="G191" s="282"/>
      <c r="H191" s="279" t="s">
        <v>852</v>
      </c>
      <c r="I191" s="282" t="s">
        <v>853</v>
      </c>
      <c r="J191" s="282"/>
      <c r="K191" s="330"/>
    </row>
    <row r="192" s="1" customFormat="1" ht="15" customHeight="1">
      <c r="B192" s="307"/>
      <c r="C192" s="343" t="s">
        <v>854</v>
      </c>
      <c r="D192" s="282"/>
      <c r="E192" s="282"/>
      <c r="F192" s="305" t="s">
        <v>760</v>
      </c>
      <c r="G192" s="282"/>
      <c r="H192" s="282" t="s">
        <v>855</v>
      </c>
      <c r="I192" s="282" t="s">
        <v>795</v>
      </c>
      <c r="J192" s="282"/>
      <c r="K192" s="330"/>
    </row>
    <row r="193" s="1" customFormat="1" ht="15" customHeight="1">
      <c r="B193" s="307"/>
      <c r="C193" s="343" t="s">
        <v>856</v>
      </c>
      <c r="D193" s="282"/>
      <c r="E193" s="282"/>
      <c r="F193" s="305" t="s">
        <v>760</v>
      </c>
      <c r="G193" s="282"/>
      <c r="H193" s="282" t="s">
        <v>857</v>
      </c>
      <c r="I193" s="282" t="s">
        <v>795</v>
      </c>
      <c r="J193" s="282"/>
      <c r="K193" s="330"/>
    </row>
    <row r="194" s="1" customFormat="1" ht="15" customHeight="1">
      <c r="B194" s="307"/>
      <c r="C194" s="343" t="s">
        <v>858</v>
      </c>
      <c r="D194" s="282"/>
      <c r="E194" s="282"/>
      <c r="F194" s="305" t="s">
        <v>766</v>
      </c>
      <c r="G194" s="282"/>
      <c r="H194" s="282" t="s">
        <v>859</v>
      </c>
      <c r="I194" s="282" t="s">
        <v>795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860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861</v>
      </c>
      <c r="D201" s="352"/>
      <c r="E201" s="352"/>
      <c r="F201" s="352" t="s">
        <v>862</v>
      </c>
      <c r="G201" s="353"/>
      <c r="H201" s="352" t="s">
        <v>863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853</v>
      </c>
      <c r="D203" s="282"/>
      <c r="E203" s="282"/>
      <c r="F203" s="305" t="s">
        <v>40</v>
      </c>
      <c r="G203" s="282"/>
      <c r="H203" s="282" t="s">
        <v>864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41</v>
      </c>
      <c r="G204" s="282"/>
      <c r="H204" s="282" t="s">
        <v>865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44</v>
      </c>
      <c r="G205" s="282"/>
      <c r="H205" s="282" t="s">
        <v>866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42</v>
      </c>
      <c r="G206" s="282"/>
      <c r="H206" s="282" t="s">
        <v>867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43</v>
      </c>
      <c r="G207" s="282"/>
      <c r="H207" s="282" t="s">
        <v>868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807</v>
      </c>
      <c r="D209" s="282"/>
      <c r="E209" s="282"/>
      <c r="F209" s="305" t="s">
        <v>73</v>
      </c>
      <c r="G209" s="282"/>
      <c r="H209" s="282" t="s">
        <v>869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702</v>
      </c>
      <c r="G210" s="282"/>
      <c r="H210" s="282" t="s">
        <v>703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700</v>
      </c>
      <c r="G211" s="282"/>
      <c r="H211" s="282" t="s">
        <v>870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704</v>
      </c>
      <c r="G212" s="343"/>
      <c r="H212" s="334" t="s">
        <v>705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706</v>
      </c>
      <c r="G213" s="343"/>
      <c r="H213" s="334" t="s">
        <v>871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831</v>
      </c>
      <c r="D215" s="282"/>
      <c r="E215" s="282"/>
      <c r="F215" s="305">
        <v>1</v>
      </c>
      <c r="G215" s="343"/>
      <c r="H215" s="334" t="s">
        <v>872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873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874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875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2024-04-12T04:51:05Z</dcterms:created>
  <dcterms:modified xsi:type="dcterms:W3CDTF">2024-04-12T04:51:11Z</dcterms:modified>
</cp:coreProperties>
</file>