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" sheetId="2" r:id="rId2"/>
    <sheet name="SO 201 - Opěrná zeď" sheetId="3" r:id="rId3"/>
    <sheet name="SO 202 - Lávka přes Vejva..." sheetId="4" r:id="rId4"/>
    <sheet name="- - VON" sheetId="5" r:id="rId5"/>
  </sheets>
  <definedNames>
    <definedName name="_xlnm.Print_Area" localSheetId="0">'Rekapitulace stavby'!$D$4:$AO$76,'Rekapitulace stavby'!$C$82:$AQ$99</definedName>
    <definedName name="_xlnm._FilterDatabase" localSheetId="1" hidden="1">'SO 101 - Komunikace'!$C$124:$K$326</definedName>
    <definedName name="_xlnm.Print_Area" localSheetId="1">'SO 101 - Komunikace'!$C$4:$J$39,'SO 101 - Komunikace'!$C$50:$J$76,'SO 101 - Komunikace'!$C$82:$J$106,'SO 101 - Komunikace'!$C$112:$K$326</definedName>
    <definedName name="_xlnm._FilterDatabase" localSheetId="2" hidden="1">'SO 201 - Opěrná zeď'!$C$126:$K$459</definedName>
    <definedName name="_xlnm.Print_Area" localSheetId="2">'SO 201 - Opěrná zeď'!$C$4:$J$39,'SO 201 - Opěrná zeď'!$C$50:$J$76,'SO 201 - Opěrná zeď'!$C$82:$J$108,'SO 201 - Opěrná zeď'!$C$114:$K$459</definedName>
    <definedName name="_xlnm._FilterDatabase" localSheetId="3" hidden="1">'SO 202 - Lávka přes Vejva...'!$C$125:$K$298</definedName>
    <definedName name="_xlnm.Print_Area" localSheetId="3">'SO 202 - Lávka přes Vejva...'!$C$4:$J$39,'SO 202 - Lávka přes Vejva...'!$C$50:$J$76,'SO 202 - Lávka přes Vejva...'!$C$82:$J$107,'SO 202 - Lávka přes Vejva...'!$C$113:$K$298</definedName>
    <definedName name="_xlnm._FilterDatabase" localSheetId="4" hidden="1">'- - VON'!$C$120:$K$148</definedName>
    <definedName name="_xlnm.Print_Area" localSheetId="4">'- - VON'!$C$4:$J$39,'- - VON'!$C$50:$J$76,'- - VON'!$C$82:$J$102,'- - VON'!$C$108:$K$148</definedName>
    <definedName name="_xlnm.Print_Titles" localSheetId="0">'Rekapitulace stavby'!$92:$92</definedName>
    <definedName name="_xlnm.Print_Titles" localSheetId="1">'SO 101 - Komunikace'!$124:$124</definedName>
    <definedName name="_xlnm.Print_Titles" localSheetId="2">'SO 201 - Opěrná zeď'!$126:$126</definedName>
    <definedName name="_xlnm.Print_Titles" localSheetId="3">'SO 202 - Lávka přes Vejva...'!$125:$125</definedName>
    <definedName name="_xlnm.Print_Titles" localSheetId="4">'- - VON'!$120:$120</definedName>
  </definedNames>
  <calcPr fullCalcOnLoad="1"/>
</workbook>
</file>

<file path=xl/sharedStrings.xml><?xml version="1.0" encoding="utf-8"?>
<sst xmlns="http://schemas.openxmlformats.org/spreadsheetml/2006/main" count="8740" uniqueCount="906">
  <si>
    <t>Export Komplet</t>
  </si>
  <si>
    <t/>
  </si>
  <si>
    <t>2.0</t>
  </si>
  <si>
    <t>ZAMOK</t>
  </si>
  <si>
    <t>False</t>
  </si>
  <si>
    <t>{1d990e28-c039-47cd-b292-b11a0ae9c05d}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</si>
  <si>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</si>
  <si>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</si>
  <si>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</si>
  <si>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</si>
  <si>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</si>
  <si>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</si>
  <si>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</si>
  <si>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</si>
  <si>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</si>
  <si>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</si>
  <si>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</si>
  <si>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III/233 19   Hlohovičky ,  Opěrná zeď</t>
  </si>
  <si>
    <t>KSO:</t>
  </si>
  <si>
    <t>CC-CZ:</t>
  </si>
  <si>
    <t>Místo:</t>
  </si>
  <si>
    <t xml:space="preserve"> </t>
  </si>
  <si>
    <t>Datum:</t>
  </si>
  <si>
    <t>31. 1. 2024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</si>
  <si>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</si>
  <si>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</si>
  <si>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</si>
  <si>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</si>
  <si>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</si>
  <si>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</si>
  <si>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</si>
  <si>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</si>
  <si>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</si>
  <si>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</si>
  <si>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</si>
  <si>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</si>
  <si>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</si>
  <si>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</si>
  <si>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</si>
  <si>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</si>
  <si>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</si>
  <si>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</si>
  <si>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</si>
  <si>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</si>
  <si>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</si>
  <si>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</si>
  <si>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</si>
  <si>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</si>
  <si>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</si>
  <si>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</si>
  <si>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</si>
  <si>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</si>
  <si>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</si>
  <si>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</si>
  <si>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</si>
  <si>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</si>
  <si>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</si>
  <si>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</si>
  <si>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</si>
  <si>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</si>
  <si>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</si>
  <si>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</si>
  <si>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</si>
  <si>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</si>
  <si>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</si>
  <si>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</si>
  <si>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</si>
  <si>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</si>
  <si>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</si>
  <si>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</si>
  <si>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</si>
  <si>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</si>
  <si>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</si>
  <si>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</si>
  <si>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</si>
  <si>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</si>
  <si>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</si>
  <si>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</si>
  <si>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</si>
  <si>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</si>
  <si>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</si>
  <si>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</si>
  <si>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{5a730bbd-b117-4508-897e-20c4beabbcb9}</t>
  </si>
  <si>
    <t>2</t>
  </si>
  <si>
    <t>SO 201</t>
  </si>
  <si>
    <t>Opěrná zeď</t>
  </si>
  <si>
    <t>{ee50c10b-162c-4ec3-8051-58d830044348}</t>
  </si>
  <si>
    <t>SO 202</t>
  </si>
  <si>
    <t>Lávka přes Vejvanovský potok</t>
  </si>
  <si>
    <t>{2ff11281-a3bd-4993-9a40-e193e442ec58}</t>
  </si>
  <si>
    <t>-</t>
  </si>
  <si>
    <t>VON</t>
  </si>
  <si>
    <t>{e07dbc03-d868-4197-9879-f1da0f718441}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</si>
  <si>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</si>
  <si>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</si>
  <si>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</si>
  <si>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</si>
  <si>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</si>
  <si>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</si>
  <si>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</si>
  <si>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</si>
  <si>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</si>
  <si>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</si>
  <si>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</si>
  <si>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</si>
  <si>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</si>
  <si>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</si>
  <si>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</si>
  <si>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</si>
  <si>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</si>
  <si>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</si>
  <si>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</si>
  <si>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</si>
  <si>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</si>
  <si>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</si>
  <si>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</si>
  <si>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</si>
  <si>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</si>
  <si>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</si>
  <si>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</si>
  <si>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</si>
  <si>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</si>
  <si>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</si>
  <si>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</si>
  <si>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</si>
  <si>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</si>
  <si>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</si>
  <si>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</si>
  <si>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</si>
  <si>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tl. do 150 mm, v jakékoliv ploše</t>
  </si>
  <si>
    <t>m2</t>
  </si>
  <si>
    <t>CS ÚRS 2022 02</t>
  </si>
  <si>
    <t>4</t>
  </si>
  <si>
    <t>VV</t>
  </si>
  <si>
    <t>87</t>
  </si>
  <si>
    <t>z krajnic , dle výpisu hl.výměr</t>
  </si>
  <si>
    <t>Součet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</si>
  <si>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</si>
  <si>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</si>
  <si>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807</t>
  </si>
  <si>
    <t>tl.. 23 cmm</t>
  </si>
  <si>
    <t>16</t>
  </si>
  <si>
    <t>tl. 25 cm</t>
  </si>
  <si>
    <t>dle výpisu hl. výměr</t>
  </si>
  <si>
    <t>3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</si>
  <si>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</si>
  <si>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</si>
  <si>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6</t>
  </si>
  <si>
    <t>penetr.makadam , tl. 80 mm , dle výpisu hl.výměr</t>
  </si>
  <si>
    <t>113154124</t>
  </si>
  <si>
    <t>Frézování živičného podkladu nebo krytu s naložením na dopravní prostředek plochy do 500 m2 bez překážek v trase pruhu šířky přes 0,5 m do 1 m, tloušťky vrstvy 100 mm</t>
  </si>
  <si>
    <t>8</t>
  </si>
  <si>
    <t>220+16</t>
  </si>
  <si>
    <t>dle výpisu hl.výměr</t>
  </si>
  <si>
    <t>5</t>
  </si>
  <si>
    <t>113154234R</t>
  </si>
  <si>
    <t>Frézování živičného podkladu nebo krytu s naložením na dopravní prostředek plochy přes 500 do 1 000 m2 bez překážek v trase pruhu šířky přes 1 m do 2 m, tloušťky vrstvy 130 mm</t>
  </si>
  <si>
    <t>10</t>
  </si>
  <si>
    <t>122452204</t>
  </si>
  <si>
    <t>Odkopávky a prokopávky nezapažené pro silnice a dálnice strojně v hornině třídy těžitelnosti II přes 100 do 500 m3</t>
  </si>
  <si>
    <t>m3</t>
  </si>
  <si>
    <t>7</t>
  </si>
  <si>
    <t>162751117R</t>
  </si>
  <si>
    <t>Vodorovné přemístění ornice na vzdálenost dle mořností uchazeče</t>
  </si>
  <si>
    <t>14</t>
  </si>
  <si>
    <t>100*0,2</t>
  </si>
  <si>
    <t>M</t>
  </si>
  <si>
    <t>10364101</t>
  </si>
  <si>
    <t>zemina pro terénní úpravy - ornice</t>
  </si>
  <si>
    <t>t</t>
  </si>
  <si>
    <t>20*1,8</t>
  </si>
  <si>
    <t>9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</si>
  <si>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</si>
  <si>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</si>
  <si>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18</t>
  </si>
  <si>
    <t>468,97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</si>
  <si>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</si>
  <si>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</si>
  <si>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20</t>
  </si>
  <si>
    <t>468,97*5</t>
  </si>
  <si>
    <t>11</t>
  </si>
  <si>
    <t>171201231</t>
  </si>
  <si>
    <t>Poplatek za uložení stavebního odpadu na recyklační skládce (skládkovné) zeminy a kamení zatříděného do Katalogu odpadů pod kódem 17 05 04</t>
  </si>
  <si>
    <t>22</t>
  </si>
  <si>
    <t>171251201</t>
  </si>
  <si>
    <t>Uložení sypaniny na skládky nebo meziskládky bez hutnění s upravením uložené sypaniny do předepsaného tvaru</t>
  </si>
  <si>
    <t>24</t>
  </si>
  <si>
    <t>13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</si>
  <si>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</si>
  <si>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</si>
  <si>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26</t>
  </si>
  <si>
    <t>130*0,5*0,5</t>
  </si>
  <si>
    <t>obsyp dren., dle výpisu hl.výměr</t>
  </si>
  <si>
    <t>58331200</t>
  </si>
  <si>
    <t>štěrkopísek netříděný</t>
  </si>
  <si>
    <t>28</t>
  </si>
  <si>
    <t>32,5*2 "Přepočtené koeficientem množství</t>
  </si>
  <si>
    <t>15</t>
  </si>
  <si>
    <t>181152302</t>
  </si>
  <si>
    <t>Úprava pláně na stavbách silnic a dálnic strojně v zářezech mimo skalních se zhutněním</t>
  </si>
  <si>
    <t>30</t>
  </si>
  <si>
    <t>937,93</t>
  </si>
  <si>
    <t>181351003</t>
  </si>
  <si>
    <t>Rozprostření a urovnání ornice v rovině nebo ve svahu sklonu do 1:5 strojně při souvislé ploše do 100 m2, tl. vrstvy do 200 mm</t>
  </si>
  <si>
    <t>32</t>
  </si>
  <si>
    <t>100</t>
  </si>
  <si>
    <t>17</t>
  </si>
  <si>
    <t>181411131</t>
  </si>
  <si>
    <t>Založení trávníku na půdě předem připravené plochy do 1000 m2 výsevem včetně utažení parkového v rovině nebo na svahu do 1:5</t>
  </si>
  <si>
    <t>34</t>
  </si>
  <si>
    <t>00572410</t>
  </si>
  <si>
    <t>osivo směs travní parková</t>
  </si>
  <si>
    <t>kg</t>
  </si>
  <si>
    <t>36</t>
  </si>
  <si>
    <t>100*0,02 "Přepočtené koeficientem množství</t>
  </si>
  <si>
    <t>Zakládání</t>
  </si>
  <si>
    <t>19</t>
  </si>
  <si>
    <t>2127521321</t>
  </si>
  <si>
    <t>Trativody z drenážních trubek pro liniové stavby a komunikace se zřízením štěrkového lože pod trubky a s jejich obsypem v otevřeném výkopu trubka korugovaná sendvičová PE-HD SN 8 neperforovaná DN 150</t>
  </si>
  <si>
    <t>m</t>
  </si>
  <si>
    <t>38</t>
  </si>
  <si>
    <t>20+10</t>
  </si>
  <si>
    <t>vyústění , dle výpisu hl.výměr</t>
  </si>
  <si>
    <t>212752412</t>
  </si>
  <si>
    <t>Trativody z drenážních trubek pro liniové stavby a komunikace se zřízením štěrkového lože pod trubky a s jejich obsypem v otevřeném výkopu trubka korugovaná sendvičová PE-HD SN 8 perforace 220° DN 150</t>
  </si>
  <si>
    <t>40</t>
  </si>
  <si>
    <t>60</t>
  </si>
  <si>
    <t>212972113</t>
  </si>
  <si>
    <t>Opláštění drenážních trub filtrační textilií DN 160</t>
  </si>
  <si>
    <t>42</t>
  </si>
  <si>
    <t>Vodorovné konstrukce</t>
  </si>
  <si>
    <t>452311161</t>
  </si>
  <si>
    <t>Podkladní a zajišťovací konstrukce z betonu prostého v otevřeném výkopu desky pod potrubí, stoky a drobné objekty z betonu tř. C 25/30 XF 3</t>
  </si>
  <si>
    <t>44</t>
  </si>
  <si>
    <t>130*0,3*0,5</t>
  </si>
  <si>
    <t>podkl.pod drenáž , dle výpisu hl.výměr</t>
  </si>
  <si>
    <t>Komunikace pozemní</t>
  </si>
  <si>
    <t>23</t>
  </si>
  <si>
    <t>564661111</t>
  </si>
  <si>
    <t>Podklad z kameniva hrubého drceného HDK , s rozprostřením a zhutněním plochy přes 100 m2, po zhutnění tl. 200 mm</t>
  </si>
  <si>
    <t>46</t>
  </si>
  <si>
    <t>564831111</t>
  </si>
  <si>
    <t>Podklad ze štěrkodrti ŠD s rozprostřením a zhutněním plochy přes 100 m2, po zhutnění tl. 100 mm</t>
  </si>
  <si>
    <t>48</t>
  </si>
  <si>
    <t>937</t>
  </si>
  <si>
    <t>sanace , dle výpisu hl.výměr</t>
  </si>
  <si>
    <t>25</t>
  </si>
  <si>
    <t>564851111R</t>
  </si>
  <si>
    <t>Podklad ze štěrkodrti ŠD A s rozprostřením a zhutněním plochy přes 100 m2, po zhutnění tl. 150 mm</t>
  </si>
  <si>
    <t>50</t>
  </si>
  <si>
    <t>890</t>
  </si>
  <si>
    <t>52</t>
  </si>
  <si>
    <t>27</t>
  </si>
  <si>
    <t>565135121</t>
  </si>
  <si>
    <t>Asfaltový beton vrstva podkladní ACP 16S 50/70 (obalované kamenivo střednězrnné - OKS) s rozprostřením a zhutněním v pruhu šířky přes 3 m, po zhutnění tl. 50 mm</t>
  </si>
  <si>
    <t>54</t>
  </si>
  <si>
    <t>sjezd</t>
  </si>
  <si>
    <t>569951133</t>
  </si>
  <si>
    <t>Zpevnění krajnic nebo komunikací pro pěší s rozprostřením a zhutněním, po zhutnění asfaltovým recyklátem tl. 150 mm</t>
  </si>
  <si>
    <t>56</t>
  </si>
  <si>
    <t>29</t>
  </si>
  <si>
    <t>573231107R</t>
  </si>
  <si>
    <t>Postřik spojovací PS bez posypu kamenivem ze silniční emulze, v množství 0,35 kg/m2</t>
  </si>
  <si>
    <t>58</t>
  </si>
  <si>
    <t>1140</t>
  </si>
  <si>
    <t xml:space="preserve"> dle výpisu hl.výměr</t>
  </si>
  <si>
    <t>31</t>
  </si>
  <si>
    <t>573231108R</t>
  </si>
  <si>
    <t>Postřik spojovací PS bez posypu kamenivem ze silniční emulze, v množství 0,45 kg/m2</t>
  </si>
  <si>
    <t>62</t>
  </si>
  <si>
    <t>237+65*2*0,1</t>
  </si>
  <si>
    <t>577144121R</t>
  </si>
  <si>
    <t>Asfaltový beton vrstva obrusná ACO 11+ PMB 45/80-65 (ABS) s rozprostřením a se zhutněním z modifikovaného asfaltu v pruhu šířky přes 3 m tř. I, po zhutnění tl. 50 mm</t>
  </si>
  <si>
    <t>64</t>
  </si>
  <si>
    <t>890+237</t>
  </si>
  <si>
    <t>33</t>
  </si>
  <si>
    <t>577155122R</t>
  </si>
  <si>
    <t>Asfaltový beton vrstva ložní ACL 16+ PMB 25/55-60 (ABH) s rozprostřením a zhutněním z modifikovaného asfaltu v pruhu šířky přes 3 m, po zhutnění tl. 60 mm</t>
  </si>
  <si>
    <t>66</t>
  </si>
  <si>
    <t>890+237+65*2*0,1</t>
  </si>
  <si>
    <t>Trubní vedení</t>
  </si>
  <si>
    <t>871315231</t>
  </si>
  <si>
    <t>Kanalizační potrubí z tvrdého PVC v otevřeném výkopu ve sklonu do 20 %, hladkého plnostěnného jednovrstvého, tuhost třídy SN 10 DN 160</t>
  </si>
  <si>
    <t>68</t>
  </si>
  <si>
    <t>35</t>
  </si>
  <si>
    <t>895941341</t>
  </si>
  <si>
    <t>Osazení vpusti uliční z betonových dílců DN 500 dno s výtokem</t>
  </si>
  <si>
    <t>kus</t>
  </si>
  <si>
    <t>70</t>
  </si>
  <si>
    <t>59224471</t>
  </si>
  <si>
    <t>vpusť uliční DN 500 kaliště vysoké 500/820x65mm Brno</t>
  </si>
  <si>
    <t>72</t>
  </si>
  <si>
    <t>37</t>
  </si>
  <si>
    <t>895941351</t>
  </si>
  <si>
    <t>Osazení vpusti uliční z betonových dílců DN 500 skruž horní pro čtvercovou vtokovou mříž</t>
  </si>
  <si>
    <t>74</t>
  </si>
  <si>
    <t>59224462</t>
  </si>
  <si>
    <t>vpusť uliční DN 500 skruž průběžná vysoká betonová 500/590x65mm</t>
  </si>
  <si>
    <t>76</t>
  </si>
  <si>
    <t>39</t>
  </si>
  <si>
    <t>895941362</t>
  </si>
  <si>
    <t>Osazení vpusti uliční z betonových dílců DN 500 skruž středová 590 mm</t>
  </si>
  <si>
    <t>78</t>
  </si>
  <si>
    <t>80</t>
  </si>
  <si>
    <t>41</t>
  </si>
  <si>
    <t>899204112</t>
  </si>
  <si>
    <t>Osazení mříží litinových včetně rámů a košů na bahno pro třídu zatížení D400, E600</t>
  </si>
  <si>
    <t>82</t>
  </si>
  <si>
    <t>55241040</t>
  </si>
  <si>
    <t>mříž litinová 600/40T, 500X 500 D400</t>
  </si>
  <si>
    <t>84</t>
  </si>
  <si>
    <t>43</t>
  </si>
  <si>
    <t>28661789</t>
  </si>
  <si>
    <t>koš kalový ocelový pro silniční vpusť</t>
  </si>
  <si>
    <t>86</t>
  </si>
  <si>
    <t>Ostatní konstrukce a práce, bourání</t>
  </si>
  <si>
    <t>914111111</t>
  </si>
  <si>
    <t>Montáž svislé dopravní značky základní velikosti do 1 m2 objímkami na sloupky nebo konzoly</t>
  </si>
  <si>
    <t>88</t>
  </si>
  <si>
    <t>45</t>
  </si>
  <si>
    <t>40445608</t>
  </si>
  <si>
    <t>značky upravující přednost P1, P4 700mm</t>
  </si>
  <si>
    <t>90</t>
  </si>
  <si>
    <t>914511112</t>
  </si>
  <si>
    <t>Montáž sloupku dopravních značek délky do 3,5 m do hliníkové patky pro sloupek D 60 mm</t>
  </si>
  <si>
    <t>92</t>
  </si>
  <si>
    <t>47</t>
  </si>
  <si>
    <t>40445235</t>
  </si>
  <si>
    <t>sloupek pro dopravní značku Al D 60mm v 3,5m</t>
  </si>
  <si>
    <t>94</t>
  </si>
  <si>
    <t>40445240</t>
  </si>
  <si>
    <t>patka pro sloupek Al D 60mm</t>
  </si>
  <si>
    <t>96</t>
  </si>
  <si>
    <t>49</t>
  </si>
  <si>
    <t>40445256</t>
  </si>
  <si>
    <t>svorka upínací na sloupek dopravní značky D 60mm</t>
  </si>
  <si>
    <t>98</t>
  </si>
  <si>
    <t>40445253</t>
  </si>
  <si>
    <t>víčko plastové na sloupek D 60mm</t>
  </si>
  <si>
    <t>51</t>
  </si>
  <si>
    <t>102</t>
  </si>
  <si>
    <t>stavajíci</t>
  </si>
  <si>
    <t>104</t>
  </si>
  <si>
    <t>53</t>
  </si>
  <si>
    <t>106</t>
  </si>
  <si>
    <t>108</t>
  </si>
  <si>
    <t>55</t>
  </si>
  <si>
    <t>110</t>
  </si>
  <si>
    <t>915111111</t>
  </si>
  <si>
    <t>Vodorovné dopravní značení stříkané barvou dělící čára šířky 125 mm souvislá bílá základní</t>
  </si>
  <si>
    <t>112</t>
  </si>
  <si>
    <t>57</t>
  </si>
  <si>
    <t>915121111</t>
  </si>
  <si>
    <t>Vodorovné dopravní značení stříkané barvou vodící čára bílá šířky 250 mm souvislá základní</t>
  </si>
  <si>
    <t>114</t>
  </si>
  <si>
    <t>915211112</t>
  </si>
  <si>
    <t>Vodorovné dopravní značení taženým plastem dělící čára šířky 125 mm souvislá bílá retroreflexní</t>
  </si>
  <si>
    <t>116</t>
  </si>
  <si>
    <t>185+30,5+157</t>
  </si>
  <si>
    <t>59</t>
  </si>
  <si>
    <t>915221112</t>
  </si>
  <si>
    <t>Vodorovné dopravní značení stříkaným plastem vodící čára bílá šířky 250 mm souvislá retroreflexní</t>
  </si>
  <si>
    <t>118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</si>
  <si>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</si>
  <si>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</si>
  <si>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120</t>
  </si>
  <si>
    <t>123</t>
  </si>
  <si>
    <t>61</t>
  </si>
  <si>
    <t>59217034</t>
  </si>
  <si>
    <t>obrubník betonový silniční 1000x150x300mm vč.obloukových</t>
  </si>
  <si>
    <t>122</t>
  </si>
  <si>
    <t>123*1,02 "Přepočtené koeficientem množství</t>
  </si>
  <si>
    <t>916991121</t>
  </si>
  <si>
    <t>Lože pod obrubníky, krajníky nebo obruby z dlažebních kostek z betonu prostého</t>
  </si>
  <si>
    <t>124</t>
  </si>
  <si>
    <t>95*0,3*0,1</t>
  </si>
  <si>
    <t>63</t>
  </si>
  <si>
    <t>919735112</t>
  </si>
  <si>
    <t>Řezání stávajícího živičného krytu nebo podkladu hloubky přes 50 do 100 mm</t>
  </si>
  <si>
    <t>CS ÚRS 2024 01</t>
  </si>
  <si>
    <t>126</t>
  </si>
  <si>
    <t>190,5*2</t>
  </si>
  <si>
    <t>997</t>
  </si>
  <si>
    <t>Přesun sutě</t>
  </si>
  <si>
    <t>997221551</t>
  </si>
  <si>
    <t>Vodorovná doprava suti bez naložení, ale se složením a s hrubým urovnáním ze sypkých materiálů, na vzdálenost do 1 km</t>
  </si>
  <si>
    <t>128</t>
  </si>
  <si>
    <t>65</t>
  </si>
  <si>
    <t>997221559</t>
  </si>
  <si>
    <t>Vodorovná doprava suti bez naložení, ale se složením a s hrubým urovnáním Příplatek k ceně za každý další i započatý 1 km přes 1 km</t>
  </si>
  <si>
    <t>130</t>
  </si>
  <si>
    <t>539,66*14</t>
  </si>
  <si>
    <t>997221611</t>
  </si>
  <si>
    <t>Nakládání na dopravní prostředky pro vodorovnou dopravu suti</t>
  </si>
  <si>
    <t>132</t>
  </si>
  <si>
    <t>539,66</t>
  </si>
  <si>
    <t>67</t>
  </si>
  <si>
    <t>997221873</t>
  </si>
  <si>
    <t>134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</si>
  <si>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</si>
  <si>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</si>
  <si>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</si>
  <si>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</si>
  <si>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136</t>
  </si>
  <si>
    <t>SO 201 - Opěrná zeď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</si>
  <si>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</si>
  <si>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</si>
  <si>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</si>
  <si>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</si>
  <si>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111211101</t>
  </si>
  <si>
    <t>Odstranění křovin a stromů s odstraněním kořenů ručně průměru kmene do 100 mm jakékoliv plochy v rovině nebo ve svahu o sklonu do 1:5</t>
  </si>
  <si>
    <t>112101101</t>
  </si>
  <si>
    <t>Odstranění stromů s odřezáním kmene a s odvětvením listnatých, průměru kmene přes 100 do 300 mm</t>
  </si>
  <si>
    <t>112251101</t>
  </si>
  <si>
    <t>Odstranění pařezů strojně s jejich vykopáním nebo vytrháním průměru přes 100 do 300 mm</t>
  </si>
  <si>
    <t>115001106</t>
  </si>
  <si>
    <t>Převedení vody potrubím průměru DN přes 600 do 900 - montáž i demontáž</t>
  </si>
  <si>
    <t>DN 800</t>
  </si>
  <si>
    <t>115101201</t>
  </si>
  <si>
    <t>Čerpání vody na dopravní výšku do 10 m s uvažovaným průměrným přítokem do 500 l/min</t>
  </si>
  <si>
    <t>hod</t>
  </si>
  <si>
    <t>1728</t>
  </si>
  <si>
    <t>115101301</t>
  </si>
  <si>
    <t>Pohotovost záložní čerpací soupravy pro dopravní výšku do 10 m s uvažovaným průměrným přítokem do 500 l/min</t>
  </si>
  <si>
    <t>den</t>
  </si>
  <si>
    <t>124353101</t>
  </si>
  <si>
    <t>Vykopávky pro koryta vodotečí strojně v hornině třídy těžitelnosti II skupiny 4 přes 100 do 1 000 m3</t>
  </si>
  <si>
    <t>450*0,4</t>
  </si>
  <si>
    <t>131351205</t>
  </si>
  <si>
    <t>Hloubení zapažených jam a zářezů strojně s urovnáním dna do předepsaného profilu a spádu v hornině třídy těžitelnosti II skupiny 4 přes 500 do 1 000 m3</t>
  </si>
  <si>
    <t>(2+2,5)/2*1,8*103</t>
  </si>
  <si>
    <t>(4+5)/2*2*9</t>
  </si>
  <si>
    <t>(4*2)/2*4</t>
  </si>
  <si>
    <t>151101101</t>
  </si>
  <si>
    <t>Zřízení pažení a rozepření stěn rýh pro podzemní vedení příložné pro jakoukoliv mezerovitost, hloubky do 2 m</t>
  </si>
  <si>
    <t>112*2</t>
  </si>
  <si>
    <t>151101111</t>
  </si>
  <si>
    <t>Odstranění pažení a rozepření stěn rýh pro podzemní vedení s uložením materiálu na vzdálenost do 3 m od kraje výkopu příložné, hloubky do 2 m</t>
  </si>
  <si>
    <t>151711111</t>
  </si>
  <si>
    <t>Osazení ocelových zápor pro pažení hloubených vykopávek do předem provedených vrtů se zabetonováním spodního konce, s případným obsypem zápory pískem délky od 0 do 8 m</t>
  </si>
  <si>
    <t>13010976</t>
  </si>
  <si>
    <t>ocel profilová jakost S235JR (11 375) průřez HEB 160</t>
  </si>
  <si>
    <t>153811111</t>
  </si>
  <si>
    <t>Osazení kotev tyčových bez provedení vrtu, zainjektování a napnutí kotvy při délce přes 5 m a průměru od 20 do 28 mm</t>
  </si>
  <si>
    <t>427</t>
  </si>
  <si>
    <t>13311000R</t>
  </si>
  <si>
    <t>kotvy tyčové  -  ocelová kruhová jakost S235JR (11 375) D 32mm s antikorozní ochranou</t>
  </si>
  <si>
    <t>13311008R</t>
  </si>
  <si>
    <t>kotvy tyčové  -    antikorozní ochrana</t>
  </si>
  <si>
    <t>153811191R</t>
  </si>
  <si>
    <t>příplatek trvalá kotva</t>
  </si>
  <si>
    <t>162201401</t>
  </si>
  <si>
    <t>Vodorovné přemístění větví, kmenů nebo pařezů s naložením, složením a dopravou do 1000 m větví stromů listnatých, průměru kmene přes 100 do 300 mm</t>
  </si>
  <si>
    <t>162201411</t>
  </si>
  <si>
    <t>Vodorovné přemístění větví, kmenů nebo pařezů s naložením, složením a dopravou do 1000 m kmenů stromů listnatých, průměru přes 100 do 300 mm</t>
  </si>
  <si>
    <t>162201421</t>
  </si>
  <si>
    <t>Vodorovné přemístění větví, kmenů nebo pařezů s naložením, složením a dopravou do 1000 m pařezů kmenů, průměru přes 100 do 300 mm</t>
  </si>
  <si>
    <t>162251122</t>
  </si>
  <si>
    <t>Vodorovné přemístění výkopku nebo sypaniny po suchu na obvyklém dopravním prostředku, bez naložení výkopku, avšak se složením bez rozhrnutí z horniny třídy těžitelnosti II skupiny 4 a 5 na vzdálenost přes 20 do 50 m</t>
  </si>
  <si>
    <t>162301501</t>
  </si>
  <si>
    <t>Vodorovné přemístění smýcených křovin do průměru kmene 100 mm na vzdálenost do 5 000 m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</si>
  <si>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</si>
  <si>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</si>
  <si>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1*14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</si>
  <si>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</si>
  <si>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</si>
  <si>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</si>
  <si>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</si>
  <si>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162301981</t>
  </si>
  <si>
    <t>Vodorovné přemístění smýcených křovin Příplatek k ceně za každých dalších i započatých 1 000 m</t>
  </si>
  <si>
    <t>70*10</t>
  </si>
  <si>
    <t>514,15+180-50</t>
  </si>
  <si>
    <t>644,15*5</t>
  </si>
  <si>
    <t>167151101</t>
  </si>
  <si>
    <t>Nakládání, skládání a překládání neulehlého výkopku nebo sypaniny strojně nakládání, množství do 100 m3, z horniny třídy těžitelnosti I, skupiny 1 až 3</t>
  </si>
  <si>
    <t>171153101</t>
  </si>
  <si>
    <t>Zemní hrázky z nepropust.materiálu zhutňované po vrstvách tloušťky 200 mm s přemístěním sypaniny do 20 m nebo s jejím přehozením do 3 m z hornin třídy těžitelnosti I a II, skupiny 1 až 4</t>
  </si>
  <si>
    <t>(1+2)/2*130*0,8</t>
  </si>
  <si>
    <t>644,15*1,8</t>
  </si>
  <si>
    <t>644,15</t>
  </si>
  <si>
    <t>174151101</t>
  </si>
  <si>
    <t>Zásyp sypaninou z jakékoliv horniny strojně s uložením výkopku ve vrstvách se zhutněním jam, šachet, rýh nebo kolem objektů v těchto vykopávkách</t>
  </si>
  <si>
    <t>z vykop.materiálu , dle výpisu hl.výměr</t>
  </si>
  <si>
    <t>174151102</t>
  </si>
  <si>
    <t>Zásyp sypaninou z jakékoliv horniny strojně s uložením výkopku ve vrstvách se zhutněním v prostorách s omezeným pohybem stroje s urovnáním povrchu zásypu</t>
  </si>
  <si>
    <t>(0,75+1,25)/2*1*112+40</t>
  </si>
  <si>
    <t>zásyp za opěrou z nakup mater. ,dle výpisu hl.výměr</t>
  </si>
  <si>
    <t>152*2 "Přepočtené koeficientem množství</t>
  </si>
  <si>
    <t>58337303</t>
  </si>
  <si>
    <t>štěrkopísek</t>
  </si>
  <si>
    <t>13,37*2 "Přepočtené koeficientem množství</t>
  </si>
  <si>
    <t>181411132</t>
  </si>
  <si>
    <t>Založení trávníku na půdě předem připravené plochy do 1000 m2 výsevem včetně utažení parkového na svahu přes 1:5 do 1:2</t>
  </si>
  <si>
    <t>210+65</t>
  </si>
  <si>
    <t>275*0,02 "Přepočtené koeficientem množství</t>
  </si>
  <si>
    <t>182211121</t>
  </si>
  <si>
    <t>Svahování trvalých svahů do projektovaných profilů ručně s potřebným přemístěním výkopku při svahování násypů v jakékoliv hornině</t>
  </si>
  <si>
    <t>273</t>
  </si>
  <si>
    <t>182351123</t>
  </si>
  <si>
    <t>Rozprostření a urovnání ornice ve svahu sklonu přes 1:5 strojně při souvislé ploše přes 100 do 500 m2, tl. vrstvy do 200 mm</t>
  </si>
  <si>
    <t>10371500</t>
  </si>
  <si>
    <t>substrát pro trávníky VL</t>
  </si>
  <si>
    <t>275*0,1</t>
  </si>
  <si>
    <t>212752132</t>
  </si>
  <si>
    <t>Trativody z drenážních trubek pro liniové stavby a komunikace se zřízením štěrkového lože pod trubky a s jejich obsypem v otevřeném výkopu trubka korugovaná sendvičová PE-HD SN 4 neperforovaná DN 150 vč. T kustu</t>
  </si>
  <si>
    <t>11*1</t>
  </si>
  <si>
    <t>vyústění drenáže,dle výpisu hl.výměr</t>
  </si>
  <si>
    <t>111,4</t>
  </si>
  <si>
    <t>216901111R</t>
  </si>
  <si>
    <t>Očištění podkladu</t>
  </si>
  <si>
    <t>105</t>
  </si>
  <si>
    <t>mikrozápory</t>
  </si>
  <si>
    <t>zajištění opěr.zdi</t>
  </si>
  <si>
    <t>224383110R</t>
  </si>
  <si>
    <t>zřízení paty zápory - výplň vrtu</t>
  </si>
  <si>
    <t>633</t>
  </si>
  <si>
    <t>58915001R</t>
  </si>
  <si>
    <t>výplň vrtu paty zápory</t>
  </si>
  <si>
    <t>225312112R</t>
  </si>
  <si>
    <t>Maloprofilové vrty jádrové průměru 112 mm úklonu přes 45° v hl 0 až 25 m v hornině tř. 3</t>
  </si>
  <si>
    <t>280</t>
  </si>
  <si>
    <t>225312114R</t>
  </si>
  <si>
    <t>Maloprofilové vrty jádrové průměru 112 mm úklonu přes 45° v hl 0 až 25 m v hornině tř. 4</t>
  </si>
  <si>
    <t>147</t>
  </si>
  <si>
    <t>225511112R</t>
  </si>
  <si>
    <t>Maloprofilové vrty jádrové průměru 250 mm do úklonu 45° v hl 0 až 25 m v hornině tř. 2 a 3</t>
  </si>
  <si>
    <t>212</t>
  </si>
  <si>
    <t>hor 2</t>
  </si>
  <si>
    <t>242</t>
  </si>
  <si>
    <t>hor 3</t>
  </si>
  <si>
    <t>225511114R</t>
  </si>
  <si>
    <t>Maloprofilové vrty jádrové průměru 250 mm do úklonu 45° v hl 0 až 25 m v hornině tř. 4</t>
  </si>
  <si>
    <t>237</t>
  </si>
  <si>
    <t>272353121</t>
  </si>
  <si>
    <t>Bednění kotevních otvorů a prostupů v základových konstrukcích v klenbách včetně polohového zajištění a odbednění, popř. ztraceného bednění z pletiva apod. průřezu přes 0,02 do 0,05 m2, hl. do 0,50 m</t>
  </si>
  <si>
    <t>prostup zdí</t>
  </si>
  <si>
    <t>273313611</t>
  </si>
  <si>
    <t>Základy z betonu prostého desky z betonu kamenem neprokládaného tř. C 16/20</t>
  </si>
  <si>
    <t>281602111R</t>
  </si>
  <si>
    <t>Injektování - nízkotlaká injektáž mikropilot nebo kotev tlakem do 0,60 MPa</t>
  </si>
  <si>
    <t>282175112R</t>
  </si>
  <si>
    <t>Roznášecí hlavy kotev</t>
  </si>
  <si>
    <t>ks</t>
  </si>
  <si>
    <t>13010001R</t>
  </si>
  <si>
    <t>opěrné roznášecí desky ocelové</t>
  </si>
  <si>
    <t>282605111R</t>
  </si>
  <si>
    <t>Injektování vysokotlaká injektáž , tlakem do 3,5 MPa</t>
  </si>
  <si>
    <t>58591000R</t>
  </si>
  <si>
    <t>injektážní hmoty SPC 325</t>
  </si>
  <si>
    <t>Svislé a kompletní konstrukce</t>
  </si>
  <si>
    <t>317171126</t>
  </si>
  <si>
    <t>Kotvení monolitického betonu římsy do mostovky kotvou do vývrtu</t>
  </si>
  <si>
    <t>317321018</t>
  </si>
  <si>
    <t>Římsy opěrných zdí a valů z betonu železového tř. C 30/37 XF 4</t>
  </si>
  <si>
    <t>317353111</t>
  </si>
  <si>
    <t>Bednění říms opěrných zdí a valů jakéhokoliv tvaru přímých, zalomených nebo jinak zakřivených zřízení</t>
  </si>
  <si>
    <t>111,5*0,8</t>
  </si>
  <si>
    <t>317353112</t>
  </si>
  <si>
    <t>Bednění říms opěrných zdí a valů jakéhokoliv tvaru přímých, zalomených nebo jinak zakřivených odstranění</t>
  </si>
  <si>
    <t>89,2</t>
  </si>
  <si>
    <t>317361016</t>
  </si>
  <si>
    <t>Výztuž říms opěrných zdí a valů z oceli 10 505 (R) nebo BSt 500</t>
  </si>
  <si>
    <t>4,55</t>
  </si>
  <si>
    <t>327323128</t>
  </si>
  <si>
    <t>Opěrné zdi a valy z betonu železového bez zvláštních nároků na vliv prostředí tř. C 30/37 XF3</t>
  </si>
  <si>
    <t>240*0,6</t>
  </si>
  <si>
    <t>plocha 240 m2 , dle výpisu hl.výměr</t>
  </si>
  <si>
    <t>327351211</t>
  </si>
  <si>
    <t>Bednění opěrných zdí a valů svislých i skloněných, výšky do 20 m zřízení</t>
  </si>
  <si>
    <t>2*240+2*0,6*2,5</t>
  </si>
  <si>
    <t>327351221</t>
  </si>
  <si>
    <t>Bednění opěrných zdí a valů svislých i skloněných, výšky do 20 m odstranění</t>
  </si>
  <si>
    <t>483</t>
  </si>
  <si>
    <t>327361016</t>
  </si>
  <si>
    <t>Výztuž opěrných zdí a valů průměru přes 12 mm, z oceli 10 505 (R) nebo BSt 500</t>
  </si>
  <si>
    <t>24,4</t>
  </si>
  <si>
    <t>388995212</t>
  </si>
  <si>
    <t>Chránička kabelů dělená v římse z trub HDPE přes DN 80 do DN 110</t>
  </si>
  <si>
    <t>69</t>
  </si>
  <si>
    <t>388995215R</t>
  </si>
  <si>
    <t>Chránička ve zdi z trub DN 200</t>
  </si>
  <si>
    <t>138</t>
  </si>
  <si>
    <t>2+11</t>
  </si>
  <si>
    <t>452311131</t>
  </si>
  <si>
    <t>Podkladní a zajišťovací konstrukce z betonu prostého v otevřeném výkopu desky pod potrubí, stoky a drobné objekty z betonu tř. C 12/15</t>
  </si>
  <si>
    <t>140</t>
  </si>
  <si>
    <t>71</t>
  </si>
  <si>
    <t>458311121</t>
  </si>
  <si>
    <t>Výplňové klíny a filtrační vrstvy za opěrou z betonu mezerovitého hutněného po vrstvách výplňového prostého</t>
  </si>
  <si>
    <t>142</t>
  </si>
  <si>
    <t>463211152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</si>
  <si>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</si>
  <si>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>144</t>
  </si>
  <si>
    <t>Úpravy povrchů, podlahy a osazování výplní</t>
  </si>
  <si>
    <t>73</t>
  </si>
  <si>
    <t>628612201R</t>
  </si>
  <si>
    <t>Nátěr mostního zábradlí polyuretanový 2x vrchní, 1 x základní</t>
  </si>
  <si>
    <t>146</t>
  </si>
  <si>
    <t>120*1,1*2</t>
  </si>
  <si>
    <t>634911133</t>
  </si>
  <si>
    <t>Řezání dilatačních nebo smršťovacích spár v čerstvé betonové mazanině nebo potěru šířky přes 10 do 20 mm, hloubky přes 20 do 50 mm</t>
  </si>
  <si>
    <t>148</t>
  </si>
  <si>
    <t>14*1,4</t>
  </si>
  <si>
    <t>75</t>
  </si>
  <si>
    <t>911334121</t>
  </si>
  <si>
    <t>Zábradelní svodidla ocelová s osazením sloupků kotvením do římsy, se svodnicí úrovně zádržnosti H2 s výplní z vodorovných tyčí , vč.kotvení ocel.patkami a chem kotvami</t>
  </si>
  <si>
    <t>150</t>
  </si>
  <si>
    <t>931991212</t>
  </si>
  <si>
    <t>Výplň dilatačních spár z lehčených plastů, tl. 30 mm</t>
  </si>
  <si>
    <t>152</t>
  </si>
  <si>
    <t>77</t>
  </si>
  <si>
    <t>931992111</t>
  </si>
  <si>
    <t>Výplň dilatačních spár z polystyrenu pěnového, tloušťky 20 mm</t>
  </si>
  <si>
    <t>154</t>
  </si>
  <si>
    <t>15*0,6*2,2</t>
  </si>
  <si>
    <t>931994102</t>
  </si>
  <si>
    <t>Těsnění spáry betonové konstrukce pásy, profily, tmely těsnicím pásem povrchovým, spáry dilatační</t>
  </si>
  <si>
    <t>156</t>
  </si>
  <si>
    <t>lícové těsnění dilat. , dle výpisu hl.výměr</t>
  </si>
  <si>
    <t>79</t>
  </si>
  <si>
    <t>931994142</t>
  </si>
  <si>
    <t>Těsnění spáry betonové konstrukce pásy, profily, tmely tmelem polyuretanovým spáry dilatační do 4,0 cm2</t>
  </si>
  <si>
    <t>158</t>
  </si>
  <si>
    <t>15*2,2+15*1,4</t>
  </si>
  <si>
    <t>961044111</t>
  </si>
  <si>
    <t>Bourání základů z betonu prostého</t>
  </si>
  <si>
    <t>160</t>
  </si>
  <si>
    <t>85</t>
  </si>
  <si>
    <t>mikrozápory , dle výpisu hl.výměr</t>
  </si>
  <si>
    <t>81</t>
  </si>
  <si>
    <t>963021112</t>
  </si>
  <si>
    <t>Bourání mostních konstrukcí nosných konstrukcí z kamene nebo cihel</t>
  </si>
  <si>
    <t>162</t>
  </si>
  <si>
    <t>98*2,5*0,6</t>
  </si>
  <si>
    <t>963051111</t>
  </si>
  <si>
    <t>Bourání mostních konstrukcí nosných konstrukcí ze železového betonu</t>
  </si>
  <si>
    <t>164</t>
  </si>
  <si>
    <t>98*0,6*0,3</t>
  </si>
  <si>
    <t>bour.římsy , dle výpisu hl. výměr</t>
  </si>
  <si>
    <t>83</t>
  </si>
  <si>
    <t>966076141</t>
  </si>
  <si>
    <t>Odstranění různých konstrukcí na mostech svodidla ocelového nebo svodidlového zábradlí nebo jejich částí na mostech betonových vcelku</t>
  </si>
  <si>
    <t>166</t>
  </si>
  <si>
    <t>dle výpisu hl..výměr</t>
  </si>
  <si>
    <t>997013631</t>
  </si>
  <si>
    <t>Poplatek za uložení stavebního odpadu na skládce (skládkovné) směsného stavebního a demoličního zatříděného do Katalogu odpadů pod kódem 17 09 04</t>
  </si>
  <si>
    <t>168</t>
  </si>
  <si>
    <t>414,04</t>
  </si>
  <si>
    <t>-366,03-42,34</t>
  </si>
  <si>
    <t>997211511</t>
  </si>
  <si>
    <t>Vodorovná doprava suti nebo vybouraných hmot suti se složením a hrubým urovnáním, na vzdálenost do 1 km</t>
  </si>
  <si>
    <t>170</t>
  </si>
  <si>
    <t>584,04-170</t>
  </si>
  <si>
    <t>997211519</t>
  </si>
  <si>
    <t>Vodorovná doprava suti nebo vybouraných hmot suti se složením a hrubým urovnáním, na vzdálenost Příplatek k ceně za každý další i započatý 1 km přes 1 km</t>
  </si>
  <si>
    <t>172</t>
  </si>
  <si>
    <t>414,04*14</t>
  </si>
  <si>
    <t>997211521</t>
  </si>
  <si>
    <t>Vodorovná doprava suti nebo vybouraných hmot vybouraných hmot se složením a hrubým urovnáním nebo s přeložením na jiný dopravní prostředek kromě lodi, na vzdálenost do 1 km</t>
  </si>
  <si>
    <t>174</t>
  </si>
  <si>
    <t>85*2,0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</si>
  <si>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</si>
  <si>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</si>
  <si>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176</t>
  </si>
  <si>
    <t>170*14</t>
  </si>
  <si>
    <t>89</t>
  </si>
  <si>
    <t>997211611</t>
  </si>
  <si>
    <t>Nakládání suti nebo vybouraných hmot na dopravní prostředky pro vodorovnou dopravu suti</t>
  </si>
  <si>
    <t>178</t>
  </si>
  <si>
    <t>997211612</t>
  </si>
  <si>
    <t>Nakládání suti nebo vybouraných hmot na dopravní prostředky pro vodorovnou dopravu vybouraných hmot</t>
  </si>
  <si>
    <t>180</t>
  </si>
  <si>
    <t>91</t>
  </si>
  <si>
    <t>997221615</t>
  </si>
  <si>
    <t>Poplatek za uložení stavebního odpadu na skládce (skládkovné) z prostého betonu zatříděného do Katalogu odpadů pod kódem 17 01 01</t>
  </si>
  <si>
    <t>182</t>
  </si>
  <si>
    <t>997221625</t>
  </si>
  <si>
    <t>Poplatek za uložení stavebního odpadu na skládce (skládkovné) z armovaného betonu zatříděného do Katalogu odpadů pod kódem 17 01 01</t>
  </si>
  <si>
    <t>184</t>
  </si>
  <si>
    <t>93</t>
  </si>
  <si>
    <t>997221655</t>
  </si>
  <si>
    <t>Poplatek za uložení stavebního odpadu na skládce (skládkovné) zeminy a kamení zatříděného do Katalogu odpadů pod kódem 17 05 04</t>
  </si>
  <si>
    <t>186</t>
  </si>
  <si>
    <t>147*2,49</t>
  </si>
  <si>
    <t>998152111</t>
  </si>
  <si>
    <t>Přesun hmot pro zdi a valy samostatné montované z dílců železobetonových nebo z předpjatého betonu vodorovná dopravní vzdálenost do 50 m, pro zdi výšky do 12 m</t>
  </si>
  <si>
    <t>188</t>
  </si>
  <si>
    <t>PSV</t>
  </si>
  <si>
    <t>Práce a dodávky PSV</t>
  </si>
  <si>
    <t>711</t>
  </si>
  <si>
    <t>Izolace proti vodě, vlhkosti a plynům</t>
  </si>
  <si>
    <t>95</t>
  </si>
  <si>
    <t>711311001</t>
  </si>
  <si>
    <t>Provedení izolace mostu natěradly a tmely za studena nátěrem lakem asfaltovým penetračním</t>
  </si>
  <si>
    <t>190</t>
  </si>
  <si>
    <t>111,5*1</t>
  </si>
  <si>
    <t>11163150</t>
  </si>
  <si>
    <t>lak penetrační asfaltový</t>
  </si>
  <si>
    <t>192</t>
  </si>
  <si>
    <t>97</t>
  </si>
  <si>
    <t>711321131</t>
  </si>
  <si>
    <t>Provedení izolace mostu natěradly a tmely za horka nátěrem asfaltovým</t>
  </si>
  <si>
    <t>194</t>
  </si>
  <si>
    <t>111,5*2</t>
  </si>
  <si>
    <t>2 x , dle výpisu hl.výměr</t>
  </si>
  <si>
    <t>11161332</t>
  </si>
  <si>
    <t>asfalt pro izolaci trub</t>
  </si>
  <si>
    <t>196</t>
  </si>
  <si>
    <t>99</t>
  </si>
  <si>
    <t>711341564R</t>
  </si>
  <si>
    <t>Provedení izolace mostů pásy přitavením NAIP - u říms</t>
  </si>
  <si>
    <t>198</t>
  </si>
  <si>
    <t>62836109</t>
  </si>
  <si>
    <t>pás asfaltový natavitelný oxidovaný tl 3,5mm s vložkou z hliníkové fólie / hliníkové fólie s textilií, se spalitelnou PE folií nebo jemnozrnným minerálním posypem</t>
  </si>
  <si>
    <t>200</t>
  </si>
  <si>
    <t>101</t>
  </si>
  <si>
    <t>711341564</t>
  </si>
  <si>
    <t>Provedení izolace mostů pásy přitavením NAIP</t>
  </si>
  <si>
    <t>202</t>
  </si>
  <si>
    <t>ochrana rubu zdi, na ploše svislé + u říms</t>
  </si>
  <si>
    <t>111,5*3,3</t>
  </si>
  <si>
    <t>62855002</t>
  </si>
  <si>
    <t>pás asfaltový natavitelný modifikovaný SBS tl 5,0mm s vložkou z polyesterové rohože a spalitelnou PE fólií nebo jemnozrnným minerálním posypem na horním povrchu</t>
  </si>
  <si>
    <t>204</t>
  </si>
  <si>
    <t>103</t>
  </si>
  <si>
    <t>711422131</t>
  </si>
  <si>
    <t>Provedení izolace proti povrchové a podpovrchové tlakové vodě natěradly a tmely za horka na ploše svislé S nátěrem asfaltovým</t>
  </si>
  <si>
    <t>206</t>
  </si>
  <si>
    <t>208</t>
  </si>
  <si>
    <t>711661103</t>
  </si>
  <si>
    <t>Provedení izolace podchodů a objektů v podzemí, tunelů a štol fóliemi opěr nebo kleneb rubové fólií přilepenou v plné ploše</t>
  </si>
  <si>
    <t>210</t>
  </si>
  <si>
    <t>111,5*1,5</t>
  </si>
  <si>
    <t>28322090</t>
  </si>
  <si>
    <t>fólie hydroizolační pro spodní stavbu mPVC tl 2,0mm se signální vrstvou</t>
  </si>
  <si>
    <t>107</t>
  </si>
  <si>
    <t>711662201</t>
  </si>
  <si>
    <t>Provedení izolace podchodů a objektů v podzemí, tunelů a štol fóliemi opěr nebo kleneb mezilehlé fólií zesílením spojů páskem se zalitím okrajů spoje</t>
  </si>
  <si>
    <t>214</t>
  </si>
  <si>
    <t>pod drenáž</t>
  </si>
  <si>
    <t>112*1</t>
  </si>
  <si>
    <t>28322092</t>
  </si>
  <si>
    <t>fólie hydroizolační zemní mPVC tl 3mm</t>
  </si>
  <si>
    <t>216</t>
  </si>
  <si>
    <t>112*1,265 "Přepočtené koeficientem množství</t>
  </si>
  <si>
    <t>109</t>
  </si>
  <si>
    <t>998711101</t>
  </si>
  <si>
    <t>Přesun hmot pro izolace proti vodě, vlhkosti a plynům stanovený z hmotnosti přesunovaného materiálu vodorovná dopravní vzdálenost do 50 m v objektech výšky do 6 m</t>
  </si>
  <si>
    <t>218</t>
  </si>
  <si>
    <t>SO 202 - Lávka přes Vejvanovský potok</t>
  </si>
  <si>
    <t>2*1,5*1,5</t>
  </si>
  <si>
    <t>131351102</t>
  </si>
  <si>
    <t>Hloubení nezapažených jam a zářezů strojně s urovnáním dna do předepsaného profilu a spádu v hornině třídy těžitelnosti II skupiny 4 přes 20 do 50 m3</t>
  </si>
  <si>
    <t>10*10</t>
  </si>
  <si>
    <t>Vodorovné přemístění ornice na vzdálenost dle možnosti uchazeče</t>
  </si>
  <si>
    <t>4,5*0,2</t>
  </si>
  <si>
    <t>0,9*1,8 "Přepočtené koeficientem množství</t>
  </si>
  <si>
    <t>(0,5+1)/2*0,8*3,5</t>
  </si>
  <si>
    <t>z vykop.mater, dle výpisu hl.výměr</t>
  </si>
  <si>
    <t>0,23*2 "Přepočtené koeficientem množství</t>
  </si>
  <si>
    <t>4,5</t>
  </si>
  <si>
    <t>4,5*0,02 "Přepočtené koeficientem množství</t>
  </si>
  <si>
    <t>181951111</t>
  </si>
  <si>
    <t>Úprava pláně vyrovnáním výškových rozdílů strojně v hornině třídy těžitelnosti I, skupiny 1 až 3 bez zhutnění</t>
  </si>
  <si>
    <t>181951112</t>
  </si>
  <si>
    <t>Úprava pláně vyrovnáním výškových rozdílů strojně v hornině třídy těžitelnosti I, skupiny 1 až 3 se zhutněním</t>
  </si>
  <si>
    <t>2,5*2,5</t>
  </si>
  <si>
    <t>Trativody z drenážních trubek pro liniové stavby a komunikace se zřízením štěrkového lože pod trubky a s jejich obsypem v otevřeném výkopu trubka korugovaná sendvičová PE-HD SN 4 neperforovaná DN 150</t>
  </si>
  <si>
    <t>1,2</t>
  </si>
  <si>
    <t>Trativody z drenážních trubek pro liniové stavby a komunikace se zřízením štěrkového lože pod trubky a s jejich obsypem v otevřeném výkopu trubka korugovaná sendvičová PE-HD SN 8 perforace 240° DN 150</t>
  </si>
  <si>
    <t>2,5</t>
  </si>
  <si>
    <t>273311124</t>
  </si>
  <si>
    <t>Základové konstrukce z betonu prostého desky ve výkopu nebo na hlavách pilot C 12/15</t>
  </si>
  <si>
    <t>273354111</t>
  </si>
  <si>
    <t>Bednění základových konstrukcí desek zřízení</t>
  </si>
  <si>
    <t>2*0,8*2,5</t>
  </si>
  <si>
    <t>2*1,2*0,8</t>
  </si>
  <si>
    <t>273354211</t>
  </si>
  <si>
    <t>Bednění základových konstrukcí desek odstranění bednění</t>
  </si>
  <si>
    <t>273361116</t>
  </si>
  <si>
    <t>Výztuž základových konstrukcí desek z betonářské oceli 10 505 (R) nebo BSt 500</t>
  </si>
  <si>
    <t>0,45</t>
  </si>
  <si>
    <t>274311128</t>
  </si>
  <si>
    <t>Základové konstrukce z betonu prostého pasy, prahy, věnce a ostruhy ve výkopu nebo na hlavách pilot C 30/37 XF3</t>
  </si>
  <si>
    <t>1,2*0,8*2,5</t>
  </si>
  <si>
    <t>334323118</t>
  </si>
  <si>
    <t>Mostní opěry a úložné prahy z betonu železového C 30/37 XF3</t>
  </si>
  <si>
    <t>1,03*0,66*2,5</t>
  </si>
  <si>
    <t>334323218</t>
  </si>
  <si>
    <t>Mostní křídla a závěrné zídky z betonu železového C 30/37 XF 3</t>
  </si>
  <si>
    <t>334351112</t>
  </si>
  <si>
    <t>Bednění mostních opěr a úložných prahů ze systémového bednění zřízení z překližek, pro železobeton</t>
  </si>
  <si>
    <t>334351211</t>
  </si>
  <si>
    <t>Bednění mostních opěr a úložných prahů ze systémového bednění odstranění z překližek</t>
  </si>
  <si>
    <t>334352111</t>
  </si>
  <si>
    <t>Bednění mostních křídel a závěrných zídek ze systémového bednění zřízení z překližek</t>
  </si>
  <si>
    <t>2*(0,76+1,5)/2*0,5+2*0,5*1,5</t>
  </si>
  <si>
    <t>334352211</t>
  </si>
  <si>
    <t>Bednění mostních křídel a závěrných zídek ze systémového bednění odstranění z překližek</t>
  </si>
  <si>
    <t>334361216</t>
  </si>
  <si>
    <t>Výztuž betonářská mostních konstrukcí opěr, úložných prahů, křídel, závěrných zídek, bloků ložisek, pilířů a sloupů z oceli 10 505 (R) nebo BSt 500 dříků opěr</t>
  </si>
  <si>
    <t>0,4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</si>
  <si>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</si>
  <si>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</si>
  <si>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0,25</t>
  </si>
  <si>
    <t>348171112</t>
  </si>
  <si>
    <t>Osazení mostního ocelového zábradlí - kotvení pomocí patních desek</t>
  </si>
  <si>
    <t>2*6,5</t>
  </si>
  <si>
    <t>55391001R</t>
  </si>
  <si>
    <t>mostní zábradlí  z plných profilů se svislou výplní , pozink.  vč. povrch úpravy</t>
  </si>
  <si>
    <t>421321128</t>
  </si>
  <si>
    <t>Mostní železobetonové nosné konstrukce deskové nebo klenbové deskové, z betonu C 30/37 XF3</t>
  </si>
  <si>
    <t>421321192</t>
  </si>
  <si>
    <t>Mostní železobetonové nosné konstrukce deskové nebo klenbové Příplatek k cenám za betonáž malého rozsahu do 50 m3</t>
  </si>
  <si>
    <t>421351112</t>
  </si>
  <si>
    <t>Bednění deskových konstrukcí mostů z betonu železového nebo předpjatého zřízení boků přechodové desky</t>
  </si>
  <si>
    <t>421351212</t>
  </si>
  <si>
    <t>Bednění deskových konstrukcí mostů z betonu železového nebo předpjatého odstranění boků přechodové desky</t>
  </si>
  <si>
    <t>15,54</t>
  </si>
  <si>
    <t>421361226</t>
  </si>
  <si>
    <t>Výztuž deskových konstrukcí z betonářské oceli 10 505 (R) nebo BSt 500 deskového mostu</t>
  </si>
  <si>
    <t>0,8</t>
  </si>
  <si>
    <t>0,2*0,3*2,5</t>
  </si>
  <si>
    <t>564861011</t>
  </si>
  <si>
    <t>Podklad ze štěrkodrti ŠD s rozprostřením a zhutněním plochy jednotlivě do 100 m2, po zhutnění tl. 200 mm</t>
  </si>
  <si>
    <t>navazující chodník , dle výpisu hl.výměr</t>
  </si>
  <si>
    <t>565145111</t>
  </si>
  <si>
    <t>Asfaltový beton vrstva podkladní ACP 16 + (obalované kamenivo střednězrnné - OKS) s rozprostřením a zhutněním v pruhu šířky přes 1,5 do 3 m, po zhutnění tl. 60 mm</t>
  </si>
  <si>
    <t>577144111</t>
  </si>
  <si>
    <t>Asfaltový beton vrstva obrusná ACO 11 + (ABS) s rozprostřením a se zhutněním z nemodifikovaného asfaltu v pruhu šířky do 3 m tř. I, po zhutnění tl. 50 mm</t>
  </si>
  <si>
    <t>948411111</t>
  </si>
  <si>
    <t>Podpěrné skruže a podpěry dočasné kovové zřízení skruží z věží výšky do 10 m</t>
  </si>
  <si>
    <t>4,76*3*1,5</t>
  </si>
  <si>
    <t>948411211</t>
  </si>
  <si>
    <t>Podpěrné skruže a podpěry dočasné kovové odstranění skruží z věží výšky do 10 m</t>
  </si>
  <si>
    <t>961051111</t>
  </si>
  <si>
    <t>Bourání mostních konstrukcí základů ze železového betonu s oc.nosníky</t>
  </si>
  <si>
    <t>krajní opěra</t>
  </si>
  <si>
    <t>0,7*2*2,35</t>
  </si>
  <si>
    <t>963071122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</si>
  <si>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nýtovaných, hmotnosti přes 100 kg</t>
  </si>
  <si>
    <t>500</t>
  </si>
  <si>
    <t>střední opěra ,nosníky I , dle výpisu hl..výměr</t>
  </si>
  <si>
    <t>17,61*14</t>
  </si>
  <si>
    <t>17,61</t>
  </si>
  <si>
    <t>-0,5</t>
  </si>
  <si>
    <t>711493111</t>
  </si>
  <si>
    <t>Izolace proti tlakové vodě , pochozí - ostatní na ploše vodorovné V dvousložkovou na bázi cementu</t>
  </si>
  <si>
    <t>6,06*2,5</t>
  </si>
  <si>
    <t>1*2,5</t>
  </si>
  <si>
    <t>28322005</t>
  </si>
  <si>
    <t>fólie hydroizolační pro spodní stavbu mPVC tl 2mm</t>
  </si>
  <si>
    <t>-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</si>
  <si>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</si>
  <si>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</si>
  <si>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</si>
  <si>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</si>
  <si>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</si>
  <si>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</si>
  <si>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</si>
  <si>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</si>
  <si>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</si>
  <si>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011103001</t>
  </si>
  <si>
    <t>Vypracování evidenčního listu</t>
  </si>
  <si>
    <t>011103002</t>
  </si>
  <si>
    <t>Hlavní prohlídka lávky</t>
  </si>
  <si>
    <t>012103000</t>
  </si>
  <si>
    <t>Geodetické práce před výstavbou - vytyčení , zaměření</t>
  </si>
  <si>
    <t>012103002</t>
  </si>
  <si>
    <t>Geodetické vytyčení - mikrozápory</t>
  </si>
  <si>
    <t>012203000</t>
  </si>
  <si>
    <t>Geodetické práce při provádění stavby ( opěrná zeď )</t>
  </si>
  <si>
    <t>012203001</t>
  </si>
  <si>
    <t>Vytyčení stáv.inž.sítí</t>
  </si>
  <si>
    <t>012303000</t>
  </si>
  <si>
    <t>Geodetické práce po výstavbě- zaměření skuteč. provedení</t>
  </si>
  <si>
    <t>012403000</t>
  </si>
  <si>
    <t>Kartografické práce - geometrický plán</t>
  </si>
  <si>
    <t>013254000</t>
  </si>
  <si>
    <t>Dokumentace RDS a skutečného provedení stavby</t>
  </si>
  <si>
    <t>013294001</t>
  </si>
  <si>
    <t>Fotodokumentace</t>
  </si>
  <si>
    <t>VRN3</t>
  </si>
  <si>
    <t>Zařízení staveniště</t>
  </si>
  <si>
    <t>030001001</t>
  </si>
  <si>
    <t>Zařízení staveniště - zřízení ,odstranění ,zabezpečení , oplocení , náklady na stav.buňky, mobil..WC , energie pro ZS</t>
  </si>
  <si>
    <t>034503000</t>
  </si>
  <si>
    <t>Informační tabule na staveništi</t>
  </si>
  <si>
    <t>1 x informační</t>
  </si>
  <si>
    <t>4 x dle grafického manuálu</t>
  </si>
  <si>
    <t>034503011</t>
  </si>
  <si>
    <t>Pamětní deska</t>
  </si>
  <si>
    <t>VRN4</t>
  </si>
  <si>
    <t>Inženýrská činnost</t>
  </si>
  <si>
    <t>041103001</t>
  </si>
  <si>
    <t>Technický a a autorský dozor</t>
  </si>
  <si>
    <t>043002000</t>
  </si>
  <si>
    <t>Veškeré zkouišky související se stavbou dle TP a ČSN</t>
  </si>
  <si>
    <t>043002001</t>
  </si>
  <si>
    <t>Zkoušení materiálů nezávislou zkušebnou nad rámec KZP dle požadavku investora</t>
  </si>
  <si>
    <t>VRN7</t>
  </si>
  <si>
    <t>Provozní vlivy</t>
  </si>
  <si>
    <t>072103001</t>
  </si>
  <si>
    <t>Projednání DIO a zajištění DIR komunikace II.a III. třídy</t>
  </si>
  <si>
    <t>075203000</t>
  </si>
  <si>
    <t>Ochrana inž.sítí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</si>
</sst>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22110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III/233 19   Hlohovičky ,  Opěrná zeď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31. 1. 2024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101 -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'SO 101 - Komunikace'!P125</f>
        <v>0</v>
      </c>
      <c r="AV95" s="128">
        <f>'SO 101 - Komunikace'!J33</f>
        <v>0</v>
      </c>
      <c r="AW95" s="128">
        <f>'SO 101 - Komunikace'!J34</f>
        <v>0</v>
      </c>
      <c r="AX95" s="128">
        <f>'SO 101 - Komunikace'!J35</f>
        <v>0</v>
      </c>
      <c r="AY95" s="128">
        <f>'SO 101 - Komunikace'!J36</f>
        <v>0</v>
      </c>
      <c r="AZ95" s="128">
        <f>'SO 101 - Komunikace'!F33</f>
        <v>0</v>
      </c>
      <c r="BA95" s="128">
        <f>'SO 101 - Komunikace'!F34</f>
        <v>0</v>
      </c>
      <c r="BB95" s="128">
        <f>'SO 101 - Komunikace'!F35</f>
        <v>0</v>
      </c>
      <c r="BC95" s="128">
        <f>'SO 101 - Komunikace'!F36</f>
        <v>0</v>
      </c>
      <c r="BD95" s="130">
        <f>'SO 101 - Komunikace'!F37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201 - Opěrná zeď'!J30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'SO 201 - Opěrná zeď'!P127</f>
        <v>0</v>
      </c>
      <c r="AV96" s="128">
        <f>'SO 201 - Opěrná zeď'!J33</f>
        <v>0</v>
      </c>
      <c r="AW96" s="128">
        <f>'SO 201 - Opěrná zeď'!J34</f>
        <v>0</v>
      </c>
      <c r="AX96" s="128">
        <f>'SO 201 - Opěrná zeď'!J35</f>
        <v>0</v>
      </c>
      <c r="AY96" s="128">
        <f>'SO 201 - Opěrná zeď'!J36</f>
        <v>0</v>
      </c>
      <c r="AZ96" s="128">
        <f>'SO 201 - Opěrná zeď'!F33</f>
        <v>0</v>
      </c>
      <c r="BA96" s="128">
        <f>'SO 201 - Opěrná zeď'!F34</f>
        <v>0</v>
      </c>
      <c r="BB96" s="128">
        <f>'SO 201 - Opěrná zeď'!F35</f>
        <v>0</v>
      </c>
      <c r="BC96" s="128">
        <f>'SO 201 - Opěrná zeď'!F36</f>
        <v>0</v>
      </c>
      <c r="BD96" s="130">
        <f>'SO 201 - Opěrná zeď'!F37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91" s="7" customFormat="1" ht="16.5" customHeight="1">
      <c r="A97" s="119" t="s">
        <v>77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202 - Lávka přes Vejva...'!J30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27">
        <v>0</v>
      </c>
      <c r="AT97" s="128">
        <f>ROUND(SUM(AV97:AW97),2)</f>
        <v>0</v>
      </c>
      <c r="AU97" s="129">
        <f>'SO 202 - Lávka přes Vejva...'!P126</f>
        <v>0</v>
      </c>
      <c r="AV97" s="128">
        <f>'SO 202 - Lávka přes Vejva...'!J33</f>
        <v>0</v>
      </c>
      <c r="AW97" s="128">
        <f>'SO 202 - Lávka přes Vejva...'!J34</f>
        <v>0</v>
      </c>
      <c r="AX97" s="128">
        <f>'SO 202 - Lávka přes Vejva...'!J35</f>
        <v>0</v>
      </c>
      <c r="AY97" s="128">
        <f>'SO 202 - Lávka přes Vejva...'!J36</f>
        <v>0</v>
      </c>
      <c r="AZ97" s="128">
        <f>'SO 202 - Lávka přes Vejva...'!F33</f>
        <v>0</v>
      </c>
      <c r="BA97" s="128">
        <f>'SO 202 - Lávka přes Vejva...'!F34</f>
        <v>0</v>
      </c>
      <c r="BB97" s="128">
        <f>'SO 202 - Lávka přes Vejva...'!F35</f>
        <v>0</v>
      </c>
      <c r="BC97" s="128">
        <f>'SO 202 - Lávka přes Vejva...'!F36</f>
        <v>0</v>
      </c>
      <c r="BD97" s="130">
        <f>'SO 202 - Lávka přes Vejva...'!F37</f>
        <v>0</v>
      </c>
      <c r="BE97" s="7"/>
      <c r="BT97" s="131" t="s">
        <v>81</v>
      </c>
      <c r="BV97" s="131" t="s">
        <v>75</v>
      </c>
      <c r="BW97" s="131" t="s">
        <v>89</v>
      </c>
      <c r="BX97" s="131" t="s">
        <v>5</v>
      </c>
      <c r="CL97" s="131" t="s">
        <v>1</v>
      </c>
      <c r="CM97" s="131" t="s">
        <v>83</v>
      </c>
    </row>
    <row r="98" spans="1:91" s="7" customFormat="1" ht="16.5" customHeight="1">
      <c r="A98" s="119" t="s">
        <v>77</v>
      </c>
      <c r="B98" s="120"/>
      <c r="C98" s="121"/>
      <c r="D98" s="122" t="s">
        <v>90</v>
      </c>
      <c r="E98" s="122"/>
      <c r="F98" s="122"/>
      <c r="G98" s="122"/>
      <c r="H98" s="122"/>
      <c r="I98" s="123"/>
      <c r="J98" s="122" t="s">
        <v>91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'- - VON'!J30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80</v>
      </c>
      <c r="AR98" s="126"/>
      <c r="AS98" s="132">
        <v>0</v>
      </c>
      <c r="AT98" s="133">
        <f>ROUND(SUM(AV98:AW98),2)</f>
        <v>0</v>
      </c>
      <c r="AU98" s="134">
        <f>'- - VON'!P121</f>
        <v>0</v>
      </c>
      <c r="AV98" s="133">
        <f>'- - VON'!J33</f>
        <v>0</v>
      </c>
      <c r="AW98" s="133">
        <f>'- - VON'!J34</f>
        <v>0</v>
      </c>
      <c r="AX98" s="133">
        <f>'- - VON'!J35</f>
        <v>0</v>
      </c>
      <c r="AY98" s="133">
        <f>'- - VON'!J36</f>
        <v>0</v>
      </c>
      <c r="AZ98" s="133">
        <f>'- - VON'!F33</f>
        <v>0</v>
      </c>
      <c r="BA98" s="133">
        <f>'- - VON'!F34</f>
        <v>0</v>
      </c>
      <c r="BB98" s="133">
        <f>'- - VON'!F35</f>
        <v>0</v>
      </c>
      <c r="BC98" s="133">
        <f>'- - VON'!F36</f>
        <v>0</v>
      </c>
      <c r="BD98" s="135">
        <f>'- - VON'!F37</f>
        <v>0</v>
      </c>
      <c r="BE98" s="7"/>
      <c r="BT98" s="131" t="s">
        <v>81</v>
      </c>
      <c r="BV98" s="131" t="s">
        <v>75</v>
      </c>
      <c r="BW98" s="131" t="s">
        <v>92</v>
      </c>
      <c r="BX98" s="131" t="s">
        <v>5</v>
      </c>
      <c r="CL98" s="131" t="s">
        <v>1</v>
      </c>
      <c r="CM98" s="131" t="s">
        <v>83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Komunikace'!C2" display="/"/>
    <hyperlink ref="A96" location="'SO 201 - Opěrná zeď'!C2" display="/"/>
    <hyperlink ref="A97" location="'SO 202 - Lávka přes Vejva...'!C2" display="/"/>
    <hyperlink ref="A98" location="'-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 xml:space="preserve">III/233 19   Hlohovičky ,  Opěrná zeď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31. 1. 2024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ROUND((SUM(BE125:BE326)),2)</f>
        <v>0</v>
      </c>
      <c r="G33" s="38"/>
      <c r="H33" s="38"/>
      <c r="I33" s="155">
        <v>0.21</v>
      </c>
      <c r="J33" s="154">
        <f>ROUND(((SUM(BE125:BE326))*I33),2)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ROUND((SUM(BF125:BF326)),2)</f>
        <v>0</v>
      </c>
      <c r="G34" s="38"/>
      <c r="H34" s="38"/>
      <c r="I34" s="155">
        <v>0.12</v>
      </c>
      <c r="J34" s="154">
        <f>ROUND(((SUM(BF125:BF326))*I34),2)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ROUND((SUM(BG125:BG326)),2)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ROUND((SUM(BH125:BH326)),2)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ROUND((SUM(BI125:BI326)),2)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 xml:space="preserve">III/233 19   Hlohovičky ,  Opěrná zeď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31. 1. 2024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J189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J201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J206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J249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J269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108</v>
      </c>
      <c r="E104" s="188"/>
      <c r="F104" s="188"/>
      <c r="G104" s="188"/>
      <c r="H104" s="188"/>
      <c r="I104" s="188"/>
      <c r="J104" s="189">
        <f>J314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109</v>
      </c>
      <c r="E105" s="188"/>
      <c r="F105" s="188"/>
      <c r="G105" s="188"/>
      <c r="H105" s="188"/>
      <c r="I105" s="188"/>
      <c r="J105" s="189">
        <f>J325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110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 xml:space="preserve">III/233 19   Hlohovičky ,  Opěrná zeď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94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SO 101 - Komunikace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 xml:space="preserve"> </v>
      </c>
      <c r="G119" s="40"/>
      <c r="H119" s="40"/>
      <c r="I119" s="32" t="s">
        <v>22</v>
      </c>
      <c r="J119" s="79" t="str">
        <f>IF(J12="","",J12)</f>
        <v>31. 1. 2024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 xml:space="preserve"> </v>
      </c>
      <c r="G121" s="40"/>
      <c r="H121" s="40"/>
      <c r="I121" s="32" t="s">
        <v>29</v>
      </c>
      <c r="J121" s="36" t="str">
        <f>E21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27</v>
      </c>
      <c r="D122" s="40"/>
      <c r="E122" s="40"/>
      <c r="F122" s="27" t="str">
        <f>IF(E18="","",E18)</f>
        <v>Vyplň údaj</v>
      </c>
      <c r="G122" s="40"/>
      <c r="H122" s="40"/>
      <c r="I122" s="32" t="s">
        <v>31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111</v>
      </c>
      <c r="D124" s="194" t="s">
        <v>58</v>
      </c>
      <c r="E124" s="194" t="s">
        <v>54</v>
      </c>
      <c r="F124" s="194" t="s">
        <v>55</v>
      </c>
      <c r="G124" s="194" t="s">
        <v>112</v>
      </c>
      <c r="H124" s="194" t="s">
        <v>113</v>
      </c>
      <c r="I124" s="194" t="s">
        <v>114</v>
      </c>
      <c r="J124" s="194" t="s">
        <v>98</v>
      </c>
      <c r="K124" s="195" t="s">
        <v>115</v>
      </c>
      <c r="L124" s="196"/>
      <c r="M124" s="100" t="s">
        <v>1</v>
      </c>
      <c r="N124" s="101" t="s">
        <v>37</v>
      </c>
      <c r="O124" s="101" t="s">
        <v>116</v>
      </c>
      <c r="P124" s="101" t="s">
        <v>117</v>
      </c>
      <c r="Q124" s="101" t="s">
        <v>118</v>
      </c>
      <c r="R124" s="101" t="s">
        <v>119</v>
      </c>
      <c r="S124" s="101" t="s">
        <v>120</v>
      </c>
      <c r="T124" s="102" t="s">
        <v>121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122</v>
      </c>
      <c r="D125" s="40"/>
      <c r="E125" s="40"/>
      <c r="F125" s="40"/>
      <c r="G125" s="40"/>
      <c r="H125" s="40"/>
      <c r="I125" s="40"/>
      <c r="J125" s="197">
        <f>BK125</f>
        <v>0</v>
      </c>
      <c r="K125" s="40"/>
      <c r="L125" s="44"/>
      <c r="M125" s="103"/>
      <c r="N125" s="198"/>
      <c r="O125" s="104"/>
      <c r="P125" s="199">
        <f>P126</f>
        <v>0</v>
      </c>
      <c r="Q125" s="104"/>
      <c r="R125" s="199">
        <f>R126</f>
        <v>0</v>
      </c>
      <c r="S125" s="104"/>
      <c r="T125" s="200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72</v>
      </c>
      <c r="AU125" s="17" t="s">
        <v>100</v>
      </c>
      <c r="BK125" s="201">
        <f>BK126</f>
        <v>0</v>
      </c>
    </row>
    <row r="126" spans="1:63" s="12" customFormat="1" ht="25.9" customHeight="1">
      <c r="A126" s="12"/>
      <c r="B126" s="202"/>
      <c r="C126" s="203"/>
      <c r="D126" s="204" t="s">
        <v>72</v>
      </c>
      <c r="E126" s="205" t="s">
        <v>123</v>
      </c>
      <c r="F126" s="205" t="s">
        <v>124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P127+P189+P201+P206+P249+P269+P314+P325</f>
        <v>0</v>
      </c>
      <c r="Q126" s="210"/>
      <c r="R126" s="211">
        <f>R127+R189+R201+R206+R249+R269+R314+R325</f>
        <v>0</v>
      </c>
      <c r="S126" s="210"/>
      <c r="T126" s="212">
        <f>T127+T189+T201+T206+T249+T269+T314+T325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73</v>
      </c>
      <c r="AY126" s="213" t="s">
        <v>125</v>
      </c>
      <c r="BK126" s="215">
        <f>BK127+BK189+BK201+BK206+BK249+BK269+BK314+BK325</f>
        <v>0</v>
      </c>
    </row>
    <row r="127" spans="1:63" s="12" customFormat="1" ht="22.8" customHeight="1">
      <c r="A127" s="12"/>
      <c r="B127" s="202"/>
      <c r="C127" s="203"/>
      <c r="D127" s="204" t="s">
        <v>72</v>
      </c>
      <c r="E127" s="216" t="s">
        <v>81</v>
      </c>
      <c r="F127" s="216" t="s">
        <v>126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SUM(P128:P188)</f>
        <v>0</v>
      </c>
      <c r="Q127" s="210"/>
      <c r="R127" s="211">
        <f>SUM(R128:R188)</f>
        <v>0</v>
      </c>
      <c r="S127" s="210"/>
      <c r="T127" s="212">
        <f>SUM(T128:T188)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81</v>
      </c>
      <c r="AT127" s="214" t="s">
        <v>72</v>
      </c>
      <c r="AU127" s="214" t="s">
        <v>81</v>
      </c>
      <c r="AY127" s="213" t="s">
        <v>125</v>
      </c>
      <c r="BK127" s="215">
        <f>SUM(BK128:BK188)</f>
        <v>0</v>
      </c>
    </row>
    <row r="128" spans="1:65" s="2" customFormat="1" ht="16.5" customHeight="1">
      <c r="A128" s="38"/>
      <c r="B128" s="39"/>
      <c r="C128" s="218" t="s">
        <v>81</v>
      </c>
      <c r="D128" s="218" t="s">
        <v>127</v>
      </c>
      <c r="E128" s="219" t="s">
        <v>128</v>
      </c>
      <c r="F128" s="220" t="s">
        <v>129</v>
      </c>
      <c r="G128" s="221" t="s">
        <v>130</v>
      </c>
      <c r="H128" s="222">
        <v>87</v>
      </c>
      <c r="I128" s="223"/>
      <c r="J128" s="224">
        <f>ROUND(I128*H128,2)</f>
        <v>0</v>
      </c>
      <c r="K128" s="220" t="s">
        <v>131</v>
      </c>
      <c r="L128" s="44"/>
      <c r="M128" s="225" t="s">
        <v>1</v>
      </c>
      <c r="N128" s="226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132</v>
      </c>
      <c r="AT128" s="229" t="s">
        <v>127</v>
      </c>
      <c r="AU128" s="229" t="s">
        <v>83</v>
      </c>
      <c r="AY128" s="17" t="s">
        <v>125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132</v>
      </c>
      <c r="BM128" s="229" t="s">
        <v>83</v>
      </c>
    </row>
    <row r="129" spans="1:51" s="13" customFormat="1" ht="12">
      <c r="A129" s="13"/>
      <c r="B129" s="231"/>
      <c r="C129" s="232"/>
      <c r="D129" s="233" t="s">
        <v>133</v>
      </c>
      <c r="E129" s="234" t="s">
        <v>1</v>
      </c>
      <c r="F129" s="235" t="s">
        <v>134</v>
      </c>
      <c r="G129" s="232"/>
      <c r="H129" s="236">
        <v>87</v>
      </c>
      <c r="I129" s="237"/>
      <c r="J129" s="232"/>
      <c r="K129" s="232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133</v>
      </c>
      <c r="AU129" s="242" t="s">
        <v>83</v>
      </c>
      <c r="AV129" s="13" t="s">
        <v>83</v>
      </c>
      <c r="AW129" s="13" t="s">
        <v>30</v>
      </c>
      <c r="AX129" s="13" t="s">
        <v>73</v>
      </c>
      <c r="AY129" s="242" t="s">
        <v>125</v>
      </c>
    </row>
    <row r="130" spans="1:51" s="14" customFormat="1" ht="12">
      <c r="A130" s="14"/>
      <c r="B130" s="243"/>
      <c r="C130" s="244"/>
      <c r="D130" s="233" t="s">
        <v>133</v>
      </c>
      <c r="E130" s="245" t="s">
        <v>1</v>
      </c>
      <c r="F130" s="246" t="s">
        <v>135</v>
      </c>
      <c r="G130" s="244"/>
      <c r="H130" s="245" t="s">
        <v>1</v>
      </c>
      <c r="I130" s="247"/>
      <c r="J130" s="244"/>
      <c r="K130" s="244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133</v>
      </c>
      <c r="AU130" s="252" t="s">
        <v>83</v>
      </c>
      <c r="AV130" s="14" t="s">
        <v>81</v>
      </c>
      <c r="AW130" s="14" t="s">
        <v>30</v>
      </c>
      <c r="AX130" s="14" t="s">
        <v>73</v>
      </c>
      <c r="AY130" s="252" t="s">
        <v>125</v>
      </c>
    </row>
    <row r="131" spans="1:51" s="15" customFormat="1" ht="12">
      <c r="A131" s="15"/>
      <c r="B131" s="253"/>
      <c r="C131" s="254"/>
      <c r="D131" s="233" t="s">
        <v>133</v>
      </c>
      <c r="E131" s="255" t="s">
        <v>1</v>
      </c>
      <c r="F131" s="256" t="s">
        <v>136</v>
      </c>
      <c r="G131" s="254"/>
      <c r="H131" s="257">
        <v>87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3" t="s">
        <v>133</v>
      </c>
      <c r="AU131" s="263" t="s">
        <v>83</v>
      </c>
      <c r="AV131" s="15" t="s">
        <v>132</v>
      </c>
      <c r="AW131" s="15" t="s">
        <v>30</v>
      </c>
      <c r="AX131" s="15" t="s">
        <v>81</v>
      </c>
      <c r="AY131" s="263" t="s">
        <v>125</v>
      </c>
    </row>
    <row r="132" spans="1:65" s="2" customFormat="1" ht="37.8" customHeight="1">
      <c r="A132" s="38"/>
      <c r="B132" s="39"/>
      <c r="C132" s="218" t="s">
        <v>83</v>
      </c>
      <c r="D132" s="218" t="s">
        <v>127</v>
      </c>
      <c r="E132" s="219" t="s">
        <v>137</v>
      </c>
      <c r="F132" s="220" t="s">
        <v>138</v>
      </c>
      <c r="G132" s="221" t="s">
        <v>130</v>
      </c>
      <c r="H132" s="222">
        <v>823</v>
      </c>
      <c r="I132" s="223"/>
      <c r="J132" s="224">
        <f>ROUND(I132*H132,2)</f>
        <v>0</v>
      </c>
      <c r="K132" s="220" t="s">
        <v>131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132</v>
      </c>
      <c r="AT132" s="229" t="s">
        <v>127</v>
      </c>
      <c r="AU132" s="229" t="s">
        <v>83</v>
      </c>
      <c r="AY132" s="17" t="s">
        <v>125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132</v>
      </c>
      <c r="BM132" s="229" t="s">
        <v>132</v>
      </c>
    </row>
    <row r="133" spans="1:51" s="13" customFormat="1" ht="12">
      <c r="A133" s="13"/>
      <c r="B133" s="231"/>
      <c r="C133" s="232"/>
      <c r="D133" s="233" t="s">
        <v>133</v>
      </c>
      <c r="E133" s="234" t="s">
        <v>1</v>
      </c>
      <c r="F133" s="235" t="s">
        <v>139</v>
      </c>
      <c r="G133" s="232"/>
      <c r="H133" s="236">
        <v>807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133</v>
      </c>
      <c r="AU133" s="242" t="s">
        <v>83</v>
      </c>
      <c r="AV133" s="13" t="s">
        <v>83</v>
      </c>
      <c r="AW133" s="13" t="s">
        <v>30</v>
      </c>
      <c r="AX133" s="13" t="s">
        <v>73</v>
      </c>
      <c r="AY133" s="242" t="s">
        <v>125</v>
      </c>
    </row>
    <row r="134" spans="1:51" s="14" customFormat="1" ht="12">
      <c r="A134" s="14"/>
      <c r="B134" s="243"/>
      <c r="C134" s="244"/>
      <c r="D134" s="233" t="s">
        <v>133</v>
      </c>
      <c r="E134" s="245" t="s">
        <v>1</v>
      </c>
      <c r="F134" s="246" t="s">
        <v>140</v>
      </c>
      <c r="G134" s="244"/>
      <c r="H134" s="245" t="s">
        <v>1</v>
      </c>
      <c r="I134" s="247"/>
      <c r="J134" s="244"/>
      <c r="K134" s="244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133</v>
      </c>
      <c r="AU134" s="252" t="s">
        <v>83</v>
      </c>
      <c r="AV134" s="14" t="s">
        <v>81</v>
      </c>
      <c r="AW134" s="14" t="s">
        <v>30</v>
      </c>
      <c r="AX134" s="14" t="s">
        <v>73</v>
      </c>
      <c r="AY134" s="252" t="s">
        <v>125</v>
      </c>
    </row>
    <row r="135" spans="1:51" s="13" customFormat="1" ht="12">
      <c r="A135" s="13"/>
      <c r="B135" s="231"/>
      <c r="C135" s="232"/>
      <c r="D135" s="233" t="s">
        <v>133</v>
      </c>
      <c r="E135" s="234" t="s">
        <v>1</v>
      </c>
      <c r="F135" s="235" t="s">
        <v>141</v>
      </c>
      <c r="G135" s="232"/>
      <c r="H135" s="236">
        <v>16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133</v>
      </c>
      <c r="AU135" s="242" t="s">
        <v>83</v>
      </c>
      <c r="AV135" s="13" t="s">
        <v>83</v>
      </c>
      <c r="AW135" s="13" t="s">
        <v>30</v>
      </c>
      <c r="AX135" s="13" t="s">
        <v>73</v>
      </c>
      <c r="AY135" s="242" t="s">
        <v>125</v>
      </c>
    </row>
    <row r="136" spans="1:51" s="14" customFormat="1" ht="12">
      <c r="A136" s="14"/>
      <c r="B136" s="243"/>
      <c r="C136" s="244"/>
      <c r="D136" s="233" t="s">
        <v>133</v>
      </c>
      <c r="E136" s="245" t="s">
        <v>1</v>
      </c>
      <c r="F136" s="246" t="s">
        <v>142</v>
      </c>
      <c r="G136" s="244"/>
      <c r="H136" s="245" t="s">
        <v>1</v>
      </c>
      <c r="I136" s="247"/>
      <c r="J136" s="244"/>
      <c r="K136" s="244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133</v>
      </c>
      <c r="AU136" s="252" t="s">
        <v>83</v>
      </c>
      <c r="AV136" s="14" t="s">
        <v>81</v>
      </c>
      <c r="AW136" s="14" t="s">
        <v>30</v>
      </c>
      <c r="AX136" s="14" t="s">
        <v>73</v>
      </c>
      <c r="AY136" s="252" t="s">
        <v>125</v>
      </c>
    </row>
    <row r="137" spans="1:51" s="14" customFormat="1" ht="12">
      <c r="A137" s="14"/>
      <c r="B137" s="243"/>
      <c r="C137" s="244"/>
      <c r="D137" s="233" t="s">
        <v>133</v>
      </c>
      <c r="E137" s="245" t="s">
        <v>1</v>
      </c>
      <c r="F137" s="246" t="s">
        <v>143</v>
      </c>
      <c r="G137" s="244"/>
      <c r="H137" s="245" t="s">
        <v>1</v>
      </c>
      <c r="I137" s="247"/>
      <c r="J137" s="244"/>
      <c r="K137" s="244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133</v>
      </c>
      <c r="AU137" s="252" t="s">
        <v>83</v>
      </c>
      <c r="AV137" s="14" t="s">
        <v>81</v>
      </c>
      <c r="AW137" s="14" t="s">
        <v>30</v>
      </c>
      <c r="AX137" s="14" t="s">
        <v>73</v>
      </c>
      <c r="AY137" s="252" t="s">
        <v>125</v>
      </c>
    </row>
    <row r="138" spans="1:51" s="15" customFormat="1" ht="12">
      <c r="A138" s="15"/>
      <c r="B138" s="253"/>
      <c r="C138" s="254"/>
      <c r="D138" s="233" t="s">
        <v>133</v>
      </c>
      <c r="E138" s="255" t="s">
        <v>1</v>
      </c>
      <c r="F138" s="256" t="s">
        <v>136</v>
      </c>
      <c r="G138" s="254"/>
      <c r="H138" s="257">
        <v>823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3" t="s">
        <v>133</v>
      </c>
      <c r="AU138" s="263" t="s">
        <v>83</v>
      </c>
      <c r="AV138" s="15" t="s">
        <v>132</v>
      </c>
      <c r="AW138" s="15" t="s">
        <v>30</v>
      </c>
      <c r="AX138" s="15" t="s">
        <v>81</v>
      </c>
      <c r="AY138" s="263" t="s">
        <v>125</v>
      </c>
    </row>
    <row r="139" spans="1:65" s="2" customFormat="1" ht="33" customHeight="1">
      <c r="A139" s="38"/>
      <c r="B139" s="39"/>
      <c r="C139" s="218" t="s">
        <v>144</v>
      </c>
      <c r="D139" s="218" t="s">
        <v>127</v>
      </c>
      <c r="E139" s="219" t="s">
        <v>145</v>
      </c>
      <c r="F139" s="220" t="s">
        <v>146</v>
      </c>
      <c r="G139" s="221" t="s">
        <v>130</v>
      </c>
      <c r="H139" s="222">
        <v>807</v>
      </c>
      <c r="I139" s="223"/>
      <c r="J139" s="224">
        <f>ROUND(I139*H139,2)</f>
        <v>0</v>
      </c>
      <c r="K139" s="220" t="s">
        <v>131</v>
      </c>
      <c r="L139" s="44"/>
      <c r="M139" s="225" t="s">
        <v>1</v>
      </c>
      <c r="N139" s="226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132</v>
      </c>
      <c r="AT139" s="229" t="s">
        <v>127</v>
      </c>
      <c r="AU139" s="229" t="s">
        <v>83</v>
      </c>
      <c r="AY139" s="17" t="s">
        <v>125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132</v>
      </c>
      <c r="BM139" s="229" t="s">
        <v>147</v>
      </c>
    </row>
    <row r="140" spans="1:51" s="13" customFormat="1" ht="12">
      <c r="A140" s="13"/>
      <c r="B140" s="231"/>
      <c r="C140" s="232"/>
      <c r="D140" s="233" t="s">
        <v>133</v>
      </c>
      <c r="E140" s="234" t="s">
        <v>1</v>
      </c>
      <c r="F140" s="235" t="s">
        <v>139</v>
      </c>
      <c r="G140" s="232"/>
      <c r="H140" s="236">
        <v>807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133</v>
      </c>
      <c r="AU140" s="242" t="s">
        <v>83</v>
      </c>
      <c r="AV140" s="13" t="s">
        <v>83</v>
      </c>
      <c r="AW140" s="13" t="s">
        <v>30</v>
      </c>
      <c r="AX140" s="13" t="s">
        <v>73</v>
      </c>
      <c r="AY140" s="242" t="s">
        <v>125</v>
      </c>
    </row>
    <row r="141" spans="1:51" s="14" customFormat="1" ht="12">
      <c r="A141" s="14"/>
      <c r="B141" s="243"/>
      <c r="C141" s="244"/>
      <c r="D141" s="233" t="s">
        <v>133</v>
      </c>
      <c r="E141" s="245" t="s">
        <v>1</v>
      </c>
      <c r="F141" s="246" t="s">
        <v>148</v>
      </c>
      <c r="G141" s="244"/>
      <c r="H141" s="245" t="s">
        <v>1</v>
      </c>
      <c r="I141" s="247"/>
      <c r="J141" s="244"/>
      <c r="K141" s="244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133</v>
      </c>
      <c r="AU141" s="252" t="s">
        <v>83</v>
      </c>
      <c r="AV141" s="14" t="s">
        <v>81</v>
      </c>
      <c r="AW141" s="14" t="s">
        <v>30</v>
      </c>
      <c r="AX141" s="14" t="s">
        <v>73</v>
      </c>
      <c r="AY141" s="252" t="s">
        <v>125</v>
      </c>
    </row>
    <row r="142" spans="1:51" s="15" customFormat="1" ht="12">
      <c r="A142" s="15"/>
      <c r="B142" s="253"/>
      <c r="C142" s="254"/>
      <c r="D142" s="233" t="s">
        <v>133</v>
      </c>
      <c r="E142" s="255" t="s">
        <v>1</v>
      </c>
      <c r="F142" s="256" t="s">
        <v>136</v>
      </c>
      <c r="G142" s="254"/>
      <c r="H142" s="257">
        <v>807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3" t="s">
        <v>133</v>
      </c>
      <c r="AU142" s="263" t="s">
        <v>83</v>
      </c>
      <c r="AV142" s="15" t="s">
        <v>132</v>
      </c>
      <c r="AW142" s="15" t="s">
        <v>30</v>
      </c>
      <c r="AX142" s="15" t="s">
        <v>81</v>
      </c>
      <c r="AY142" s="263" t="s">
        <v>125</v>
      </c>
    </row>
    <row r="143" spans="1:65" s="2" customFormat="1" ht="24.15" customHeight="1">
      <c r="A143" s="38"/>
      <c r="B143" s="39"/>
      <c r="C143" s="218" t="s">
        <v>132</v>
      </c>
      <c r="D143" s="218" t="s">
        <v>127</v>
      </c>
      <c r="E143" s="219" t="s">
        <v>149</v>
      </c>
      <c r="F143" s="220" t="s">
        <v>150</v>
      </c>
      <c r="G143" s="221" t="s">
        <v>130</v>
      </c>
      <c r="H143" s="222">
        <v>236</v>
      </c>
      <c r="I143" s="223"/>
      <c r="J143" s="224">
        <f>ROUND(I143*H143,2)</f>
        <v>0</v>
      </c>
      <c r="K143" s="220" t="s">
        <v>131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132</v>
      </c>
      <c r="AT143" s="229" t="s">
        <v>127</v>
      </c>
      <c r="AU143" s="229" t="s">
        <v>83</v>
      </c>
      <c r="AY143" s="17" t="s">
        <v>125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132</v>
      </c>
      <c r="BM143" s="229" t="s">
        <v>151</v>
      </c>
    </row>
    <row r="144" spans="1:51" s="13" customFormat="1" ht="12">
      <c r="A144" s="13"/>
      <c r="B144" s="231"/>
      <c r="C144" s="232"/>
      <c r="D144" s="233" t="s">
        <v>133</v>
      </c>
      <c r="E144" s="234" t="s">
        <v>1</v>
      </c>
      <c r="F144" s="235" t="s">
        <v>152</v>
      </c>
      <c r="G144" s="232"/>
      <c r="H144" s="236">
        <v>236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133</v>
      </c>
      <c r="AU144" s="242" t="s">
        <v>83</v>
      </c>
      <c r="AV144" s="13" t="s">
        <v>83</v>
      </c>
      <c r="AW144" s="13" t="s">
        <v>30</v>
      </c>
      <c r="AX144" s="13" t="s">
        <v>73</v>
      </c>
      <c r="AY144" s="242" t="s">
        <v>125</v>
      </c>
    </row>
    <row r="145" spans="1:51" s="14" customFormat="1" ht="12">
      <c r="A145" s="14"/>
      <c r="B145" s="243"/>
      <c r="C145" s="244"/>
      <c r="D145" s="233" t="s">
        <v>133</v>
      </c>
      <c r="E145" s="245" t="s">
        <v>1</v>
      </c>
      <c r="F145" s="246" t="s">
        <v>153</v>
      </c>
      <c r="G145" s="244"/>
      <c r="H145" s="245" t="s">
        <v>1</v>
      </c>
      <c r="I145" s="247"/>
      <c r="J145" s="244"/>
      <c r="K145" s="244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133</v>
      </c>
      <c r="AU145" s="252" t="s">
        <v>83</v>
      </c>
      <c r="AV145" s="14" t="s">
        <v>81</v>
      </c>
      <c r="AW145" s="14" t="s">
        <v>30</v>
      </c>
      <c r="AX145" s="14" t="s">
        <v>73</v>
      </c>
      <c r="AY145" s="252" t="s">
        <v>125</v>
      </c>
    </row>
    <row r="146" spans="1:51" s="15" customFormat="1" ht="12">
      <c r="A146" s="15"/>
      <c r="B146" s="253"/>
      <c r="C146" s="254"/>
      <c r="D146" s="233" t="s">
        <v>133</v>
      </c>
      <c r="E146" s="255" t="s">
        <v>1</v>
      </c>
      <c r="F146" s="256" t="s">
        <v>136</v>
      </c>
      <c r="G146" s="254"/>
      <c r="H146" s="257">
        <v>236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3" t="s">
        <v>133</v>
      </c>
      <c r="AU146" s="263" t="s">
        <v>83</v>
      </c>
      <c r="AV146" s="15" t="s">
        <v>132</v>
      </c>
      <c r="AW146" s="15" t="s">
        <v>30</v>
      </c>
      <c r="AX146" s="15" t="s">
        <v>81</v>
      </c>
      <c r="AY146" s="263" t="s">
        <v>125</v>
      </c>
    </row>
    <row r="147" spans="1:65" s="2" customFormat="1" ht="24.15" customHeight="1">
      <c r="A147" s="38"/>
      <c r="B147" s="39"/>
      <c r="C147" s="218" t="s">
        <v>154</v>
      </c>
      <c r="D147" s="218" t="s">
        <v>127</v>
      </c>
      <c r="E147" s="219" t="s">
        <v>155</v>
      </c>
      <c r="F147" s="220" t="s">
        <v>156</v>
      </c>
      <c r="G147" s="221" t="s">
        <v>130</v>
      </c>
      <c r="H147" s="222">
        <v>807</v>
      </c>
      <c r="I147" s="223"/>
      <c r="J147" s="224">
        <f>ROUND(I147*H147,2)</f>
        <v>0</v>
      </c>
      <c r="K147" s="220" t="s">
        <v>1</v>
      </c>
      <c r="L147" s="44"/>
      <c r="M147" s="225" t="s">
        <v>1</v>
      </c>
      <c r="N147" s="226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132</v>
      </c>
      <c r="AT147" s="229" t="s">
        <v>127</v>
      </c>
      <c r="AU147" s="229" t="s">
        <v>83</v>
      </c>
      <c r="AY147" s="17" t="s">
        <v>125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132</v>
      </c>
      <c r="BM147" s="229" t="s">
        <v>157</v>
      </c>
    </row>
    <row r="148" spans="1:51" s="13" customFormat="1" ht="12">
      <c r="A148" s="13"/>
      <c r="B148" s="231"/>
      <c r="C148" s="232"/>
      <c r="D148" s="233" t="s">
        <v>133</v>
      </c>
      <c r="E148" s="234" t="s">
        <v>1</v>
      </c>
      <c r="F148" s="235" t="s">
        <v>139</v>
      </c>
      <c r="G148" s="232"/>
      <c r="H148" s="236">
        <v>807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133</v>
      </c>
      <c r="AU148" s="242" t="s">
        <v>83</v>
      </c>
      <c r="AV148" s="13" t="s">
        <v>83</v>
      </c>
      <c r="AW148" s="13" t="s">
        <v>30</v>
      </c>
      <c r="AX148" s="13" t="s">
        <v>73</v>
      </c>
      <c r="AY148" s="242" t="s">
        <v>125</v>
      </c>
    </row>
    <row r="149" spans="1:51" s="14" customFormat="1" ht="12">
      <c r="A149" s="14"/>
      <c r="B149" s="243"/>
      <c r="C149" s="244"/>
      <c r="D149" s="233" t="s">
        <v>133</v>
      </c>
      <c r="E149" s="245" t="s">
        <v>1</v>
      </c>
      <c r="F149" s="246" t="s">
        <v>153</v>
      </c>
      <c r="G149" s="244"/>
      <c r="H149" s="245" t="s">
        <v>1</v>
      </c>
      <c r="I149" s="247"/>
      <c r="J149" s="244"/>
      <c r="K149" s="244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133</v>
      </c>
      <c r="AU149" s="252" t="s">
        <v>83</v>
      </c>
      <c r="AV149" s="14" t="s">
        <v>81</v>
      </c>
      <c r="AW149" s="14" t="s">
        <v>30</v>
      </c>
      <c r="AX149" s="14" t="s">
        <v>73</v>
      </c>
      <c r="AY149" s="252" t="s">
        <v>125</v>
      </c>
    </row>
    <row r="150" spans="1:51" s="15" customFormat="1" ht="12">
      <c r="A150" s="15"/>
      <c r="B150" s="253"/>
      <c r="C150" s="254"/>
      <c r="D150" s="233" t="s">
        <v>133</v>
      </c>
      <c r="E150" s="255" t="s">
        <v>1</v>
      </c>
      <c r="F150" s="256" t="s">
        <v>136</v>
      </c>
      <c r="G150" s="254"/>
      <c r="H150" s="257">
        <v>807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3" t="s">
        <v>133</v>
      </c>
      <c r="AU150" s="263" t="s">
        <v>83</v>
      </c>
      <c r="AV150" s="15" t="s">
        <v>132</v>
      </c>
      <c r="AW150" s="15" t="s">
        <v>30</v>
      </c>
      <c r="AX150" s="15" t="s">
        <v>81</v>
      </c>
      <c r="AY150" s="263" t="s">
        <v>125</v>
      </c>
    </row>
    <row r="151" spans="1:65" s="2" customFormat="1" ht="24.15" customHeight="1">
      <c r="A151" s="38"/>
      <c r="B151" s="39"/>
      <c r="C151" s="218" t="s">
        <v>147</v>
      </c>
      <c r="D151" s="218" t="s">
        <v>127</v>
      </c>
      <c r="E151" s="219" t="s">
        <v>158</v>
      </c>
      <c r="F151" s="220" t="s">
        <v>159</v>
      </c>
      <c r="G151" s="221" t="s">
        <v>160</v>
      </c>
      <c r="H151" s="222">
        <v>468.97</v>
      </c>
      <c r="I151" s="223"/>
      <c r="J151" s="224">
        <f>ROUND(I151*H151,2)</f>
        <v>0</v>
      </c>
      <c r="K151" s="220" t="s">
        <v>131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132</v>
      </c>
      <c r="AT151" s="229" t="s">
        <v>127</v>
      </c>
      <c r="AU151" s="229" t="s">
        <v>83</v>
      </c>
      <c r="AY151" s="17" t="s">
        <v>125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132</v>
      </c>
      <c r="BM151" s="229" t="s">
        <v>8</v>
      </c>
    </row>
    <row r="152" spans="1:65" s="2" customFormat="1" ht="16.5" customHeight="1">
      <c r="A152" s="38"/>
      <c r="B152" s="39"/>
      <c r="C152" s="218" t="s">
        <v>161</v>
      </c>
      <c r="D152" s="218" t="s">
        <v>127</v>
      </c>
      <c r="E152" s="219" t="s">
        <v>162</v>
      </c>
      <c r="F152" s="220" t="s">
        <v>163</v>
      </c>
      <c r="G152" s="221" t="s">
        <v>160</v>
      </c>
      <c r="H152" s="222">
        <v>20</v>
      </c>
      <c r="I152" s="223"/>
      <c r="J152" s="224">
        <f>ROUND(I152*H152,2)</f>
        <v>0</v>
      </c>
      <c r="K152" s="220" t="s">
        <v>1</v>
      </c>
      <c r="L152" s="44"/>
      <c r="M152" s="225" t="s">
        <v>1</v>
      </c>
      <c r="N152" s="226" t="s">
        <v>38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132</v>
      </c>
      <c r="AT152" s="229" t="s">
        <v>127</v>
      </c>
      <c r="AU152" s="229" t="s">
        <v>83</v>
      </c>
      <c r="AY152" s="17" t="s">
        <v>125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81</v>
      </c>
      <c r="BK152" s="230">
        <f>ROUND(I152*H152,2)</f>
        <v>0</v>
      </c>
      <c r="BL152" s="17" t="s">
        <v>132</v>
      </c>
      <c r="BM152" s="229" t="s">
        <v>164</v>
      </c>
    </row>
    <row r="153" spans="1:51" s="13" customFormat="1" ht="12">
      <c r="A153" s="13"/>
      <c r="B153" s="231"/>
      <c r="C153" s="232"/>
      <c r="D153" s="233" t="s">
        <v>133</v>
      </c>
      <c r="E153" s="234" t="s">
        <v>1</v>
      </c>
      <c r="F153" s="235" t="s">
        <v>165</v>
      </c>
      <c r="G153" s="232"/>
      <c r="H153" s="236">
        <v>20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133</v>
      </c>
      <c r="AU153" s="242" t="s">
        <v>83</v>
      </c>
      <c r="AV153" s="13" t="s">
        <v>83</v>
      </c>
      <c r="AW153" s="13" t="s">
        <v>30</v>
      </c>
      <c r="AX153" s="13" t="s">
        <v>73</v>
      </c>
      <c r="AY153" s="242" t="s">
        <v>125</v>
      </c>
    </row>
    <row r="154" spans="1:51" s="15" customFormat="1" ht="12">
      <c r="A154" s="15"/>
      <c r="B154" s="253"/>
      <c r="C154" s="254"/>
      <c r="D154" s="233" t="s">
        <v>133</v>
      </c>
      <c r="E154" s="255" t="s">
        <v>1</v>
      </c>
      <c r="F154" s="256" t="s">
        <v>136</v>
      </c>
      <c r="G154" s="254"/>
      <c r="H154" s="257">
        <v>20</v>
      </c>
      <c r="I154" s="258"/>
      <c r="J154" s="254"/>
      <c r="K154" s="254"/>
      <c r="L154" s="259"/>
      <c r="M154" s="260"/>
      <c r="N154" s="261"/>
      <c r="O154" s="261"/>
      <c r="P154" s="261"/>
      <c r="Q154" s="261"/>
      <c r="R154" s="261"/>
      <c r="S154" s="261"/>
      <c r="T154" s="26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3" t="s">
        <v>133</v>
      </c>
      <c r="AU154" s="263" t="s">
        <v>83</v>
      </c>
      <c r="AV154" s="15" t="s">
        <v>132</v>
      </c>
      <c r="AW154" s="15" t="s">
        <v>30</v>
      </c>
      <c r="AX154" s="15" t="s">
        <v>81</v>
      </c>
      <c r="AY154" s="263" t="s">
        <v>125</v>
      </c>
    </row>
    <row r="155" spans="1:65" s="2" customFormat="1" ht="16.5" customHeight="1">
      <c r="A155" s="38"/>
      <c r="B155" s="39"/>
      <c r="C155" s="264" t="s">
        <v>151</v>
      </c>
      <c r="D155" s="264" t="s">
        <v>166</v>
      </c>
      <c r="E155" s="265" t="s">
        <v>167</v>
      </c>
      <c r="F155" s="266" t="s">
        <v>168</v>
      </c>
      <c r="G155" s="267" t="s">
        <v>169</v>
      </c>
      <c r="H155" s="268">
        <v>36</v>
      </c>
      <c r="I155" s="269"/>
      <c r="J155" s="270">
        <f>ROUND(I155*H155,2)</f>
        <v>0</v>
      </c>
      <c r="K155" s="266" t="s">
        <v>131</v>
      </c>
      <c r="L155" s="271"/>
      <c r="M155" s="272" t="s">
        <v>1</v>
      </c>
      <c r="N155" s="273" t="s">
        <v>38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151</v>
      </c>
      <c r="AT155" s="229" t="s">
        <v>166</v>
      </c>
      <c r="AU155" s="229" t="s">
        <v>83</v>
      </c>
      <c r="AY155" s="17" t="s">
        <v>125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132</v>
      </c>
      <c r="BM155" s="229" t="s">
        <v>141</v>
      </c>
    </row>
    <row r="156" spans="1:51" s="13" customFormat="1" ht="12">
      <c r="A156" s="13"/>
      <c r="B156" s="231"/>
      <c r="C156" s="232"/>
      <c r="D156" s="233" t="s">
        <v>133</v>
      </c>
      <c r="E156" s="234" t="s">
        <v>1</v>
      </c>
      <c r="F156" s="235" t="s">
        <v>170</v>
      </c>
      <c r="G156" s="232"/>
      <c r="H156" s="236">
        <v>36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133</v>
      </c>
      <c r="AU156" s="242" t="s">
        <v>83</v>
      </c>
      <c r="AV156" s="13" t="s">
        <v>83</v>
      </c>
      <c r="AW156" s="13" t="s">
        <v>30</v>
      </c>
      <c r="AX156" s="13" t="s">
        <v>73</v>
      </c>
      <c r="AY156" s="242" t="s">
        <v>125</v>
      </c>
    </row>
    <row r="157" spans="1:51" s="15" customFormat="1" ht="12">
      <c r="A157" s="15"/>
      <c r="B157" s="253"/>
      <c r="C157" s="254"/>
      <c r="D157" s="233" t="s">
        <v>133</v>
      </c>
      <c r="E157" s="255" t="s">
        <v>1</v>
      </c>
      <c r="F157" s="256" t="s">
        <v>136</v>
      </c>
      <c r="G157" s="254"/>
      <c r="H157" s="257">
        <v>36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3" t="s">
        <v>133</v>
      </c>
      <c r="AU157" s="263" t="s">
        <v>83</v>
      </c>
      <c r="AV157" s="15" t="s">
        <v>132</v>
      </c>
      <c r="AW157" s="15" t="s">
        <v>30</v>
      </c>
      <c r="AX157" s="15" t="s">
        <v>81</v>
      </c>
      <c r="AY157" s="263" t="s">
        <v>125</v>
      </c>
    </row>
    <row r="158" spans="1:65" s="2" customFormat="1" ht="37.8" customHeight="1">
      <c r="A158" s="38"/>
      <c r="B158" s="39"/>
      <c r="C158" s="218" t="s">
        <v>171</v>
      </c>
      <c r="D158" s="218" t="s">
        <v>127</v>
      </c>
      <c r="E158" s="219" t="s">
        <v>172</v>
      </c>
      <c r="F158" s="220" t="s">
        <v>173</v>
      </c>
      <c r="G158" s="221" t="s">
        <v>160</v>
      </c>
      <c r="H158" s="222">
        <v>468.97</v>
      </c>
      <c r="I158" s="223"/>
      <c r="J158" s="224">
        <f>ROUND(I158*H158,2)</f>
        <v>0</v>
      </c>
      <c r="K158" s="220" t="s">
        <v>131</v>
      </c>
      <c r="L158" s="44"/>
      <c r="M158" s="225" t="s">
        <v>1</v>
      </c>
      <c r="N158" s="226" t="s">
        <v>38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132</v>
      </c>
      <c r="AT158" s="229" t="s">
        <v>127</v>
      </c>
      <c r="AU158" s="229" t="s">
        <v>83</v>
      </c>
      <c r="AY158" s="17" t="s">
        <v>125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81</v>
      </c>
      <c r="BK158" s="230">
        <f>ROUND(I158*H158,2)</f>
        <v>0</v>
      </c>
      <c r="BL158" s="17" t="s">
        <v>132</v>
      </c>
      <c r="BM158" s="229" t="s">
        <v>174</v>
      </c>
    </row>
    <row r="159" spans="1:51" s="13" customFormat="1" ht="12">
      <c r="A159" s="13"/>
      <c r="B159" s="231"/>
      <c r="C159" s="232"/>
      <c r="D159" s="233" t="s">
        <v>133</v>
      </c>
      <c r="E159" s="234" t="s">
        <v>1</v>
      </c>
      <c r="F159" s="235" t="s">
        <v>175</v>
      </c>
      <c r="G159" s="232"/>
      <c r="H159" s="236">
        <v>468.97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133</v>
      </c>
      <c r="AU159" s="242" t="s">
        <v>83</v>
      </c>
      <c r="AV159" s="13" t="s">
        <v>83</v>
      </c>
      <c r="AW159" s="13" t="s">
        <v>30</v>
      </c>
      <c r="AX159" s="13" t="s">
        <v>73</v>
      </c>
      <c r="AY159" s="242" t="s">
        <v>125</v>
      </c>
    </row>
    <row r="160" spans="1:51" s="15" customFormat="1" ht="12">
      <c r="A160" s="15"/>
      <c r="B160" s="253"/>
      <c r="C160" s="254"/>
      <c r="D160" s="233" t="s">
        <v>133</v>
      </c>
      <c r="E160" s="255" t="s">
        <v>1</v>
      </c>
      <c r="F160" s="256" t="s">
        <v>136</v>
      </c>
      <c r="G160" s="254"/>
      <c r="H160" s="257">
        <v>468.97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3" t="s">
        <v>133</v>
      </c>
      <c r="AU160" s="263" t="s">
        <v>83</v>
      </c>
      <c r="AV160" s="15" t="s">
        <v>132</v>
      </c>
      <c r="AW160" s="15" t="s">
        <v>30</v>
      </c>
      <c r="AX160" s="15" t="s">
        <v>81</v>
      </c>
      <c r="AY160" s="263" t="s">
        <v>125</v>
      </c>
    </row>
    <row r="161" spans="1:65" s="2" customFormat="1" ht="37.8" customHeight="1">
      <c r="A161" s="38"/>
      <c r="B161" s="39"/>
      <c r="C161" s="218" t="s">
        <v>157</v>
      </c>
      <c r="D161" s="218" t="s">
        <v>127</v>
      </c>
      <c r="E161" s="219" t="s">
        <v>176</v>
      </c>
      <c r="F161" s="220" t="s">
        <v>177</v>
      </c>
      <c r="G161" s="221" t="s">
        <v>160</v>
      </c>
      <c r="H161" s="222">
        <v>2344.85</v>
      </c>
      <c r="I161" s="223"/>
      <c r="J161" s="224">
        <f>ROUND(I161*H161,2)</f>
        <v>0</v>
      </c>
      <c r="K161" s="220" t="s">
        <v>131</v>
      </c>
      <c r="L161" s="44"/>
      <c r="M161" s="225" t="s">
        <v>1</v>
      </c>
      <c r="N161" s="226" t="s">
        <v>38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132</v>
      </c>
      <c r="AT161" s="229" t="s">
        <v>127</v>
      </c>
      <c r="AU161" s="229" t="s">
        <v>83</v>
      </c>
      <c r="AY161" s="17" t="s">
        <v>125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132</v>
      </c>
      <c r="BM161" s="229" t="s">
        <v>178</v>
      </c>
    </row>
    <row r="162" spans="1:51" s="13" customFormat="1" ht="12">
      <c r="A162" s="13"/>
      <c r="B162" s="231"/>
      <c r="C162" s="232"/>
      <c r="D162" s="233" t="s">
        <v>133</v>
      </c>
      <c r="E162" s="234" t="s">
        <v>1</v>
      </c>
      <c r="F162" s="235" t="s">
        <v>179</v>
      </c>
      <c r="G162" s="232"/>
      <c r="H162" s="236">
        <v>2344.85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133</v>
      </c>
      <c r="AU162" s="242" t="s">
        <v>83</v>
      </c>
      <c r="AV162" s="13" t="s">
        <v>83</v>
      </c>
      <c r="AW162" s="13" t="s">
        <v>30</v>
      </c>
      <c r="AX162" s="13" t="s">
        <v>73</v>
      </c>
      <c r="AY162" s="242" t="s">
        <v>125</v>
      </c>
    </row>
    <row r="163" spans="1:51" s="15" customFormat="1" ht="12">
      <c r="A163" s="15"/>
      <c r="B163" s="253"/>
      <c r="C163" s="254"/>
      <c r="D163" s="233" t="s">
        <v>133</v>
      </c>
      <c r="E163" s="255" t="s">
        <v>1</v>
      </c>
      <c r="F163" s="256" t="s">
        <v>136</v>
      </c>
      <c r="G163" s="254"/>
      <c r="H163" s="257">
        <v>2344.85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3" t="s">
        <v>133</v>
      </c>
      <c r="AU163" s="263" t="s">
        <v>83</v>
      </c>
      <c r="AV163" s="15" t="s">
        <v>132</v>
      </c>
      <c r="AW163" s="15" t="s">
        <v>30</v>
      </c>
      <c r="AX163" s="15" t="s">
        <v>81</v>
      </c>
      <c r="AY163" s="263" t="s">
        <v>125</v>
      </c>
    </row>
    <row r="164" spans="1:65" s="2" customFormat="1" ht="24.15" customHeight="1">
      <c r="A164" s="38"/>
      <c r="B164" s="39"/>
      <c r="C164" s="218" t="s">
        <v>180</v>
      </c>
      <c r="D164" s="218" t="s">
        <v>127</v>
      </c>
      <c r="E164" s="219" t="s">
        <v>181</v>
      </c>
      <c r="F164" s="220" t="s">
        <v>182</v>
      </c>
      <c r="G164" s="221" t="s">
        <v>169</v>
      </c>
      <c r="H164" s="222">
        <v>844.15</v>
      </c>
      <c r="I164" s="223"/>
      <c r="J164" s="224">
        <f>ROUND(I164*H164,2)</f>
        <v>0</v>
      </c>
      <c r="K164" s="220" t="s">
        <v>131</v>
      </c>
      <c r="L164" s="44"/>
      <c r="M164" s="225" t="s">
        <v>1</v>
      </c>
      <c r="N164" s="226" t="s">
        <v>38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132</v>
      </c>
      <c r="AT164" s="229" t="s">
        <v>127</v>
      </c>
      <c r="AU164" s="229" t="s">
        <v>83</v>
      </c>
      <c r="AY164" s="17" t="s">
        <v>125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81</v>
      </c>
      <c r="BK164" s="230">
        <f>ROUND(I164*H164,2)</f>
        <v>0</v>
      </c>
      <c r="BL164" s="17" t="s">
        <v>132</v>
      </c>
      <c r="BM164" s="229" t="s">
        <v>183</v>
      </c>
    </row>
    <row r="165" spans="1:65" s="2" customFormat="1" ht="24.15" customHeight="1">
      <c r="A165" s="38"/>
      <c r="B165" s="39"/>
      <c r="C165" s="218" t="s">
        <v>8</v>
      </c>
      <c r="D165" s="218" t="s">
        <v>127</v>
      </c>
      <c r="E165" s="219" t="s">
        <v>184</v>
      </c>
      <c r="F165" s="220" t="s">
        <v>185</v>
      </c>
      <c r="G165" s="221" t="s">
        <v>160</v>
      </c>
      <c r="H165" s="222">
        <v>468.97</v>
      </c>
      <c r="I165" s="223"/>
      <c r="J165" s="224">
        <f>ROUND(I165*H165,2)</f>
        <v>0</v>
      </c>
      <c r="K165" s="220" t="s">
        <v>131</v>
      </c>
      <c r="L165" s="44"/>
      <c r="M165" s="225" t="s">
        <v>1</v>
      </c>
      <c r="N165" s="226" t="s">
        <v>38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132</v>
      </c>
      <c r="AT165" s="229" t="s">
        <v>127</v>
      </c>
      <c r="AU165" s="229" t="s">
        <v>83</v>
      </c>
      <c r="AY165" s="17" t="s">
        <v>125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132</v>
      </c>
      <c r="BM165" s="229" t="s">
        <v>186</v>
      </c>
    </row>
    <row r="166" spans="1:65" s="2" customFormat="1" ht="37.8" customHeight="1">
      <c r="A166" s="38"/>
      <c r="B166" s="39"/>
      <c r="C166" s="218" t="s">
        <v>187</v>
      </c>
      <c r="D166" s="218" t="s">
        <v>127</v>
      </c>
      <c r="E166" s="219" t="s">
        <v>188</v>
      </c>
      <c r="F166" s="220" t="s">
        <v>189</v>
      </c>
      <c r="G166" s="221" t="s">
        <v>160</v>
      </c>
      <c r="H166" s="222">
        <v>32.5</v>
      </c>
      <c r="I166" s="223"/>
      <c r="J166" s="224">
        <f>ROUND(I166*H166,2)</f>
        <v>0</v>
      </c>
      <c r="K166" s="220" t="s">
        <v>131</v>
      </c>
      <c r="L166" s="44"/>
      <c r="M166" s="225" t="s">
        <v>1</v>
      </c>
      <c r="N166" s="226" t="s">
        <v>38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132</v>
      </c>
      <c r="AT166" s="229" t="s">
        <v>127</v>
      </c>
      <c r="AU166" s="229" t="s">
        <v>83</v>
      </c>
      <c r="AY166" s="17" t="s">
        <v>125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81</v>
      </c>
      <c r="BK166" s="230">
        <f>ROUND(I166*H166,2)</f>
        <v>0</v>
      </c>
      <c r="BL166" s="17" t="s">
        <v>132</v>
      </c>
      <c r="BM166" s="229" t="s">
        <v>190</v>
      </c>
    </row>
    <row r="167" spans="1:51" s="13" customFormat="1" ht="12">
      <c r="A167" s="13"/>
      <c r="B167" s="231"/>
      <c r="C167" s="232"/>
      <c r="D167" s="233" t="s">
        <v>133</v>
      </c>
      <c r="E167" s="234" t="s">
        <v>1</v>
      </c>
      <c r="F167" s="235" t="s">
        <v>191</v>
      </c>
      <c r="G167" s="232"/>
      <c r="H167" s="236">
        <v>32.5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133</v>
      </c>
      <c r="AU167" s="242" t="s">
        <v>83</v>
      </c>
      <c r="AV167" s="13" t="s">
        <v>83</v>
      </c>
      <c r="AW167" s="13" t="s">
        <v>30</v>
      </c>
      <c r="AX167" s="13" t="s">
        <v>73</v>
      </c>
      <c r="AY167" s="242" t="s">
        <v>125</v>
      </c>
    </row>
    <row r="168" spans="1:51" s="14" customFormat="1" ht="12">
      <c r="A168" s="14"/>
      <c r="B168" s="243"/>
      <c r="C168" s="244"/>
      <c r="D168" s="233" t="s">
        <v>133</v>
      </c>
      <c r="E168" s="245" t="s">
        <v>1</v>
      </c>
      <c r="F168" s="246" t="s">
        <v>192</v>
      </c>
      <c r="G168" s="244"/>
      <c r="H168" s="245" t="s">
        <v>1</v>
      </c>
      <c r="I168" s="247"/>
      <c r="J168" s="244"/>
      <c r="K168" s="244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133</v>
      </c>
      <c r="AU168" s="252" t="s">
        <v>83</v>
      </c>
      <c r="AV168" s="14" t="s">
        <v>81</v>
      </c>
      <c r="AW168" s="14" t="s">
        <v>30</v>
      </c>
      <c r="AX168" s="14" t="s">
        <v>73</v>
      </c>
      <c r="AY168" s="252" t="s">
        <v>125</v>
      </c>
    </row>
    <row r="169" spans="1:51" s="15" customFormat="1" ht="12">
      <c r="A169" s="15"/>
      <c r="B169" s="253"/>
      <c r="C169" s="254"/>
      <c r="D169" s="233" t="s">
        <v>133</v>
      </c>
      <c r="E169" s="255" t="s">
        <v>1</v>
      </c>
      <c r="F169" s="256" t="s">
        <v>136</v>
      </c>
      <c r="G169" s="254"/>
      <c r="H169" s="257">
        <v>32.5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3" t="s">
        <v>133</v>
      </c>
      <c r="AU169" s="263" t="s">
        <v>83</v>
      </c>
      <c r="AV169" s="15" t="s">
        <v>132</v>
      </c>
      <c r="AW169" s="15" t="s">
        <v>30</v>
      </c>
      <c r="AX169" s="15" t="s">
        <v>81</v>
      </c>
      <c r="AY169" s="263" t="s">
        <v>125</v>
      </c>
    </row>
    <row r="170" spans="1:65" s="2" customFormat="1" ht="16.5" customHeight="1">
      <c r="A170" s="38"/>
      <c r="B170" s="39"/>
      <c r="C170" s="264" t="s">
        <v>164</v>
      </c>
      <c r="D170" s="264" t="s">
        <v>166</v>
      </c>
      <c r="E170" s="265" t="s">
        <v>193</v>
      </c>
      <c r="F170" s="266" t="s">
        <v>194</v>
      </c>
      <c r="G170" s="267" t="s">
        <v>169</v>
      </c>
      <c r="H170" s="268">
        <v>65</v>
      </c>
      <c r="I170" s="269"/>
      <c r="J170" s="270">
        <f>ROUND(I170*H170,2)</f>
        <v>0</v>
      </c>
      <c r="K170" s="266" t="s">
        <v>131</v>
      </c>
      <c r="L170" s="271"/>
      <c r="M170" s="272" t="s">
        <v>1</v>
      </c>
      <c r="N170" s="273" t="s">
        <v>38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151</v>
      </c>
      <c r="AT170" s="229" t="s">
        <v>166</v>
      </c>
      <c r="AU170" s="229" t="s">
        <v>83</v>
      </c>
      <c r="AY170" s="17" t="s">
        <v>125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81</v>
      </c>
      <c r="BK170" s="230">
        <f>ROUND(I170*H170,2)</f>
        <v>0</v>
      </c>
      <c r="BL170" s="17" t="s">
        <v>132</v>
      </c>
      <c r="BM170" s="229" t="s">
        <v>195</v>
      </c>
    </row>
    <row r="171" spans="1:51" s="13" customFormat="1" ht="12">
      <c r="A171" s="13"/>
      <c r="B171" s="231"/>
      <c r="C171" s="232"/>
      <c r="D171" s="233" t="s">
        <v>133</v>
      </c>
      <c r="E171" s="234" t="s">
        <v>1</v>
      </c>
      <c r="F171" s="235" t="s">
        <v>196</v>
      </c>
      <c r="G171" s="232"/>
      <c r="H171" s="236">
        <v>65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133</v>
      </c>
      <c r="AU171" s="242" t="s">
        <v>83</v>
      </c>
      <c r="AV171" s="13" t="s">
        <v>83</v>
      </c>
      <c r="AW171" s="13" t="s">
        <v>30</v>
      </c>
      <c r="AX171" s="13" t="s">
        <v>73</v>
      </c>
      <c r="AY171" s="242" t="s">
        <v>125</v>
      </c>
    </row>
    <row r="172" spans="1:51" s="15" customFormat="1" ht="12">
      <c r="A172" s="15"/>
      <c r="B172" s="253"/>
      <c r="C172" s="254"/>
      <c r="D172" s="233" t="s">
        <v>133</v>
      </c>
      <c r="E172" s="255" t="s">
        <v>1</v>
      </c>
      <c r="F172" s="256" t="s">
        <v>136</v>
      </c>
      <c r="G172" s="254"/>
      <c r="H172" s="257">
        <v>65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3" t="s">
        <v>133</v>
      </c>
      <c r="AU172" s="263" t="s">
        <v>83</v>
      </c>
      <c r="AV172" s="15" t="s">
        <v>132</v>
      </c>
      <c r="AW172" s="15" t="s">
        <v>30</v>
      </c>
      <c r="AX172" s="15" t="s">
        <v>81</v>
      </c>
      <c r="AY172" s="263" t="s">
        <v>125</v>
      </c>
    </row>
    <row r="173" spans="1:65" s="2" customFormat="1" ht="16.5" customHeight="1">
      <c r="A173" s="38"/>
      <c r="B173" s="39"/>
      <c r="C173" s="218" t="s">
        <v>197</v>
      </c>
      <c r="D173" s="218" t="s">
        <v>127</v>
      </c>
      <c r="E173" s="219" t="s">
        <v>198</v>
      </c>
      <c r="F173" s="220" t="s">
        <v>199</v>
      </c>
      <c r="G173" s="221" t="s">
        <v>130</v>
      </c>
      <c r="H173" s="222">
        <v>953.93</v>
      </c>
      <c r="I173" s="223"/>
      <c r="J173" s="224">
        <f>ROUND(I173*H173,2)</f>
        <v>0</v>
      </c>
      <c r="K173" s="220" t="s">
        <v>131</v>
      </c>
      <c r="L173" s="44"/>
      <c r="M173" s="225" t="s">
        <v>1</v>
      </c>
      <c r="N173" s="226" t="s">
        <v>38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132</v>
      </c>
      <c r="AT173" s="229" t="s">
        <v>127</v>
      </c>
      <c r="AU173" s="229" t="s">
        <v>83</v>
      </c>
      <c r="AY173" s="17" t="s">
        <v>125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81</v>
      </c>
      <c r="BK173" s="230">
        <f>ROUND(I173*H173,2)</f>
        <v>0</v>
      </c>
      <c r="BL173" s="17" t="s">
        <v>132</v>
      </c>
      <c r="BM173" s="229" t="s">
        <v>200</v>
      </c>
    </row>
    <row r="174" spans="1:51" s="13" customFormat="1" ht="12">
      <c r="A174" s="13"/>
      <c r="B174" s="231"/>
      <c r="C174" s="232"/>
      <c r="D174" s="233" t="s">
        <v>133</v>
      </c>
      <c r="E174" s="234" t="s">
        <v>1</v>
      </c>
      <c r="F174" s="235" t="s">
        <v>201</v>
      </c>
      <c r="G174" s="232"/>
      <c r="H174" s="236">
        <v>937.93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133</v>
      </c>
      <c r="AU174" s="242" t="s">
        <v>83</v>
      </c>
      <c r="AV174" s="13" t="s">
        <v>83</v>
      </c>
      <c r="AW174" s="13" t="s">
        <v>30</v>
      </c>
      <c r="AX174" s="13" t="s">
        <v>73</v>
      </c>
      <c r="AY174" s="242" t="s">
        <v>125</v>
      </c>
    </row>
    <row r="175" spans="1:51" s="13" customFormat="1" ht="12">
      <c r="A175" s="13"/>
      <c r="B175" s="231"/>
      <c r="C175" s="232"/>
      <c r="D175" s="233" t="s">
        <v>133</v>
      </c>
      <c r="E175" s="234" t="s">
        <v>1</v>
      </c>
      <c r="F175" s="235" t="s">
        <v>141</v>
      </c>
      <c r="G175" s="232"/>
      <c r="H175" s="236">
        <v>16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133</v>
      </c>
      <c r="AU175" s="242" t="s">
        <v>83</v>
      </c>
      <c r="AV175" s="13" t="s">
        <v>83</v>
      </c>
      <c r="AW175" s="13" t="s">
        <v>30</v>
      </c>
      <c r="AX175" s="13" t="s">
        <v>73</v>
      </c>
      <c r="AY175" s="242" t="s">
        <v>125</v>
      </c>
    </row>
    <row r="176" spans="1:51" s="14" customFormat="1" ht="12">
      <c r="A176" s="14"/>
      <c r="B176" s="243"/>
      <c r="C176" s="244"/>
      <c r="D176" s="233" t="s">
        <v>133</v>
      </c>
      <c r="E176" s="245" t="s">
        <v>1</v>
      </c>
      <c r="F176" s="246" t="s">
        <v>153</v>
      </c>
      <c r="G176" s="244"/>
      <c r="H176" s="245" t="s">
        <v>1</v>
      </c>
      <c r="I176" s="247"/>
      <c r="J176" s="244"/>
      <c r="K176" s="244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133</v>
      </c>
      <c r="AU176" s="252" t="s">
        <v>83</v>
      </c>
      <c r="AV176" s="14" t="s">
        <v>81</v>
      </c>
      <c r="AW176" s="14" t="s">
        <v>30</v>
      </c>
      <c r="AX176" s="14" t="s">
        <v>73</v>
      </c>
      <c r="AY176" s="252" t="s">
        <v>125</v>
      </c>
    </row>
    <row r="177" spans="1:51" s="15" customFormat="1" ht="12">
      <c r="A177" s="15"/>
      <c r="B177" s="253"/>
      <c r="C177" s="254"/>
      <c r="D177" s="233" t="s">
        <v>133</v>
      </c>
      <c r="E177" s="255" t="s">
        <v>1</v>
      </c>
      <c r="F177" s="256" t="s">
        <v>136</v>
      </c>
      <c r="G177" s="254"/>
      <c r="H177" s="257">
        <v>953.93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3" t="s">
        <v>133</v>
      </c>
      <c r="AU177" s="263" t="s">
        <v>83</v>
      </c>
      <c r="AV177" s="15" t="s">
        <v>132</v>
      </c>
      <c r="AW177" s="15" t="s">
        <v>30</v>
      </c>
      <c r="AX177" s="15" t="s">
        <v>81</v>
      </c>
      <c r="AY177" s="263" t="s">
        <v>125</v>
      </c>
    </row>
    <row r="178" spans="1:65" s="2" customFormat="1" ht="24.15" customHeight="1">
      <c r="A178" s="38"/>
      <c r="B178" s="39"/>
      <c r="C178" s="218" t="s">
        <v>141</v>
      </c>
      <c r="D178" s="218" t="s">
        <v>127</v>
      </c>
      <c r="E178" s="219" t="s">
        <v>202</v>
      </c>
      <c r="F178" s="220" t="s">
        <v>203</v>
      </c>
      <c r="G178" s="221" t="s">
        <v>130</v>
      </c>
      <c r="H178" s="222">
        <v>100</v>
      </c>
      <c r="I178" s="223"/>
      <c r="J178" s="224">
        <f>ROUND(I178*H178,2)</f>
        <v>0</v>
      </c>
      <c r="K178" s="220" t="s">
        <v>131</v>
      </c>
      <c r="L178" s="44"/>
      <c r="M178" s="225" t="s">
        <v>1</v>
      </c>
      <c r="N178" s="226" t="s">
        <v>38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132</v>
      </c>
      <c r="AT178" s="229" t="s">
        <v>127</v>
      </c>
      <c r="AU178" s="229" t="s">
        <v>83</v>
      </c>
      <c r="AY178" s="17" t="s">
        <v>125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81</v>
      </c>
      <c r="BK178" s="230">
        <f>ROUND(I178*H178,2)</f>
        <v>0</v>
      </c>
      <c r="BL178" s="17" t="s">
        <v>132</v>
      </c>
      <c r="BM178" s="229" t="s">
        <v>204</v>
      </c>
    </row>
    <row r="179" spans="1:51" s="13" customFormat="1" ht="12">
      <c r="A179" s="13"/>
      <c r="B179" s="231"/>
      <c r="C179" s="232"/>
      <c r="D179" s="233" t="s">
        <v>133</v>
      </c>
      <c r="E179" s="234" t="s">
        <v>1</v>
      </c>
      <c r="F179" s="235" t="s">
        <v>205</v>
      </c>
      <c r="G179" s="232"/>
      <c r="H179" s="236">
        <v>100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133</v>
      </c>
      <c r="AU179" s="242" t="s">
        <v>83</v>
      </c>
      <c r="AV179" s="13" t="s">
        <v>83</v>
      </c>
      <c r="AW179" s="13" t="s">
        <v>30</v>
      </c>
      <c r="AX179" s="13" t="s">
        <v>73</v>
      </c>
      <c r="AY179" s="242" t="s">
        <v>125</v>
      </c>
    </row>
    <row r="180" spans="1:51" s="14" customFormat="1" ht="12">
      <c r="A180" s="14"/>
      <c r="B180" s="243"/>
      <c r="C180" s="244"/>
      <c r="D180" s="233" t="s">
        <v>133</v>
      </c>
      <c r="E180" s="245" t="s">
        <v>1</v>
      </c>
      <c r="F180" s="246" t="s">
        <v>153</v>
      </c>
      <c r="G180" s="244"/>
      <c r="H180" s="245" t="s">
        <v>1</v>
      </c>
      <c r="I180" s="247"/>
      <c r="J180" s="244"/>
      <c r="K180" s="244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133</v>
      </c>
      <c r="AU180" s="252" t="s">
        <v>83</v>
      </c>
      <c r="AV180" s="14" t="s">
        <v>81</v>
      </c>
      <c r="AW180" s="14" t="s">
        <v>30</v>
      </c>
      <c r="AX180" s="14" t="s">
        <v>73</v>
      </c>
      <c r="AY180" s="252" t="s">
        <v>125</v>
      </c>
    </row>
    <row r="181" spans="1:51" s="15" customFormat="1" ht="12">
      <c r="A181" s="15"/>
      <c r="B181" s="253"/>
      <c r="C181" s="254"/>
      <c r="D181" s="233" t="s">
        <v>133</v>
      </c>
      <c r="E181" s="255" t="s">
        <v>1</v>
      </c>
      <c r="F181" s="256" t="s">
        <v>136</v>
      </c>
      <c r="G181" s="254"/>
      <c r="H181" s="257">
        <v>100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3" t="s">
        <v>133</v>
      </c>
      <c r="AU181" s="263" t="s">
        <v>83</v>
      </c>
      <c r="AV181" s="15" t="s">
        <v>132</v>
      </c>
      <c r="AW181" s="15" t="s">
        <v>30</v>
      </c>
      <c r="AX181" s="15" t="s">
        <v>81</v>
      </c>
      <c r="AY181" s="263" t="s">
        <v>125</v>
      </c>
    </row>
    <row r="182" spans="1:65" s="2" customFormat="1" ht="24.15" customHeight="1">
      <c r="A182" s="38"/>
      <c r="B182" s="39"/>
      <c r="C182" s="218" t="s">
        <v>206</v>
      </c>
      <c r="D182" s="218" t="s">
        <v>127</v>
      </c>
      <c r="E182" s="219" t="s">
        <v>207</v>
      </c>
      <c r="F182" s="220" t="s">
        <v>208</v>
      </c>
      <c r="G182" s="221" t="s">
        <v>130</v>
      </c>
      <c r="H182" s="222">
        <v>100</v>
      </c>
      <c r="I182" s="223"/>
      <c r="J182" s="224">
        <f>ROUND(I182*H182,2)</f>
        <v>0</v>
      </c>
      <c r="K182" s="220" t="s">
        <v>131</v>
      </c>
      <c r="L182" s="44"/>
      <c r="M182" s="225" t="s">
        <v>1</v>
      </c>
      <c r="N182" s="226" t="s">
        <v>38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132</v>
      </c>
      <c r="AT182" s="229" t="s">
        <v>127</v>
      </c>
      <c r="AU182" s="229" t="s">
        <v>83</v>
      </c>
      <c r="AY182" s="17" t="s">
        <v>125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81</v>
      </c>
      <c r="BK182" s="230">
        <f>ROUND(I182*H182,2)</f>
        <v>0</v>
      </c>
      <c r="BL182" s="17" t="s">
        <v>132</v>
      </c>
      <c r="BM182" s="229" t="s">
        <v>209</v>
      </c>
    </row>
    <row r="183" spans="1:51" s="13" customFormat="1" ht="12">
      <c r="A183" s="13"/>
      <c r="B183" s="231"/>
      <c r="C183" s="232"/>
      <c r="D183" s="233" t="s">
        <v>133</v>
      </c>
      <c r="E183" s="234" t="s">
        <v>1</v>
      </c>
      <c r="F183" s="235" t="s">
        <v>205</v>
      </c>
      <c r="G183" s="232"/>
      <c r="H183" s="236">
        <v>100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133</v>
      </c>
      <c r="AU183" s="242" t="s">
        <v>83</v>
      </c>
      <c r="AV183" s="13" t="s">
        <v>83</v>
      </c>
      <c r="AW183" s="13" t="s">
        <v>30</v>
      </c>
      <c r="AX183" s="13" t="s">
        <v>73</v>
      </c>
      <c r="AY183" s="242" t="s">
        <v>125</v>
      </c>
    </row>
    <row r="184" spans="1:51" s="14" customFormat="1" ht="12">
      <c r="A184" s="14"/>
      <c r="B184" s="243"/>
      <c r="C184" s="244"/>
      <c r="D184" s="233" t="s">
        <v>133</v>
      </c>
      <c r="E184" s="245" t="s">
        <v>1</v>
      </c>
      <c r="F184" s="246" t="s">
        <v>153</v>
      </c>
      <c r="G184" s="244"/>
      <c r="H184" s="245" t="s">
        <v>1</v>
      </c>
      <c r="I184" s="247"/>
      <c r="J184" s="244"/>
      <c r="K184" s="244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133</v>
      </c>
      <c r="AU184" s="252" t="s">
        <v>83</v>
      </c>
      <c r="AV184" s="14" t="s">
        <v>81</v>
      </c>
      <c r="AW184" s="14" t="s">
        <v>30</v>
      </c>
      <c r="AX184" s="14" t="s">
        <v>73</v>
      </c>
      <c r="AY184" s="252" t="s">
        <v>125</v>
      </c>
    </row>
    <row r="185" spans="1:51" s="15" customFormat="1" ht="12">
      <c r="A185" s="15"/>
      <c r="B185" s="253"/>
      <c r="C185" s="254"/>
      <c r="D185" s="233" t="s">
        <v>133</v>
      </c>
      <c r="E185" s="255" t="s">
        <v>1</v>
      </c>
      <c r="F185" s="256" t="s">
        <v>136</v>
      </c>
      <c r="G185" s="254"/>
      <c r="H185" s="257">
        <v>100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3" t="s">
        <v>133</v>
      </c>
      <c r="AU185" s="263" t="s">
        <v>83</v>
      </c>
      <c r="AV185" s="15" t="s">
        <v>132</v>
      </c>
      <c r="AW185" s="15" t="s">
        <v>30</v>
      </c>
      <c r="AX185" s="15" t="s">
        <v>81</v>
      </c>
      <c r="AY185" s="263" t="s">
        <v>125</v>
      </c>
    </row>
    <row r="186" spans="1:65" s="2" customFormat="1" ht="16.5" customHeight="1">
      <c r="A186" s="38"/>
      <c r="B186" s="39"/>
      <c r="C186" s="264" t="s">
        <v>174</v>
      </c>
      <c r="D186" s="264" t="s">
        <v>166</v>
      </c>
      <c r="E186" s="265" t="s">
        <v>210</v>
      </c>
      <c r="F186" s="266" t="s">
        <v>211</v>
      </c>
      <c r="G186" s="267" t="s">
        <v>212</v>
      </c>
      <c r="H186" s="268">
        <v>2</v>
      </c>
      <c r="I186" s="269"/>
      <c r="J186" s="270">
        <f>ROUND(I186*H186,2)</f>
        <v>0</v>
      </c>
      <c r="K186" s="266" t="s">
        <v>131</v>
      </c>
      <c r="L186" s="271"/>
      <c r="M186" s="272" t="s">
        <v>1</v>
      </c>
      <c r="N186" s="273" t="s">
        <v>38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151</v>
      </c>
      <c r="AT186" s="229" t="s">
        <v>166</v>
      </c>
      <c r="AU186" s="229" t="s">
        <v>83</v>
      </c>
      <c r="AY186" s="17" t="s">
        <v>125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81</v>
      </c>
      <c r="BK186" s="230">
        <f>ROUND(I186*H186,2)</f>
        <v>0</v>
      </c>
      <c r="BL186" s="17" t="s">
        <v>132</v>
      </c>
      <c r="BM186" s="229" t="s">
        <v>213</v>
      </c>
    </row>
    <row r="187" spans="1:51" s="13" customFormat="1" ht="12">
      <c r="A187" s="13"/>
      <c r="B187" s="231"/>
      <c r="C187" s="232"/>
      <c r="D187" s="233" t="s">
        <v>133</v>
      </c>
      <c r="E187" s="234" t="s">
        <v>1</v>
      </c>
      <c r="F187" s="235" t="s">
        <v>214</v>
      </c>
      <c r="G187" s="232"/>
      <c r="H187" s="236">
        <v>2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133</v>
      </c>
      <c r="AU187" s="242" t="s">
        <v>83</v>
      </c>
      <c r="AV187" s="13" t="s">
        <v>83</v>
      </c>
      <c r="AW187" s="13" t="s">
        <v>30</v>
      </c>
      <c r="AX187" s="13" t="s">
        <v>73</v>
      </c>
      <c r="AY187" s="242" t="s">
        <v>125</v>
      </c>
    </row>
    <row r="188" spans="1:51" s="15" customFormat="1" ht="12">
      <c r="A188" s="15"/>
      <c r="B188" s="253"/>
      <c r="C188" s="254"/>
      <c r="D188" s="233" t="s">
        <v>133</v>
      </c>
      <c r="E188" s="255" t="s">
        <v>1</v>
      </c>
      <c r="F188" s="256" t="s">
        <v>136</v>
      </c>
      <c r="G188" s="254"/>
      <c r="H188" s="257">
        <v>2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3" t="s">
        <v>133</v>
      </c>
      <c r="AU188" s="263" t="s">
        <v>83</v>
      </c>
      <c r="AV188" s="15" t="s">
        <v>132</v>
      </c>
      <c r="AW188" s="15" t="s">
        <v>30</v>
      </c>
      <c r="AX188" s="15" t="s">
        <v>81</v>
      </c>
      <c r="AY188" s="263" t="s">
        <v>125</v>
      </c>
    </row>
    <row r="189" spans="1:63" s="12" customFormat="1" ht="22.8" customHeight="1">
      <c r="A189" s="12"/>
      <c r="B189" s="202"/>
      <c r="C189" s="203"/>
      <c r="D189" s="204" t="s">
        <v>72</v>
      </c>
      <c r="E189" s="216" t="s">
        <v>83</v>
      </c>
      <c r="F189" s="216" t="s">
        <v>215</v>
      </c>
      <c r="G189" s="203"/>
      <c r="H189" s="203"/>
      <c r="I189" s="206"/>
      <c r="J189" s="217">
        <f>BK189</f>
        <v>0</v>
      </c>
      <c r="K189" s="203"/>
      <c r="L189" s="208"/>
      <c r="M189" s="209"/>
      <c r="N189" s="210"/>
      <c r="O189" s="210"/>
      <c r="P189" s="211">
        <f>SUM(P190:P200)</f>
        <v>0</v>
      </c>
      <c r="Q189" s="210"/>
      <c r="R189" s="211">
        <f>SUM(R190:R200)</f>
        <v>0</v>
      </c>
      <c r="S189" s="210"/>
      <c r="T189" s="212">
        <f>SUM(T190:T200)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3" t="s">
        <v>81</v>
      </c>
      <c r="AT189" s="214" t="s">
        <v>72</v>
      </c>
      <c r="AU189" s="214" t="s">
        <v>81</v>
      </c>
      <c r="AY189" s="213" t="s">
        <v>125</v>
      </c>
      <c r="BK189" s="215">
        <f>SUM(BK190:BK200)</f>
        <v>0</v>
      </c>
    </row>
    <row r="190" spans="1:65" s="2" customFormat="1" ht="33" customHeight="1">
      <c r="A190" s="38"/>
      <c r="B190" s="39"/>
      <c r="C190" s="218" t="s">
        <v>216</v>
      </c>
      <c r="D190" s="218" t="s">
        <v>127</v>
      </c>
      <c r="E190" s="219" t="s">
        <v>217</v>
      </c>
      <c r="F190" s="220" t="s">
        <v>218</v>
      </c>
      <c r="G190" s="221" t="s">
        <v>219</v>
      </c>
      <c r="H190" s="222">
        <v>30</v>
      </c>
      <c r="I190" s="223"/>
      <c r="J190" s="224">
        <f>ROUND(I190*H190,2)</f>
        <v>0</v>
      </c>
      <c r="K190" s="220" t="s">
        <v>1</v>
      </c>
      <c r="L190" s="44"/>
      <c r="M190" s="225" t="s">
        <v>1</v>
      </c>
      <c r="N190" s="226" t="s">
        <v>38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132</v>
      </c>
      <c r="AT190" s="229" t="s">
        <v>127</v>
      </c>
      <c r="AU190" s="229" t="s">
        <v>83</v>
      </c>
      <c r="AY190" s="17" t="s">
        <v>125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81</v>
      </c>
      <c r="BK190" s="230">
        <f>ROUND(I190*H190,2)</f>
        <v>0</v>
      </c>
      <c r="BL190" s="17" t="s">
        <v>132</v>
      </c>
      <c r="BM190" s="229" t="s">
        <v>220</v>
      </c>
    </row>
    <row r="191" spans="1:51" s="13" customFormat="1" ht="12">
      <c r="A191" s="13"/>
      <c r="B191" s="231"/>
      <c r="C191" s="232"/>
      <c r="D191" s="233" t="s">
        <v>133</v>
      </c>
      <c r="E191" s="234" t="s">
        <v>1</v>
      </c>
      <c r="F191" s="235" t="s">
        <v>221</v>
      </c>
      <c r="G191" s="232"/>
      <c r="H191" s="236">
        <v>30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133</v>
      </c>
      <c r="AU191" s="242" t="s">
        <v>83</v>
      </c>
      <c r="AV191" s="13" t="s">
        <v>83</v>
      </c>
      <c r="AW191" s="13" t="s">
        <v>30</v>
      </c>
      <c r="AX191" s="13" t="s">
        <v>73</v>
      </c>
      <c r="AY191" s="242" t="s">
        <v>125</v>
      </c>
    </row>
    <row r="192" spans="1:51" s="14" customFormat="1" ht="12">
      <c r="A192" s="14"/>
      <c r="B192" s="243"/>
      <c r="C192" s="244"/>
      <c r="D192" s="233" t="s">
        <v>133</v>
      </c>
      <c r="E192" s="245" t="s">
        <v>1</v>
      </c>
      <c r="F192" s="246" t="s">
        <v>222</v>
      </c>
      <c r="G192" s="244"/>
      <c r="H192" s="245" t="s">
        <v>1</v>
      </c>
      <c r="I192" s="247"/>
      <c r="J192" s="244"/>
      <c r="K192" s="244"/>
      <c r="L192" s="248"/>
      <c r="M192" s="249"/>
      <c r="N192" s="250"/>
      <c r="O192" s="250"/>
      <c r="P192" s="250"/>
      <c r="Q192" s="250"/>
      <c r="R192" s="250"/>
      <c r="S192" s="250"/>
      <c r="T192" s="25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2" t="s">
        <v>133</v>
      </c>
      <c r="AU192" s="252" t="s">
        <v>83</v>
      </c>
      <c r="AV192" s="14" t="s">
        <v>81</v>
      </c>
      <c r="AW192" s="14" t="s">
        <v>30</v>
      </c>
      <c r="AX192" s="14" t="s">
        <v>73</v>
      </c>
      <c r="AY192" s="252" t="s">
        <v>125</v>
      </c>
    </row>
    <row r="193" spans="1:51" s="15" customFormat="1" ht="12">
      <c r="A193" s="15"/>
      <c r="B193" s="253"/>
      <c r="C193" s="254"/>
      <c r="D193" s="233" t="s">
        <v>133</v>
      </c>
      <c r="E193" s="255" t="s">
        <v>1</v>
      </c>
      <c r="F193" s="256" t="s">
        <v>136</v>
      </c>
      <c r="G193" s="254"/>
      <c r="H193" s="257">
        <v>30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3" t="s">
        <v>133</v>
      </c>
      <c r="AU193" s="263" t="s">
        <v>83</v>
      </c>
      <c r="AV193" s="15" t="s">
        <v>132</v>
      </c>
      <c r="AW193" s="15" t="s">
        <v>30</v>
      </c>
      <c r="AX193" s="15" t="s">
        <v>81</v>
      </c>
      <c r="AY193" s="263" t="s">
        <v>125</v>
      </c>
    </row>
    <row r="194" spans="1:65" s="2" customFormat="1" ht="33" customHeight="1">
      <c r="A194" s="38"/>
      <c r="B194" s="39"/>
      <c r="C194" s="218" t="s">
        <v>178</v>
      </c>
      <c r="D194" s="218" t="s">
        <v>127</v>
      </c>
      <c r="E194" s="219" t="s">
        <v>223</v>
      </c>
      <c r="F194" s="220" t="s">
        <v>224</v>
      </c>
      <c r="G194" s="221" t="s">
        <v>219</v>
      </c>
      <c r="H194" s="222">
        <v>60</v>
      </c>
      <c r="I194" s="223"/>
      <c r="J194" s="224">
        <f>ROUND(I194*H194,2)</f>
        <v>0</v>
      </c>
      <c r="K194" s="220" t="s">
        <v>131</v>
      </c>
      <c r="L194" s="44"/>
      <c r="M194" s="225" t="s">
        <v>1</v>
      </c>
      <c r="N194" s="226" t="s">
        <v>38</v>
      </c>
      <c r="O194" s="91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132</v>
      </c>
      <c r="AT194" s="229" t="s">
        <v>127</v>
      </c>
      <c r="AU194" s="229" t="s">
        <v>83</v>
      </c>
      <c r="AY194" s="17" t="s">
        <v>125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81</v>
      </c>
      <c r="BK194" s="230">
        <f>ROUND(I194*H194,2)</f>
        <v>0</v>
      </c>
      <c r="BL194" s="17" t="s">
        <v>132</v>
      </c>
      <c r="BM194" s="229" t="s">
        <v>225</v>
      </c>
    </row>
    <row r="195" spans="1:51" s="13" customFormat="1" ht="12">
      <c r="A195" s="13"/>
      <c r="B195" s="231"/>
      <c r="C195" s="232"/>
      <c r="D195" s="233" t="s">
        <v>133</v>
      </c>
      <c r="E195" s="234" t="s">
        <v>1</v>
      </c>
      <c r="F195" s="235" t="s">
        <v>226</v>
      </c>
      <c r="G195" s="232"/>
      <c r="H195" s="236">
        <v>60</v>
      </c>
      <c r="I195" s="237"/>
      <c r="J195" s="232"/>
      <c r="K195" s="232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133</v>
      </c>
      <c r="AU195" s="242" t="s">
        <v>83</v>
      </c>
      <c r="AV195" s="13" t="s">
        <v>83</v>
      </c>
      <c r="AW195" s="13" t="s">
        <v>30</v>
      </c>
      <c r="AX195" s="13" t="s">
        <v>73</v>
      </c>
      <c r="AY195" s="242" t="s">
        <v>125</v>
      </c>
    </row>
    <row r="196" spans="1:51" s="14" customFormat="1" ht="12">
      <c r="A196" s="14"/>
      <c r="B196" s="243"/>
      <c r="C196" s="244"/>
      <c r="D196" s="233" t="s">
        <v>133</v>
      </c>
      <c r="E196" s="245" t="s">
        <v>1</v>
      </c>
      <c r="F196" s="246" t="s">
        <v>153</v>
      </c>
      <c r="G196" s="244"/>
      <c r="H196" s="245" t="s">
        <v>1</v>
      </c>
      <c r="I196" s="247"/>
      <c r="J196" s="244"/>
      <c r="K196" s="244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133</v>
      </c>
      <c r="AU196" s="252" t="s">
        <v>83</v>
      </c>
      <c r="AV196" s="14" t="s">
        <v>81</v>
      </c>
      <c r="AW196" s="14" t="s">
        <v>30</v>
      </c>
      <c r="AX196" s="14" t="s">
        <v>73</v>
      </c>
      <c r="AY196" s="252" t="s">
        <v>125</v>
      </c>
    </row>
    <row r="197" spans="1:51" s="15" customFormat="1" ht="12">
      <c r="A197" s="15"/>
      <c r="B197" s="253"/>
      <c r="C197" s="254"/>
      <c r="D197" s="233" t="s">
        <v>133</v>
      </c>
      <c r="E197" s="255" t="s">
        <v>1</v>
      </c>
      <c r="F197" s="256" t="s">
        <v>136</v>
      </c>
      <c r="G197" s="254"/>
      <c r="H197" s="257">
        <v>60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3" t="s">
        <v>133</v>
      </c>
      <c r="AU197" s="263" t="s">
        <v>83</v>
      </c>
      <c r="AV197" s="15" t="s">
        <v>132</v>
      </c>
      <c r="AW197" s="15" t="s">
        <v>30</v>
      </c>
      <c r="AX197" s="15" t="s">
        <v>81</v>
      </c>
      <c r="AY197" s="263" t="s">
        <v>125</v>
      </c>
    </row>
    <row r="198" spans="1:65" s="2" customFormat="1" ht="16.5" customHeight="1">
      <c r="A198" s="38"/>
      <c r="B198" s="39"/>
      <c r="C198" s="218" t="s">
        <v>7</v>
      </c>
      <c r="D198" s="218" t="s">
        <v>127</v>
      </c>
      <c r="E198" s="219" t="s">
        <v>227</v>
      </c>
      <c r="F198" s="220" t="s">
        <v>228</v>
      </c>
      <c r="G198" s="221" t="s">
        <v>219</v>
      </c>
      <c r="H198" s="222">
        <v>60</v>
      </c>
      <c r="I198" s="223"/>
      <c r="J198" s="224">
        <f>ROUND(I198*H198,2)</f>
        <v>0</v>
      </c>
      <c r="K198" s="220" t="s">
        <v>131</v>
      </c>
      <c r="L198" s="44"/>
      <c r="M198" s="225" t="s">
        <v>1</v>
      </c>
      <c r="N198" s="226" t="s">
        <v>38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132</v>
      </c>
      <c r="AT198" s="229" t="s">
        <v>127</v>
      </c>
      <c r="AU198" s="229" t="s">
        <v>83</v>
      </c>
      <c r="AY198" s="17" t="s">
        <v>125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81</v>
      </c>
      <c r="BK198" s="230">
        <f>ROUND(I198*H198,2)</f>
        <v>0</v>
      </c>
      <c r="BL198" s="17" t="s">
        <v>132</v>
      </c>
      <c r="BM198" s="229" t="s">
        <v>229</v>
      </c>
    </row>
    <row r="199" spans="1:51" s="13" customFormat="1" ht="12">
      <c r="A199" s="13"/>
      <c r="B199" s="231"/>
      <c r="C199" s="232"/>
      <c r="D199" s="233" t="s">
        <v>133</v>
      </c>
      <c r="E199" s="234" t="s">
        <v>1</v>
      </c>
      <c r="F199" s="235" t="s">
        <v>226</v>
      </c>
      <c r="G199" s="232"/>
      <c r="H199" s="236">
        <v>60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133</v>
      </c>
      <c r="AU199" s="242" t="s">
        <v>83</v>
      </c>
      <c r="AV199" s="13" t="s">
        <v>83</v>
      </c>
      <c r="AW199" s="13" t="s">
        <v>30</v>
      </c>
      <c r="AX199" s="13" t="s">
        <v>73</v>
      </c>
      <c r="AY199" s="242" t="s">
        <v>125</v>
      </c>
    </row>
    <row r="200" spans="1:51" s="15" customFormat="1" ht="12">
      <c r="A200" s="15"/>
      <c r="B200" s="253"/>
      <c r="C200" s="254"/>
      <c r="D200" s="233" t="s">
        <v>133</v>
      </c>
      <c r="E200" s="255" t="s">
        <v>1</v>
      </c>
      <c r="F200" s="256" t="s">
        <v>136</v>
      </c>
      <c r="G200" s="254"/>
      <c r="H200" s="257">
        <v>60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3" t="s">
        <v>133</v>
      </c>
      <c r="AU200" s="263" t="s">
        <v>83</v>
      </c>
      <c r="AV200" s="15" t="s">
        <v>132</v>
      </c>
      <c r="AW200" s="15" t="s">
        <v>30</v>
      </c>
      <c r="AX200" s="15" t="s">
        <v>81</v>
      </c>
      <c r="AY200" s="263" t="s">
        <v>125</v>
      </c>
    </row>
    <row r="201" spans="1:63" s="12" customFormat="1" ht="22.8" customHeight="1">
      <c r="A201" s="12"/>
      <c r="B201" s="202"/>
      <c r="C201" s="203"/>
      <c r="D201" s="204" t="s">
        <v>72</v>
      </c>
      <c r="E201" s="216" t="s">
        <v>132</v>
      </c>
      <c r="F201" s="216" t="s">
        <v>230</v>
      </c>
      <c r="G201" s="203"/>
      <c r="H201" s="203"/>
      <c r="I201" s="206"/>
      <c r="J201" s="217">
        <f>BK201</f>
        <v>0</v>
      </c>
      <c r="K201" s="203"/>
      <c r="L201" s="208"/>
      <c r="M201" s="209"/>
      <c r="N201" s="210"/>
      <c r="O201" s="210"/>
      <c r="P201" s="211">
        <f>SUM(P202:P205)</f>
        <v>0</v>
      </c>
      <c r="Q201" s="210"/>
      <c r="R201" s="211">
        <f>SUM(R202:R205)</f>
        <v>0</v>
      </c>
      <c r="S201" s="210"/>
      <c r="T201" s="212">
        <f>SUM(T202:T205)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3" t="s">
        <v>81</v>
      </c>
      <c r="AT201" s="214" t="s">
        <v>72</v>
      </c>
      <c r="AU201" s="214" t="s">
        <v>81</v>
      </c>
      <c r="AY201" s="213" t="s">
        <v>125</v>
      </c>
      <c r="BK201" s="215">
        <f>SUM(BK202:BK205)</f>
        <v>0</v>
      </c>
    </row>
    <row r="202" spans="1:65" s="2" customFormat="1" ht="24.15" customHeight="1">
      <c r="A202" s="38"/>
      <c r="B202" s="39"/>
      <c r="C202" s="218" t="s">
        <v>183</v>
      </c>
      <c r="D202" s="218" t="s">
        <v>127</v>
      </c>
      <c r="E202" s="219" t="s">
        <v>231</v>
      </c>
      <c r="F202" s="220" t="s">
        <v>232</v>
      </c>
      <c r="G202" s="221" t="s">
        <v>160</v>
      </c>
      <c r="H202" s="222">
        <v>19.5</v>
      </c>
      <c r="I202" s="223"/>
      <c r="J202" s="224">
        <f>ROUND(I202*H202,2)</f>
        <v>0</v>
      </c>
      <c r="K202" s="220" t="s">
        <v>131</v>
      </c>
      <c r="L202" s="44"/>
      <c r="M202" s="225" t="s">
        <v>1</v>
      </c>
      <c r="N202" s="226" t="s">
        <v>38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132</v>
      </c>
      <c r="AT202" s="229" t="s">
        <v>127</v>
      </c>
      <c r="AU202" s="229" t="s">
        <v>83</v>
      </c>
      <c r="AY202" s="17" t="s">
        <v>125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81</v>
      </c>
      <c r="BK202" s="230">
        <f>ROUND(I202*H202,2)</f>
        <v>0</v>
      </c>
      <c r="BL202" s="17" t="s">
        <v>132</v>
      </c>
      <c r="BM202" s="229" t="s">
        <v>233</v>
      </c>
    </row>
    <row r="203" spans="1:51" s="13" customFormat="1" ht="12">
      <c r="A203" s="13"/>
      <c r="B203" s="231"/>
      <c r="C203" s="232"/>
      <c r="D203" s="233" t="s">
        <v>133</v>
      </c>
      <c r="E203" s="234" t="s">
        <v>1</v>
      </c>
      <c r="F203" s="235" t="s">
        <v>234</v>
      </c>
      <c r="G203" s="232"/>
      <c r="H203" s="236">
        <v>19.5</v>
      </c>
      <c r="I203" s="237"/>
      <c r="J203" s="232"/>
      <c r="K203" s="232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133</v>
      </c>
      <c r="AU203" s="242" t="s">
        <v>83</v>
      </c>
      <c r="AV203" s="13" t="s">
        <v>83</v>
      </c>
      <c r="AW203" s="13" t="s">
        <v>30</v>
      </c>
      <c r="AX203" s="13" t="s">
        <v>73</v>
      </c>
      <c r="AY203" s="242" t="s">
        <v>125</v>
      </c>
    </row>
    <row r="204" spans="1:51" s="14" customFormat="1" ht="12">
      <c r="A204" s="14"/>
      <c r="B204" s="243"/>
      <c r="C204" s="244"/>
      <c r="D204" s="233" t="s">
        <v>133</v>
      </c>
      <c r="E204" s="245" t="s">
        <v>1</v>
      </c>
      <c r="F204" s="246" t="s">
        <v>235</v>
      </c>
      <c r="G204" s="244"/>
      <c r="H204" s="245" t="s">
        <v>1</v>
      </c>
      <c r="I204" s="247"/>
      <c r="J204" s="244"/>
      <c r="K204" s="244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133</v>
      </c>
      <c r="AU204" s="252" t="s">
        <v>83</v>
      </c>
      <c r="AV204" s="14" t="s">
        <v>81</v>
      </c>
      <c r="AW204" s="14" t="s">
        <v>30</v>
      </c>
      <c r="AX204" s="14" t="s">
        <v>73</v>
      </c>
      <c r="AY204" s="252" t="s">
        <v>125</v>
      </c>
    </row>
    <row r="205" spans="1:51" s="15" customFormat="1" ht="12">
      <c r="A205" s="15"/>
      <c r="B205" s="253"/>
      <c r="C205" s="254"/>
      <c r="D205" s="233" t="s">
        <v>133</v>
      </c>
      <c r="E205" s="255" t="s">
        <v>1</v>
      </c>
      <c r="F205" s="256" t="s">
        <v>136</v>
      </c>
      <c r="G205" s="254"/>
      <c r="H205" s="257">
        <v>19.5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3" t="s">
        <v>133</v>
      </c>
      <c r="AU205" s="263" t="s">
        <v>83</v>
      </c>
      <c r="AV205" s="15" t="s">
        <v>132</v>
      </c>
      <c r="AW205" s="15" t="s">
        <v>30</v>
      </c>
      <c r="AX205" s="15" t="s">
        <v>81</v>
      </c>
      <c r="AY205" s="263" t="s">
        <v>125</v>
      </c>
    </row>
    <row r="206" spans="1:63" s="12" customFormat="1" ht="22.8" customHeight="1">
      <c r="A206" s="12"/>
      <c r="B206" s="202"/>
      <c r="C206" s="203"/>
      <c r="D206" s="204" t="s">
        <v>72</v>
      </c>
      <c r="E206" s="216" t="s">
        <v>154</v>
      </c>
      <c r="F206" s="216" t="s">
        <v>236</v>
      </c>
      <c r="G206" s="203"/>
      <c r="H206" s="203"/>
      <c r="I206" s="206"/>
      <c r="J206" s="217">
        <f>BK206</f>
        <v>0</v>
      </c>
      <c r="K206" s="203"/>
      <c r="L206" s="208"/>
      <c r="M206" s="209"/>
      <c r="N206" s="210"/>
      <c r="O206" s="210"/>
      <c r="P206" s="211">
        <f>SUM(P207:P248)</f>
        <v>0</v>
      </c>
      <c r="Q206" s="210"/>
      <c r="R206" s="211">
        <f>SUM(R207:R248)</f>
        <v>0</v>
      </c>
      <c r="S206" s="210"/>
      <c r="T206" s="212">
        <f>SUM(T207:T248)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3" t="s">
        <v>81</v>
      </c>
      <c r="AT206" s="214" t="s">
        <v>72</v>
      </c>
      <c r="AU206" s="214" t="s">
        <v>81</v>
      </c>
      <c r="AY206" s="213" t="s">
        <v>125</v>
      </c>
      <c r="BK206" s="215">
        <f>SUM(BK207:BK248)</f>
        <v>0</v>
      </c>
    </row>
    <row r="207" spans="1:65" s="2" customFormat="1" ht="24.15" customHeight="1">
      <c r="A207" s="38"/>
      <c r="B207" s="39"/>
      <c r="C207" s="218" t="s">
        <v>237</v>
      </c>
      <c r="D207" s="218" t="s">
        <v>127</v>
      </c>
      <c r="E207" s="219" t="s">
        <v>238</v>
      </c>
      <c r="F207" s="220" t="s">
        <v>239</v>
      </c>
      <c r="G207" s="221" t="s">
        <v>130</v>
      </c>
      <c r="H207" s="222">
        <v>937.93</v>
      </c>
      <c r="I207" s="223"/>
      <c r="J207" s="224">
        <f>ROUND(I207*H207,2)</f>
        <v>0</v>
      </c>
      <c r="K207" s="220" t="s">
        <v>131</v>
      </c>
      <c r="L207" s="44"/>
      <c r="M207" s="225" t="s">
        <v>1</v>
      </c>
      <c r="N207" s="226" t="s">
        <v>38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132</v>
      </c>
      <c r="AT207" s="229" t="s">
        <v>127</v>
      </c>
      <c r="AU207" s="229" t="s">
        <v>83</v>
      </c>
      <c r="AY207" s="17" t="s">
        <v>125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81</v>
      </c>
      <c r="BK207" s="230">
        <f>ROUND(I207*H207,2)</f>
        <v>0</v>
      </c>
      <c r="BL207" s="17" t="s">
        <v>132</v>
      </c>
      <c r="BM207" s="229" t="s">
        <v>240</v>
      </c>
    </row>
    <row r="208" spans="1:65" s="2" customFormat="1" ht="21.75" customHeight="1">
      <c r="A208" s="38"/>
      <c r="B208" s="39"/>
      <c r="C208" s="218" t="s">
        <v>186</v>
      </c>
      <c r="D208" s="218" t="s">
        <v>127</v>
      </c>
      <c r="E208" s="219" t="s">
        <v>241</v>
      </c>
      <c r="F208" s="220" t="s">
        <v>242</v>
      </c>
      <c r="G208" s="221" t="s">
        <v>130</v>
      </c>
      <c r="H208" s="222">
        <v>937</v>
      </c>
      <c r="I208" s="223"/>
      <c r="J208" s="224">
        <f>ROUND(I208*H208,2)</f>
        <v>0</v>
      </c>
      <c r="K208" s="220" t="s">
        <v>131</v>
      </c>
      <c r="L208" s="44"/>
      <c r="M208" s="225" t="s">
        <v>1</v>
      </c>
      <c r="N208" s="226" t="s">
        <v>38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132</v>
      </c>
      <c r="AT208" s="229" t="s">
        <v>127</v>
      </c>
      <c r="AU208" s="229" t="s">
        <v>83</v>
      </c>
      <c r="AY208" s="17" t="s">
        <v>125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81</v>
      </c>
      <c r="BK208" s="230">
        <f>ROUND(I208*H208,2)</f>
        <v>0</v>
      </c>
      <c r="BL208" s="17" t="s">
        <v>132</v>
      </c>
      <c r="BM208" s="229" t="s">
        <v>243</v>
      </c>
    </row>
    <row r="209" spans="1:51" s="13" customFormat="1" ht="12">
      <c r="A209" s="13"/>
      <c r="B209" s="231"/>
      <c r="C209" s="232"/>
      <c r="D209" s="233" t="s">
        <v>133</v>
      </c>
      <c r="E209" s="234" t="s">
        <v>1</v>
      </c>
      <c r="F209" s="235" t="s">
        <v>244</v>
      </c>
      <c r="G209" s="232"/>
      <c r="H209" s="236">
        <v>937</v>
      </c>
      <c r="I209" s="237"/>
      <c r="J209" s="232"/>
      <c r="K209" s="232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133</v>
      </c>
      <c r="AU209" s="242" t="s">
        <v>83</v>
      </c>
      <c r="AV209" s="13" t="s">
        <v>83</v>
      </c>
      <c r="AW209" s="13" t="s">
        <v>30</v>
      </c>
      <c r="AX209" s="13" t="s">
        <v>73</v>
      </c>
      <c r="AY209" s="242" t="s">
        <v>125</v>
      </c>
    </row>
    <row r="210" spans="1:51" s="14" customFormat="1" ht="12">
      <c r="A210" s="14"/>
      <c r="B210" s="243"/>
      <c r="C210" s="244"/>
      <c r="D210" s="233" t="s">
        <v>133</v>
      </c>
      <c r="E210" s="245" t="s">
        <v>1</v>
      </c>
      <c r="F210" s="246" t="s">
        <v>245</v>
      </c>
      <c r="G210" s="244"/>
      <c r="H210" s="245" t="s">
        <v>1</v>
      </c>
      <c r="I210" s="247"/>
      <c r="J210" s="244"/>
      <c r="K210" s="244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133</v>
      </c>
      <c r="AU210" s="252" t="s">
        <v>83</v>
      </c>
      <c r="AV210" s="14" t="s">
        <v>81</v>
      </c>
      <c r="AW210" s="14" t="s">
        <v>30</v>
      </c>
      <c r="AX210" s="14" t="s">
        <v>73</v>
      </c>
      <c r="AY210" s="252" t="s">
        <v>125</v>
      </c>
    </row>
    <row r="211" spans="1:51" s="15" customFormat="1" ht="12">
      <c r="A211" s="15"/>
      <c r="B211" s="253"/>
      <c r="C211" s="254"/>
      <c r="D211" s="233" t="s">
        <v>133</v>
      </c>
      <c r="E211" s="255" t="s">
        <v>1</v>
      </c>
      <c r="F211" s="256" t="s">
        <v>136</v>
      </c>
      <c r="G211" s="254"/>
      <c r="H211" s="257">
        <v>937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3" t="s">
        <v>133</v>
      </c>
      <c r="AU211" s="263" t="s">
        <v>83</v>
      </c>
      <c r="AV211" s="15" t="s">
        <v>132</v>
      </c>
      <c r="AW211" s="15" t="s">
        <v>30</v>
      </c>
      <c r="AX211" s="15" t="s">
        <v>81</v>
      </c>
      <c r="AY211" s="263" t="s">
        <v>125</v>
      </c>
    </row>
    <row r="212" spans="1:65" s="2" customFormat="1" ht="21.75" customHeight="1">
      <c r="A212" s="38"/>
      <c r="B212" s="39"/>
      <c r="C212" s="218" t="s">
        <v>246</v>
      </c>
      <c r="D212" s="218" t="s">
        <v>127</v>
      </c>
      <c r="E212" s="219" t="s">
        <v>247</v>
      </c>
      <c r="F212" s="220" t="s">
        <v>248</v>
      </c>
      <c r="G212" s="221" t="s">
        <v>130</v>
      </c>
      <c r="H212" s="222">
        <v>890</v>
      </c>
      <c r="I212" s="223"/>
      <c r="J212" s="224">
        <f>ROUND(I212*H212,2)</f>
        <v>0</v>
      </c>
      <c r="K212" s="220" t="s">
        <v>1</v>
      </c>
      <c r="L212" s="44"/>
      <c r="M212" s="225" t="s">
        <v>1</v>
      </c>
      <c r="N212" s="226" t="s">
        <v>38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132</v>
      </c>
      <c r="AT212" s="229" t="s">
        <v>127</v>
      </c>
      <c r="AU212" s="229" t="s">
        <v>83</v>
      </c>
      <c r="AY212" s="17" t="s">
        <v>125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81</v>
      </c>
      <c r="BK212" s="230">
        <f>ROUND(I212*H212,2)</f>
        <v>0</v>
      </c>
      <c r="BL212" s="17" t="s">
        <v>132</v>
      </c>
      <c r="BM212" s="229" t="s">
        <v>249</v>
      </c>
    </row>
    <row r="213" spans="1:51" s="13" customFormat="1" ht="12">
      <c r="A213" s="13"/>
      <c r="B213" s="231"/>
      <c r="C213" s="232"/>
      <c r="D213" s="233" t="s">
        <v>133</v>
      </c>
      <c r="E213" s="234" t="s">
        <v>1</v>
      </c>
      <c r="F213" s="235" t="s">
        <v>250</v>
      </c>
      <c r="G213" s="232"/>
      <c r="H213" s="236">
        <v>890</v>
      </c>
      <c r="I213" s="237"/>
      <c r="J213" s="232"/>
      <c r="K213" s="232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133</v>
      </c>
      <c r="AU213" s="242" t="s">
        <v>83</v>
      </c>
      <c r="AV213" s="13" t="s">
        <v>83</v>
      </c>
      <c r="AW213" s="13" t="s">
        <v>30</v>
      </c>
      <c r="AX213" s="13" t="s">
        <v>73</v>
      </c>
      <c r="AY213" s="242" t="s">
        <v>125</v>
      </c>
    </row>
    <row r="214" spans="1:51" s="14" customFormat="1" ht="12">
      <c r="A214" s="14"/>
      <c r="B214" s="243"/>
      <c r="C214" s="244"/>
      <c r="D214" s="233" t="s">
        <v>133</v>
      </c>
      <c r="E214" s="245" t="s">
        <v>1</v>
      </c>
      <c r="F214" s="246" t="s">
        <v>153</v>
      </c>
      <c r="G214" s="244"/>
      <c r="H214" s="245" t="s">
        <v>1</v>
      </c>
      <c r="I214" s="247"/>
      <c r="J214" s="244"/>
      <c r="K214" s="244"/>
      <c r="L214" s="248"/>
      <c r="M214" s="249"/>
      <c r="N214" s="250"/>
      <c r="O214" s="250"/>
      <c r="P214" s="250"/>
      <c r="Q214" s="250"/>
      <c r="R214" s="250"/>
      <c r="S214" s="250"/>
      <c r="T214" s="25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2" t="s">
        <v>133</v>
      </c>
      <c r="AU214" s="252" t="s">
        <v>83</v>
      </c>
      <c r="AV214" s="14" t="s">
        <v>81</v>
      </c>
      <c r="AW214" s="14" t="s">
        <v>30</v>
      </c>
      <c r="AX214" s="14" t="s">
        <v>73</v>
      </c>
      <c r="AY214" s="252" t="s">
        <v>125</v>
      </c>
    </row>
    <row r="215" spans="1:51" s="15" customFormat="1" ht="12">
      <c r="A215" s="15"/>
      <c r="B215" s="253"/>
      <c r="C215" s="254"/>
      <c r="D215" s="233" t="s">
        <v>133</v>
      </c>
      <c r="E215" s="255" t="s">
        <v>1</v>
      </c>
      <c r="F215" s="256" t="s">
        <v>136</v>
      </c>
      <c r="G215" s="254"/>
      <c r="H215" s="257">
        <v>890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3" t="s">
        <v>133</v>
      </c>
      <c r="AU215" s="263" t="s">
        <v>83</v>
      </c>
      <c r="AV215" s="15" t="s">
        <v>132</v>
      </c>
      <c r="AW215" s="15" t="s">
        <v>30</v>
      </c>
      <c r="AX215" s="15" t="s">
        <v>81</v>
      </c>
      <c r="AY215" s="263" t="s">
        <v>125</v>
      </c>
    </row>
    <row r="216" spans="1:65" s="2" customFormat="1" ht="21.75" customHeight="1">
      <c r="A216" s="38"/>
      <c r="B216" s="39"/>
      <c r="C216" s="218" t="s">
        <v>190</v>
      </c>
      <c r="D216" s="218" t="s">
        <v>127</v>
      </c>
      <c r="E216" s="219" t="s">
        <v>247</v>
      </c>
      <c r="F216" s="220" t="s">
        <v>248</v>
      </c>
      <c r="G216" s="221" t="s">
        <v>130</v>
      </c>
      <c r="H216" s="222">
        <v>945.96</v>
      </c>
      <c r="I216" s="223"/>
      <c r="J216" s="224">
        <f>ROUND(I216*H216,2)</f>
        <v>0</v>
      </c>
      <c r="K216" s="220" t="s">
        <v>1</v>
      </c>
      <c r="L216" s="44"/>
      <c r="M216" s="225" t="s">
        <v>1</v>
      </c>
      <c r="N216" s="226" t="s">
        <v>38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132</v>
      </c>
      <c r="AT216" s="229" t="s">
        <v>127</v>
      </c>
      <c r="AU216" s="229" t="s">
        <v>83</v>
      </c>
      <c r="AY216" s="17" t="s">
        <v>125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81</v>
      </c>
      <c r="BK216" s="230">
        <f>ROUND(I216*H216,2)</f>
        <v>0</v>
      </c>
      <c r="BL216" s="17" t="s">
        <v>132</v>
      </c>
      <c r="BM216" s="229" t="s">
        <v>251</v>
      </c>
    </row>
    <row r="217" spans="1:65" s="2" customFormat="1" ht="24.15" customHeight="1">
      <c r="A217" s="38"/>
      <c r="B217" s="39"/>
      <c r="C217" s="218" t="s">
        <v>252</v>
      </c>
      <c r="D217" s="218" t="s">
        <v>127</v>
      </c>
      <c r="E217" s="219" t="s">
        <v>253</v>
      </c>
      <c r="F217" s="220" t="s">
        <v>254</v>
      </c>
      <c r="G217" s="221" t="s">
        <v>130</v>
      </c>
      <c r="H217" s="222">
        <v>906</v>
      </c>
      <c r="I217" s="223"/>
      <c r="J217" s="224">
        <f>ROUND(I217*H217,2)</f>
        <v>0</v>
      </c>
      <c r="K217" s="220" t="s">
        <v>131</v>
      </c>
      <c r="L217" s="44"/>
      <c r="M217" s="225" t="s">
        <v>1</v>
      </c>
      <c r="N217" s="226" t="s">
        <v>38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132</v>
      </c>
      <c r="AT217" s="229" t="s">
        <v>127</v>
      </c>
      <c r="AU217" s="229" t="s">
        <v>83</v>
      </c>
      <c r="AY217" s="17" t="s">
        <v>125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81</v>
      </c>
      <c r="BK217" s="230">
        <f>ROUND(I217*H217,2)</f>
        <v>0</v>
      </c>
      <c r="BL217" s="17" t="s">
        <v>132</v>
      </c>
      <c r="BM217" s="229" t="s">
        <v>255</v>
      </c>
    </row>
    <row r="218" spans="1:51" s="13" customFormat="1" ht="12">
      <c r="A218" s="13"/>
      <c r="B218" s="231"/>
      <c r="C218" s="232"/>
      <c r="D218" s="233" t="s">
        <v>133</v>
      </c>
      <c r="E218" s="234" t="s">
        <v>1</v>
      </c>
      <c r="F218" s="235" t="s">
        <v>250</v>
      </c>
      <c r="G218" s="232"/>
      <c r="H218" s="236">
        <v>890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133</v>
      </c>
      <c r="AU218" s="242" t="s">
        <v>83</v>
      </c>
      <c r="AV218" s="13" t="s">
        <v>83</v>
      </c>
      <c r="AW218" s="13" t="s">
        <v>30</v>
      </c>
      <c r="AX218" s="13" t="s">
        <v>73</v>
      </c>
      <c r="AY218" s="242" t="s">
        <v>125</v>
      </c>
    </row>
    <row r="219" spans="1:51" s="13" customFormat="1" ht="12">
      <c r="A219" s="13"/>
      <c r="B219" s="231"/>
      <c r="C219" s="232"/>
      <c r="D219" s="233" t="s">
        <v>133</v>
      </c>
      <c r="E219" s="234" t="s">
        <v>1</v>
      </c>
      <c r="F219" s="235" t="s">
        <v>141</v>
      </c>
      <c r="G219" s="232"/>
      <c r="H219" s="236">
        <v>16</v>
      </c>
      <c r="I219" s="237"/>
      <c r="J219" s="232"/>
      <c r="K219" s="232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133</v>
      </c>
      <c r="AU219" s="242" t="s">
        <v>83</v>
      </c>
      <c r="AV219" s="13" t="s">
        <v>83</v>
      </c>
      <c r="AW219" s="13" t="s">
        <v>30</v>
      </c>
      <c r="AX219" s="13" t="s">
        <v>73</v>
      </c>
      <c r="AY219" s="242" t="s">
        <v>125</v>
      </c>
    </row>
    <row r="220" spans="1:51" s="14" customFormat="1" ht="12">
      <c r="A220" s="14"/>
      <c r="B220" s="243"/>
      <c r="C220" s="244"/>
      <c r="D220" s="233" t="s">
        <v>133</v>
      </c>
      <c r="E220" s="245" t="s">
        <v>1</v>
      </c>
      <c r="F220" s="246" t="s">
        <v>256</v>
      </c>
      <c r="G220" s="244"/>
      <c r="H220" s="245" t="s">
        <v>1</v>
      </c>
      <c r="I220" s="247"/>
      <c r="J220" s="244"/>
      <c r="K220" s="244"/>
      <c r="L220" s="248"/>
      <c r="M220" s="249"/>
      <c r="N220" s="250"/>
      <c r="O220" s="250"/>
      <c r="P220" s="250"/>
      <c r="Q220" s="250"/>
      <c r="R220" s="250"/>
      <c r="S220" s="250"/>
      <c r="T220" s="25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2" t="s">
        <v>133</v>
      </c>
      <c r="AU220" s="252" t="s">
        <v>83</v>
      </c>
      <c r="AV220" s="14" t="s">
        <v>81</v>
      </c>
      <c r="AW220" s="14" t="s">
        <v>30</v>
      </c>
      <c r="AX220" s="14" t="s">
        <v>73</v>
      </c>
      <c r="AY220" s="252" t="s">
        <v>125</v>
      </c>
    </row>
    <row r="221" spans="1:51" s="14" customFormat="1" ht="12">
      <c r="A221" s="14"/>
      <c r="B221" s="243"/>
      <c r="C221" s="244"/>
      <c r="D221" s="233" t="s">
        <v>133</v>
      </c>
      <c r="E221" s="245" t="s">
        <v>1</v>
      </c>
      <c r="F221" s="246" t="s">
        <v>153</v>
      </c>
      <c r="G221" s="244"/>
      <c r="H221" s="245" t="s">
        <v>1</v>
      </c>
      <c r="I221" s="247"/>
      <c r="J221" s="244"/>
      <c r="K221" s="244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133</v>
      </c>
      <c r="AU221" s="252" t="s">
        <v>83</v>
      </c>
      <c r="AV221" s="14" t="s">
        <v>81</v>
      </c>
      <c r="AW221" s="14" t="s">
        <v>30</v>
      </c>
      <c r="AX221" s="14" t="s">
        <v>73</v>
      </c>
      <c r="AY221" s="252" t="s">
        <v>125</v>
      </c>
    </row>
    <row r="222" spans="1:51" s="15" customFormat="1" ht="12">
      <c r="A222" s="15"/>
      <c r="B222" s="253"/>
      <c r="C222" s="254"/>
      <c r="D222" s="233" t="s">
        <v>133</v>
      </c>
      <c r="E222" s="255" t="s">
        <v>1</v>
      </c>
      <c r="F222" s="256" t="s">
        <v>136</v>
      </c>
      <c r="G222" s="254"/>
      <c r="H222" s="257">
        <v>906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3" t="s">
        <v>133</v>
      </c>
      <c r="AU222" s="263" t="s">
        <v>83</v>
      </c>
      <c r="AV222" s="15" t="s">
        <v>132</v>
      </c>
      <c r="AW222" s="15" t="s">
        <v>30</v>
      </c>
      <c r="AX222" s="15" t="s">
        <v>81</v>
      </c>
      <c r="AY222" s="263" t="s">
        <v>125</v>
      </c>
    </row>
    <row r="223" spans="1:65" s="2" customFormat="1" ht="24.15" customHeight="1">
      <c r="A223" s="38"/>
      <c r="B223" s="39"/>
      <c r="C223" s="218" t="s">
        <v>195</v>
      </c>
      <c r="D223" s="218" t="s">
        <v>127</v>
      </c>
      <c r="E223" s="219" t="s">
        <v>257</v>
      </c>
      <c r="F223" s="220" t="s">
        <v>258</v>
      </c>
      <c r="G223" s="221" t="s">
        <v>130</v>
      </c>
      <c r="H223" s="222">
        <v>87</v>
      </c>
      <c r="I223" s="223"/>
      <c r="J223" s="224">
        <f>ROUND(I223*H223,2)</f>
        <v>0</v>
      </c>
      <c r="K223" s="220" t="s">
        <v>131</v>
      </c>
      <c r="L223" s="44"/>
      <c r="M223" s="225" t="s">
        <v>1</v>
      </c>
      <c r="N223" s="226" t="s">
        <v>38</v>
      </c>
      <c r="O223" s="91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132</v>
      </c>
      <c r="AT223" s="229" t="s">
        <v>127</v>
      </c>
      <c r="AU223" s="229" t="s">
        <v>83</v>
      </c>
      <c r="AY223" s="17" t="s">
        <v>125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81</v>
      </c>
      <c r="BK223" s="230">
        <f>ROUND(I223*H223,2)</f>
        <v>0</v>
      </c>
      <c r="BL223" s="17" t="s">
        <v>132</v>
      </c>
      <c r="BM223" s="229" t="s">
        <v>259</v>
      </c>
    </row>
    <row r="224" spans="1:51" s="13" customFormat="1" ht="12">
      <c r="A224" s="13"/>
      <c r="B224" s="231"/>
      <c r="C224" s="232"/>
      <c r="D224" s="233" t="s">
        <v>133</v>
      </c>
      <c r="E224" s="234" t="s">
        <v>1</v>
      </c>
      <c r="F224" s="235" t="s">
        <v>134</v>
      </c>
      <c r="G224" s="232"/>
      <c r="H224" s="236">
        <v>87</v>
      </c>
      <c r="I224" s="237"/>
      <c r="J224" s="232"/>
      <c r="K224" s="232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133</v>
      </c>
      <c r="AU224" s="242" t="s">
        <v>83</v>
      </c>
      <c r="AV224" s="13" t="s">
        <v>83</v>
      </c>
      <c r="AW224" s="13" t="s">
        <v>30</v>
      </c>
      <c r="AX224" s="13" t="s">
        <v>73</v>
      </c>
      <c r="AY224" s="242" t="s">
        <v>125</v>
      </c>
    </row>
    <row r="225" spans="1:51" s="14" customFormat="1" ht="12">
      <c r="A225" s="14"/>
      <c r="B225" s="243"/>
      <c r="C225" s="244"/>
      <c r="D225" s="233" t="s">
        <v>133</v>
      </c>
      <c r="E225" s="245" t="s">
        <v>1</v>
      </c>
      <c r="F225" s="246" t="s">
        <v>153</v>
      </c>
      <c r="G225" s="244"/>
      <c r="H225" s="245" t="s">
        <v>1</v>
      </c>
      <c r="I225" s="247"/>
      <c r="J225" s="244"/>
      <c r="K225" s="244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133</v>
      </c>
      <c r="AU225" s="252" t="s">
        <v>83</v>
      </c>
      <c r="AV225" s="14" t="s">
        <v>81</v>
      </c>
      <c r="AW225" s="14" t="s">
        <v>30</v>
      </c>
      <c r="AX225" s="14" t="s">
        <v>73</v>
      </c>
      <c r="AY225" s="252" t="s">
        <v>125</v>
      </c>
    </row>
    <row r="226" spans="1:51" s="15" customFormat="1" ht="12">
      <c r="A226" s="15"/>
      <c r="B226" s="253"/>
      <c r="C226" s="254"/>
      <c r="D226" s="233" t="s">
        <v>133</v>
      </c>
      <c r="E226" s="255" t="s">
        <v>1</v>
      </c>
      <c r="F226" s="256" t="s">
        <v>136</v>
      </c>
      <c r="G226" s="254"/>
      <c r="H226" s="257">
        <v>87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3" t="s">
        <v>133</v>
      </c>
      <c r="AU226" s="263" t="s">
        <v>83</v>
      </c>
      <c r="AV226" s="15" t="s">
        <v>132</v>
      </c>
      <c r="AW226" s="15" t="s">
        <v>30</v>
      </c>
      <c r="AX226" s="15" t="s">
        <v>81</v>
      </c>
      <c r="AY226" s="263" t="s">
        <v>125</v>
      </c>
    </row>
    <row r="227" spans="1:65" s="2" customFormat="1" ht="16.5" customHeight="1">
      <c r="A227" s="38"/>
      <c r="B227" s="39"/>
      <c r="C227" s="218" t="s">
        <v>260</v>
      </c>
      <c r="D227" s="218" t="s">
        <v>127</v>
      </c>
      <c r="E227" s="219" t="s">
        <v>261</v>
      </c>
      <c r="F227" s="220" t="s">
        <v>262</v>
      </c>
      <c r="G227" s="221" t="s">
        <v>130</v>
      </c>
      <c r="H227" s="222">
        <v>1156</v>
      </c>
      <c r="I227" s="223"/>
      <c r="J227" s="224">
        <f>ROUND(I227*H227,2)</f>
        <v>0</v>
      </c>
      <c r="K227" s="220" t="s">
        <v>1</v>
      </c>
      <c r="L227" s="44"/>
      <c r="M227" s="225" t="s">
        <v>1</v>
      </c>
      <c r="N227" s="226" t="s">
        <v>38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132</v>
      </c>
      <c r="AT227" s="229" t="s">
        <v>127</v>
      </c>
      <c r="AU227" s="229" t="s">
        <v>83</v>
      </c>
      <c r="AY227" s="17" t="s">
        <v>125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81</v>
      </c>
      <c r="BK227" s="230">
        <f>ROUND(I227*H227,2)</f>
        <v>0</v>
      </c>
      <c r="BL227" s="17" t="s">
        <v>132</v>
      </c>
      <c r="BM227" s="229" t="s">
        <v>263</v>
      </c>
    </row>
    <row r="228" spans="1:51" s="13" customFormat="1" ht="12">
      <c r="A228" s="13"/>
      <c r="B228" s="231"/>
      <c r="C228" s="232"/>
      <c r="D228" s="233" t="s">
        <v>133</v>
      </c>
      <c r="E228" s="234" t="s">
        <v>1</v>
      </c>
      <c r="F228" s="235" t="s">
        <v>264</v>
      </c>
      <c r="G228" s="232"/>
      <c r="H228" s="236">
        <v>1140</v>
      </c>
      <c r="I228" s="237"/>
      <c r="J228" s="232"/>
      <c r="K228" s="232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133</v>
      </c>
      <c r="AU228" s="242" t="s">
        <v>83</v>
      </c>
      <c r="AV228" s="13" t="s">
        <v>83</v>
      </c>
      <c r="AW228" s="13" t="s">
        <v>30</v>
      </c>
      <c r="AX228" s="13" t="s">
        <v>73</v>
      </c>
      <c r="AY228" s="242" t="s">
        <v>125</v>
      </c>
    </row>
    <row r="229" spans="1:51" s="13" customFormat="1" ht="12">
      <c r="A229" s="13"/>
      <c r="B229" s="231"/>
      <c r="C229" s="232"/>
      <c r="D229" s="233" t="s">
        <v>133</v>
      </c>
      <c r="E229" s="234" t="s">
        <v>1</v>
      </c>
      <c r="F229" s="235" t="s">
        <v>141</v>
      </c>
      <c r="G229" s="232"/>
      <c r="H229" s="236">
        <v>16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133</v>
      </c>
      <c r="AU229" s="242" t="s">
        <v>83</v>
      </c>
      <c r="AV229" s="13" t="s">
        <v>83</v>
      </c>
      <c r="AW229" s="13" t="s">
        <v>30</v>
      </c>
      <c r="AX229" s="13" t="s">
        <v>73</v>
      </c>
      <c r="AY229" s="242" t="s">
        <v>125</v>
      </c>
    </row>
    <row r="230" spans="1:51" s="14" customFormat="1" ht="12">
      <c r="A230" s="14"/>
      <c r="B230" s="243"/>
      <c r="C230" s="244"/>
      <c r="D230" s="233" t="s">
        <v>133</v>
      </c>
      <c r="E230" s="245" t="s">
        <v>1</v>
      </c>
      <c r="F230" s="246" t="s">
        <v>153</v>
      </c>
      <c r="G230" s="244"/>
      <c r="H230" s="245" t="s">
        <v>1</v>
      </c>
      <c r="I230" s="247"/>
      <c r="J230" s="244"/>
      <c r="K230" s="244"/>
      <c r="L230" s="248"/>
      <c r="M230" s="249"/>
      <c r="N230" s="250"/>
      <c r="O230" s="250"/>
      <c r="P230" s="250"/>
      <c r="Q230" s="250"/>
      <c r="R230" s="250"/>
      <c r="S230" s="250"/>
      <c r="T230" s="25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2" t="s">
        <v>133</v>
      </c>
      <c r="AU230" s="252" t="s">
        <v>83</v>
      </c>
      <c r="AV230" s="14" t="s">
        <v>81</v>
      </c>
      <c r="AW230" s="14" t="s">
        <v>30</v>
      </c>
      <c r="AX230" s="14" t="s">
        <v>73</v>
      </c>
      <c r="AY230" s="252" t="s">
        <v>125</v>
      </c>
    </row>
    <row r="231" spans="1:51" s="15" customFormat="1" ht="12">
      <c r="A231" s="15"/>
      <c r="B231" s="253"/>
      <c r="C231" s="254"/>
      <c r="D231" s="233" t="s">
        <v>133</v>
      </c>
      <c r="E231" s="255" t="s">
        <v>1</v>
      </c>
      <c r="F231" s="256" t="s">
        <v>136</v>
      </c>
      <c r="G231" s="254"/>
      <c r="H231" s="257">
        <v>1156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3" t="s">
        <v>133</v>
      </c>
      <c r="AU231" s="263" t="s">
        <v>83</v>
      </c>
      <c r="AV231" s="15" t="s">
        <v>132</v>
      </c>
      <c r="AW231" s="15" t="s">
        <v>30</v>
      </c>
      <c r="AX231" s="15" t="s">
        <v>81</v>
      </c>
      <c r="AY231" s="263" t="s">
        <v>125</v>
      </c>
    </row>
    <row r="232" spans="1:65" s="2" customFormat="1" ht="16.5" customHeight="1">
      <c r="A232" s="38"/>
      <c r="B232" s="39"/>
      <c r="C232" s="218" t="s">
        <v>200</v>
      </c>
      <c r="D232" s="218" t="s">
        <v>127</v>
      </c>
      <c r="E232" s="219" t="s">
        <v>261</v>
      </c>
      <c r="F232" s="220" t="s">
        <v>262</v>
      </c>
      <c r="G232" s="221" t="s">
        <v>130</v>
      </c>
      <c r="H232" s="222">
        <v>890</v>
      </c>
      <c r="I232" s="223"/>
      <c r="J232" s="224">
        <f>ROUND(I232*H232,2)</f>
        <v>0</v>
      </c>
      <c r="K232" s="220" t="s">
        <v>1</v>
      </c>
      <c r="L232" s="44"/>
      <c r="M232" s="225" t="s">
        <v>1</v>
      </c>
      <c r="N232" s="226" t="s">
        <v>38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132</v>
      </c>
      <c r="AT232" s="229" t="s">
        <v>127</v>
      </c>
      <c r="AU232" s="229" t="s">
        <v>83</v>
      </c>
      <c r="AY232" s="17" t="s">
        <v>125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81</v>
      </c>
      <c r="BK232" s="230">
        <f>ROUND(I232*H232,2)</f>
        <v>0</v>
      </c>
      <c r="BL232" s="17" t="s">
        <v>132</v>
      </c>
      <c r="BM232" s="229" t="s">
        <v>226</v>
      </c>
    </row>
    <row r="233" spans="1:51" s="13" customFormat="1" ht="12">
      <c r="A233" s="13"/>
      <c r="B233" s="231"/>
      <c r="C233" s="232"/>
      <c r="D233" s="233" t="s">
        <v>133</v>
      </c>
      <c r="E233" s="234" t="s">
        <v>1</v>
      </c>
      <c r="F233" s="235" t="s">
        <v>250</v>
      </c>
      <c r="G233" s="232"/>
      <c r="H233" s="236">
        <v>890</v>
      </c>
      <c r="I233" s="237"/>
      <c r="J233" s="232"/>
      <c r="K233" s="232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133</v>
      </c>
      <c r="AU233" s="242" t="s">
        <v>83</v>
      </c>
      <c r="AV233" s="13" t="s">
        <v>83</v>
      </c>
      <c r="AW233" s="13" t="s">
        <v>30</v>
      </c>
      <c r="AX233" s="13" t="s">
        <v>73</v>
      </c>
      <c r="AY233" s="242" t="s">
        <v>125</v>
      </c>
    </row>
    <row r="234" spans="1:51" s="14" customFormat="1" ht="12">
      <c r="A234" s="14"/>
      <c r="B234" s="243"/>
      <c r="C234" s="244"/>
      <c r="D234" s="233" t="s">
        <v>133</v>
      </c>
      <c r="E234" s="245" t="s">
        <v>1</v>
      </c>
      <c r="F234" s="246" t="s">
        <v>265</v>
      </c>
      <c r="G234" s="244"/>
      <c r="H234" s="245" t="s">
        <v>1</v>
      </c>
      <c r="I234" s="247"/>
      <c r="J234" s="244"/>
      <c r="K234" s="244"/>
      <c r="L234" s="248"/>
      <c r="M234" s="249"/>
      <c r="N234" s="250"/>
      <c r="O234" s="250"/>
      <c r="P234" s="250"/>
      <c r="Q234" s="250"/>
      <c r="R234" s="250"/>
      <c r="S234" s="250"/>
      <c r="T234" s="25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2" t="s">
        <v>133</v>
      </c>
      <c r="AU234" s="252" t="s">
        <v>83</v>
      </c>
      <c r="AV234" s="14" t="s">
        <v>81</v>
      </c>
      <c r="AW234" s="14" t="s">
        <v>30</v>
      </c>
      <c r="AX234" s="14" t="s">
        <v>73</v>
      </c>
      <c r="AY234" s="252" t="s">
        <v>125</v>
      </c>
    </row>
    <row r="235" spans="1:51" s="15" customFormat="1" ht="12">
      <c r="A235" s="15"/>
      <c r="B235" s="253"/>
      <c r="C235" s="254"/>
      <c r="D235" s="233" t="s">
        <v>133</v>
      </c>
      <c r="E235" s="255" t="s">
        <v>1</v>
      </c>
      <c r="F235" s="256" t="s">
        <v>136</v>
      </c>
      <c r="G235" s="254"/>
      <c r="H235" s="257">
        <v>890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3" t="s">
        <v>133</v>
      </c>
      <c r="AU235" s="263" t="s">
        <v>83</v>
      </c>
      <c r="AV235" s="15" t="s">
        <v>132</v>
      </c>
      <c r="AW235" s="15" t="s">
        <v>30</v>
      </c>
      <c r="AX235" s="15" t="s">
        <v>81</v>
      </c>
      <c r="AY235" s="263" t="s">
        <v>125</v>
      </c>
    </row>
    <row r="236" spans="1:65" s="2" customFormat="1" ht="16.5" customHeight="1">
      <c r="A236" s="38"/>
      <c r="B236" s="39"/>
      <c r="C236" s="218" t="s">
        <v>266</v>
      </c>
      <c r="D236" s="218" t="s">
        <v>127</v>
      </c>
      <c r="E236" s="219" t="s">
        <v>267</v>
      </c>
      <c r="F236" s="220" t="s">
        <v>268</v>
      </c>
      <c r="G236" s="221" t="s">
        <v>130</v>
      </c>
      <c r="H236" s="222">
        <v>250</v>
      </c>
      <c r="I236" s="223"/>
      <c r="J236" s="224">
        <f>ROUND(I236*H236,2)</f>
        <v>0</v>
      </c>
      <c r="K236" s="220" t="s">
        <v>1</v>
      </c>
      <c r="L236" s="44"/>
      <c r="M236" s="225" t="s">
        <v>1</v>
      </c>
      <c r="N236" s="226" t="s">
        <v>38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132</v>
      </c>
      <c r="AT236" s="229" t="s">
        <v>127</v>
      </c>
      <c r="AU236" s="229" t="s">
        <v>83</v>
      </c>
      <c r="AY236" s="17" t="s">
        <v>125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81</v>
      </c>
      <c r="BK236" s="230">
        <f>ROUND(I236*H236,2)</f>
        <v>0</v>
      </c>
      <c r="BL236" s="17" t="s">
        <v>132</v>
      </c>
      <c r="BM236" s="229" t="s">
        <v>269</v>
      </c>
    </row>
    <row r="237" spans="1:51" s="13" customFormat="1" ht="12">
      <c r="A237" s="13"/>
      <c r="B237" s="231"/>
      <c r="C237" s="232"/>
      <c r="D237" s="233" t="s">
        <v>133</v>
      </c>
      <c r="E237" s="234" t="s">
        <v>1</v>
      </c>
      <c r="F237" s="235" t="s">
        <v>270</v>
      </c>
      <c r="G237" s="232"/>
      <c r="H237" s="236">
        <v>250</v>
      </c>
      <c r="I237" s="237"/>
      <c r="J237" s="232"/>
      <c r="K237" s="232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133</v>
      </c>
      <c r="AU237" s="242" t="s">
        <v>83</v>
      </c>
      <c r="AV237" s="13" t="s">
        <v>83</v>
      </c>
      <c r="AW237" s="13" t="s">
        <v>30</v>
      </c>
      <c r="AX237" s="13" t="s">
        <v>73</v>
      </c>
      <c r="AY237" s="242" t="s">
        <v>125</v>
      </c>
    </row>
    <row r="238" spans="1:51" s="14" customFormat="1" ht="12">
      <c r="A238" s="14"/>
      <c r="B238" s="243"/>
      <c r="C238" s="244"/>
      <c r="D238" s="233" t="s">
        <v>133</v>
      </c>
      <c r="E238" s="245" t="s">
        <v>1</v>
      </c>
      <c r="F238" s="246" t="s">
        <v>153</v>
      </c>
      <c r="G238" s="244"/>
      <c r="H238" s="245" t="s">
        <v>1</v>
      </c>
      <c r="I238" s="247"/>
      <c r="J238" s="244"/>
      <c r="K238" s="244"/>
      <c r="L238" s="248"/>
      <c r="M238" s="249"/>
      <c r="N238" s="250"/>
      <c r="O238" s="250"/>
      <c r="P238" s="250"/>
      <c r="Q238" s="250"/>
      <c r="R238" s="250"/>
      <c r="S238" s="250"/>
      <c r="T238" s="25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2" t="s">
        <v>133</v>
      </c>
      <c r="AU238" s="252" t="s">
        <v>83</v>
      </c>
      <c r="AV238" s="14" t="s">
        <v>81</v>
      </c>
      <c r="AW238" s="14" t="s">
        <v>30</v>
      </c>
      <c r="AX238" s="14" t="s">
        <v>73</v>
      </c>
      <c r="AY238" s="252" t="s">
        <v>125</v>
      </c>
    </row>
    <row r="239" spans="1:51" s="15" customFormat="1" ht="12">
      <c r="A239" s="15"/>
      <c r="B239" s="253"/>
      <c r="C239" s="254"/>
      <c r="D239" s="233" t="s">
        <v>133</v>
      </c>
      <c r="E239" s="255" t="s">
        <v>1</v>
      </c>
      <c r="F239" s="256" t="s">
        <v>136</v>
      </c>
      <c r="G239" s="254"/>
      <c r="H239" s="257">
        <v>250</v>
      </c>
      <c r="I239" s="258"/>
      <c r="J239" s="254"/>
      <c r="K239" s="254"/>
      <c r="L239" s="259"/>
      <c r="M239" s="260"/>
      <c r="N239" s="261"/>
      <c r="O239" s="261"/>
      <c r="P239" s="261"/>
      <c r="Q239" s="261"/>
      <c r="R239" s="261"/>
      <c r="S239" s="261"/>
      <c r="T239" s="262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3" t="s">
        <v>133</v>
      </c>
      <c r="AU239" s="263" t="s">
        <v>83</v>
      </c>
      <c r="AV239" s="15" t="s">
        <v>132</v>
      </c>
      <c r="AW239" s="15" t="s">
        <v>30</v>
      </c>
      <c r="AX239" s="15" t="s">
        <v>81</v>
      </c>
      <c r="AY239" s="263" t="s">
        <v>125</v>
      </c>
    </row>
    <row r="240" spans="1:65" s="2" customFormat="1" ht="24.15" customHeight="1">
      <c r="A240" s="38"/>
      <c r="B240" s="39"/>
      <c r="C240" s="218" t="s">
        <v>204</v>
      </c>
      <c r="D240" s="218" t="s">
        <v>127</v>
      </c>
      <c r="E240" s="219" t="s">
        <v>271</v>
      </c>
      <c r="F240" s="220" t="s">
        <v>272</v>
      </c>
      <c r="G240" s="221" t="s">
        <v>130</v>
      </c>
      <c r="H240" s="222">
        <v>1143</v>
      </c>
      <c r="I240" s="223"/>
      <c r="J240" s="224">
        <f>ROUND(I240*H240,2)</f>
        <v>0</v>
      </c>
      <c r="K240" s="220" t="s">
        <v>1</v>
      </c>
      <c r="L240" s="44"/>
      <c r="M240" s="225" t="s">
        <v>1</v>
      </c>
      <c r="N240" s="226" t="s">
        <v>38</v>
      </c>
      <c r="O240" s="91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132</v>
      </c>
      <c r="AT240" s="229" t="s">
        <v>127</v>
      </c>
      <c r="AU240" s="229" t="s">
        <v>83</v>
      </c>
      <c r="AY240" s="17" t="s">
        <v>125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81</v>
      </c>
      <c r="BK240" s="230">
        <f>ROUND(I240*H240,2)</f>
        <v>0</v>
      </c>
      <c r="BL240" s="17" t="s">
        <v>132</v>
      </c>
      <c r="BM240" s="229" t="s">
        <v>273</v>
      </c>
    </row>
    <row r="241" spans="1:51" s="13" customFormat="1" ht="12">
      <c r="A241" s="13"/>
      <c r="B241" s="231"/>
      <c r="C241" s="232"/>
      <c r="D241" s="233" t="s">
        <v>133</v>
      </c>
      <c r="E241" s="234" t="s">
        <v>1</v>
      </c>
      <c r="F241" s="235" t="s">
        <v>274</v>
      </c>
      <c r="G241" s="232"/>
      <c r="H241" s="236">
        <v>1127</v>
      </c>
      <c r="I241" s="237"/>
      <c r="J241" s="232"/>
      <c r="K241" s="232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133</v>
      </c>
      <c r="AU241" s="242" t="s">
        <v>83</v>
      </c>
      <c r="AV241" s="13" t="s">
        <v>83</v>
      </c>
      <c r="AW241" s="13" t="s">
        <v>30</v>
      </c>
      <c r="AX241" s="13" t="s">
        <v>73</v>
      </c>
      <c r="AY241" s="242" t="s">
        <v>125</v>
      </c>
    </row>
    <row r="242" spans="1:51" s="13" customFormat="1" ht="12">
      <c r="A242" s="13"/>
      <c r="B242" s="231"/>
      <c r="C242" s="232"/>
      <c r="D242" s="233" t="s">
        <v>133</v>
      </c>
      <c r="E242" s="234" t="s">
        <v>1</v>
      </c>
      <c r="F242" s="235" t="s">
        <v>141</v>
      </c>
      <c r="G242" s="232"/>
      <c r="H242" s="236">
        <v>16</v>
      </c>
      <c r="I242" s="237"/>
      <c r="J242" s="232"/>
      <c r="K242" s="232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133</v>
      </c>
      <c r="AU242" s="242" t="s">
        <v>83</v>
      </c>
      <c r="AV242" s="13" t="s">
        <v>83</v>
      </c>
      <c r="AW242" s="13" t="s">
        <v>30</v>
      </c>
      <c r="AX242" s="13" t="s">
        <v>73</v>
      </c>
      <c r="AY242" s="242" t="s">
        <v>125</v>
      </c>
    </row>
    <row r="243" spans="1:51" s="14" customFormat="1" ht="12">
      <c r="A243" s="14"/>
      <c r="B243" s="243"/>
      <c r="C243" s="244"/>
      <c r="D243" s="233" t="s">
        <v>133</v>
      </c>
      <c r="E243" s="245" t="s">
        <v>1</v>
      </c>
      <c r="F243" s="246" t="s">
        <v>153</v>
      </c>
      <c r="G243" s="244"/>
      <c r="H243" s="245" t="s">
        <v>1</v>
      </c>
      <c r="I243" s="247"/>
      <c r="J243" s="244"/>
      <c r="K243" s="244"/>
      <c r="L243" s="248"/>
      <c r="M243" s="249"/>
      <c r="N243" s="250"/>
      <c r="O243" s="250"/>
      <c r="P243" s="250"/>
      <c r="Q243" s="250"/>
      <c r="R243" s="250"/>
      <c r="S243" s="250"/>
      <c r="T243" s="25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2" t="s">
        <v>133</v>
      </c>
      <c r="AU243" s="252" t="s">
        <v>83</v>
      </c>
      <c r="AV243" s="14" t="s">
        <v>81</v>
      </c>
      <c r="AW243" s="14" t="s">
        <v>30</v>
      </c>
      <c r="AX243" s="14" t="s">
        <v>73</v>
      </c>
      <c r="AY243" s="252" t="s">
        <v>125</v>
      </c>
    </row>
    <row r="244" spans="1:51" s="15" customFormat="1" ht="12">
      <c r="A244" s="15"/>
      <c r="B244" s="253"/>
      <c r="C244" s="254"/>
      <c r="D244" s="233" t="s">
        <v>133</v>
      </c>
      <c r="E244" s="255" t="s">
        <v>1</v>
      </c>
      <c r="F244" s="256" t="s">
        <v>136</v>
      </c>
      <c r="G244" s="254"/>
      <c r="H244" s="257">
        <v>1143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3" t="s">
        <v>133</v>
      </c>
      <c r="AU244" s="263" t="s">
        <v>83</v>
      </c>
      <c r="AV244" s="15" t="s">
        <v>132</v>
      </c>
      <c r="AW244" s="15" t="s">
        <v>30</v>
      </c>
      <c r="AX244" s="15" t="s">
        <v>81</v>
      </c>
      <c r="AY244" s="263" t="s">
        <v>125</v>
      </c>
    </row>
    <row r="245" spans="1:65" s="2" customFormat="1" ht="24.15" customHeight="1">
      <c r="A245" s="38"/>
      <c r="B245" s="39"/>
      <c r="C245" s="218" t="s">
        <v>275</v>
      </c>
      <c r="D245" s="218" t="s">
        <v>127</v>
      </c>
      <c r="E245" s="219" t="s">
        <v>276</v>
      </c>
      <c r="F245" s="220" t="s">
        <v>277</v>
      </c>
      <c r="G245" s="221" t="s">
        <v>130</v>
      </c>
      <c r="H245" s="222">
        <v>1140</v>
      </c>
      <c r="I245" s="223"/>
      <c r="J245" s="224">
        <f>ROUND(I245*H245,2)</f>
        <v>0</v>
      </c>
      <c r="K245" s="220" t="s">
        <v>1</v>
      </c>
      <c r="L245" s="44"/>
      <c r="M245" s="225" t="s">
        <v>1</v>
      </c>
      <c r="N245" s="226" t="s">
        <v>38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132</v>
      </c>
      <c r="AT245" s="229" t="s">
        <v>127</v>
      </c>
      <c r="AU245" s="229" t="s">
        <v>83</v>
      </c>
      <c r="AY245" s="17" t="s">
        <v>125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81</v>
      </c>
      <c r="BK245" s="230">
        <f>ROUND(I245*H245,2)</f>
        <v>0</v>
      </c>
      <c r="BL245" s="17" t="s">
        <v>132</v>
      </c>
      <c r="BM245" s="229" t="s">
        <v>278</v>
      </c>
    </row>
    <row r="246" spans="1:51" s="13" customFormat="1" ht="12">
      <c r="A246" s="13"/>
      <c r="B246" s="231"/>
      <c r="C246" s="232"/>
      <c r="D246" s="233" t="s">
        <v>133</v>
      </c>
      <c r="E246" s="234" t="s">
        <v>1</v>
      </c>
      <c r="F246" s="235" t="s">
        <v>279</v>
      </c>
      <c r="G246" s="232"/>
      <c r="H246" s="236">
        <v>1140</v>
      </c>
      <c r="I246" s="237"/>
      <c r="J246" s="232"/>
      <c r="K246" s="232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133</v>
      </c>
      <c r="AU246" s="242" t="s">
        <v>83</v>
      </c>
      <c r="AV246" s="13" t="s">
        <v>83</v>
      </c>
      <c r="AW246" s="13" t="s">
        <v>30</v>
      </c>
      <c r="AX246" s="13" t="s">
        <v>73</v>
      </c>
      <c r="AY246" s="242" t="s">
        <v>125</v>
      </c>
    </row>
    <row r="247" spans="1:51" s="14" customFormat="1" ht="12">
      <c r="A247" s="14"/>
      <c r="B247" s="243"/>
      <c r="C247" s="244"/>
      <c r="D247" s="233" t="s">
        <v>133</v>
      </c>
      <c r="E247" s="245" t="s">
        <v>1</v>
      </c>
      <c r="F247" s="246" t="s">
        <v>153</v>
      </c>
      <c r="G247" s="244"/>
      <c r="H247" s="245" t="s">
        <v>1</v>
      </c>
      <c r="I247" s="247"/>
      <c r="J247" s="244"/>
      <c r="K247" s="244"/>
      <c r="L247" s="248"/>
      <c r="M247" s="249"/>
      <c r="N247" s="250"/>
      <c r="O247" s="250"/>
      <c r="P247" s="250"/>
      <c r="Q247" s="250"/>
      <c r="R247" s="250"/>
      <c r="S247" s="250"/>
      <c r="T247" s="25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2" t="s">
        <v>133</v>
      </c>
      <c r="AU247" s="252" t="s">
        <v>83</v>
      </c>
      <c r="AV247" s="14" t="s">
        <v>81</v>
      </c>
      <c r="AW247" s="14" t="s">
        <v>30</v>
      </c>
      <c r="AX247" s="14" t="s">
        <v>73</v>
      </c>
      <c r="AY247" s="252" t="s">
        <v>125</v>
      </c>
    </row>
    <row r="248" spans="1:51" s="15" customFormat="1" ht="12">
      <c r="A248" s="15"/>
      <c r="B248" s="253"/>
      <c r="C248" s="254"/>
      <c r="D248" s="233" t="s">
        <v>133</v>
      </c>
      <c r="E248" s="255" t="s">
        <v>1</v>
      </c>
      <c r="F248" s="256" t="s">
        <v>136</v>
      </c>
      <c r="G248" s="254"/>
      <c r="H248" s="257">
        <v>1140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3" t="s">
        <v>133</v>
      </c>
      <c r="AU248" s="263" t="s">
        <v>83</v>
      </c>
      <c r="AV248" s="15" t="s">
        <v>132</v>
      </c>
      <c r="AW248" s="15" t="s">
        <v>30</v>
      </c>
      <c r="AX248" s="15" t="s">
        <v>81</v>
      </c>
      <c r="AY248" s="263" t="s">
        <v>125</v>
      </c>
    </row>
    <row r="249" spans="1:63" s="12" customFormat="1" ht="22.8" customHeight="1">
      <c r="A249" s="12"/>
      <c r="B249" s="202"/>
      <c r="C249" s="203"/>
      <c r="D249" s="204" t="s">
        <v>72</v>
      </c>
      <c r="E249" s="216" t="s">
        <v>151</v>
      </c>
      <c r="F249" s="216" t="s">
        <v>280</v>
      </c>
      <c r="G249" s="203"/>
      <c r="H249" s="203"/>
      <c r="I249" s="206"/>
      <c r="J249" s="217">
        <f>BK249</f>
        <v>0</v>
      </c>
      <c r="K249" s="203"/>
      <c r="L249" s="208"/>
      <c r="M249" s="209"/>
      <c r="N249" s="210"/>
      <c r="O249" s="210"/>
      <c r="P249" s="211">
        <f>SUM(P250:P268)</f>
        <v>0</v>
      </c>
      <c r="Q249" s="210"/>
      <c r="R249" s="211">
        <f>SUM(R250:R268)</f>
        <v>0</v>
      </c>
      <c r="S249" s="210"/>
      <c r="T249" s="212">
        <f>SUM(T250:T268)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3" t="s">
        <v>81</v>
      </c>
      <c r="AT249" s="214" t="s">
        <v>72</v>
      </c>
      <c r="AU249" s="214" t="s">
        <v>81</v>
      </c>
      <c r="AY249" s="213" t="s">
        <v>125</v>
      </c>
      <c r="BK249" s="215">
        <f>SUM(BK250:BK268)</f>
        <v>0</v>
      </c>
    </row>
    <row r="250" spans="1:65" s="2" customFormat="1" ht="24.15" customHeight="1">
      <c r="A250" s="38"/>
      <c r="B250" s="39"/>
      <c r="C250" s="218" t="s">
        <v>209</v>
      </c>
      <c r="D250" s="218" t="s">
        <v>127</v>
      </c>
      <c r="E250" s="219" t="s">
        <v>281</v>
      </c>
      <c r="F250" s="220" t="s">
        <v>282</v>
      </c>
      <c r="G250" s="221" t="s">
        <v>219</v>
      </c>
      <c r="H250" s="222">
        <v>3</v>
      </c>
      <c r="I250" s="223"/>
      <c r="J250" s="224">
        <f>ROUND(I250*H250,2)</f>
        <v>0</v>
      </c>
      <c r="K250" s="220" t="s">
        <v>131</v>
      </c>
      <c r="L250" s="44"/>
      <c r="M250" s="225" t="s">
        <v>1</v>
      </c>
      <c r="N250" s="226" t="s">
        <v>38</v>
      </c>
      <c r="O250" s="91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132</v>
      </c>
      <c r="AT250" s="229" t="s">
        <v>127</v>
      </c>
      <c r="AU250" s="229" t="s">
        <v>83</v>
      </c>
      <c r="AY250" s="17" t="s">
        <v>125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81</v>
      </c>
      <c r="BK250" s="230">
        <f>ROUND(I250*H250,2)</f>
        <v>0</v>
      </c>
      <c r="BL250" s="17" t="s">
        <v>132</v>
      </c>
      <c r="BM250" s="229" t="s">
        <v>283</v>
      </c>
    </row>
    <row r="251" spans="1:51" s="13" customFormat="1" ht="12">
      <c r="A251" s="13"/>
      <c r="B251" s="231"/>
      <c r="C251" s="232"/>
      <c r="D251" s="233" t="s">
        <v>133</v>
      </c>
      <c r="E251" s="234" t="s">
        <v>1</v>
      </c>
      <c r="F251" s="235" t="s">
        <v>144</v>
      </c>
      <c r="G251" s="232"/>
      <c r="H251" s="236">
        <v>3</v>
      </c>
      <c r="I251" s="237"/>
      <c r="J251" s="232"/>
      <c r="K251" s="232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133</v>
      </c>
      <c r="AU251" s="242" t="s">
        <v>83</v>
      </c>
      <c r="AV251" s="13" t="s">
        <v>83</v>
      </c>
      <c r="AW251" s="13" t="s">
        <v>30</v>
      </c>
      <c r="AX251" s="13" t="s">
        <v>73</v>
      </c>
      <c r="AY251" s="242" t="s">
        <v>125</v>
      </c>
    </row>
    <row r="252" spans="1:51" s="14" customFormat="1" ht="12">
      <c r="A252" s="14"/>
      <c r="B252" s="243"/>
      <c r="C252" s="244"/>
      <c r="D252" s="233" t="s">
        <v>133</v>
      </c>
      <c r="E252" s="245" t="s">
        <v>1</v>
      </c>
      <c r="F252" s="246" t="s">
        <v>153</v>
      </c>
      <c r="G252" s="244"/>
      <c r="H252" s="245" t="s">
        <v>1</v>
      </c>
      <c r="I252" s="247"/>
      <c r="J252" s="244"/>
      <c r="K252" s="244"/>
      <c r="L252" s="248"/>
      <c r="M252" s="249"/>
      <c r="N252" s="250"/>
      <c r="O252" s="250"/>
      <c r="P252" s="250"/>
      <c r="Q252" s="250"/>
      <c r="R252" s="250"/>
      <c r="S252" s="250"/>
      <c r="T252" s="25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2" t="s">
        <v>133</v>
      </c>
      <c r="AU252" s="252" t="s">
        <v>83</v>
      </c>
      <c r="AV252" s="14" t="s">
        <v>81</v>
      </c>
      <c r="AW252" s="14" t="s">
        <v>30</v>
      </c>
      <c r="AX252" s="14" t="s">
        <v>73</v>
      </c>
      <c r="AY252" s="252" t="s">
        <v>125</v>
      </c>
    </row>
    <row r="253" spans="1:51" s="15" customFormat="1" ht="12">
      <c r="A253" s="15"/>
      <c r="B253" s="253"/>
      <c r="C253" s="254"/>
      <c r="D253" s="233" t="s">
        <v>133</v>
      </c>
      <c r="E253" s="255" t="s">
        <v>1</v>
      </c>
      <c r="F253" s="256" t="s">
        <v>136</v>
      </c>
      <c r="G253" s="254"/>
      <c r="H253" s="257">
        <v>3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3" t="s">
        <v>133</v>
      </c>
      <c r="AU253" s="263" t="s">
        <v>83</v>
      </c>
      <c r="AV253" s="15" t="s">
        <v>132</v>
      </c>
      <c r="AW253" s="15" t="s">
        <v>30</v>
      </c>
      <c r="AX253" s="15" t="s">
        <v>81</v>
      </c>
      <c r="AY253" s="263" t="s">
        <v>125</v>
      </c>
    </row>
    <row r="254" spans="1:65" s="2" customFormat="1" ht="16.5" customHeight="1">
      <c r="A254" s="38"/>
      <c r="B254" s="39"/>
      <c r="C254" s="218" t="s">
        <v>284</v>
      </c>
      <c r="D254" s="218" t="s">
        <v>127</v>
      </c>
      <c r="E254" s="219" t="s">
        <v>285</v>
      </c>
      <c r="F254" s="220" t="s">
        <v>286</v>
      </c>
      <c r="G254" s="221" t="s">
        <v>287</v>
      </c>
      <c r="H254" s="222">
        <v>2</v>
      </c>
      <c r="I254" s="223"/>
      <c r="J254" s="224">
        <f>ROUND(I254*H254,2)</f>
        <v>0</v>
      </c>
      <c r="K254" s="220" t="s">
        <v>131</v>
      </c>
      <c r="L254" s="44"/>
      <c r="M254" s="225" t="s">
        <v>1</v>
      </c>
      <c r="N254" s="226" t="s">
        <v>38</v>
      </c>
      <c r="O254" s="91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132</v>
      </c>
      <c r="AT254" s="229" t="s">
        <v>127</v>
      </c>
      <c r="AU254" s="229" t="s">
        <v>83</v>
      </c>
      <c r="AY254" s="17" t="s">
        <v>125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81</v>
      </c>
      <c r="BK254" s="230">
        <f>ROUND(I254*H254,2)</f>
        <v>0</v>
      </c>
      <c r="BL254" s="17" t="s">
        <v>132</v>
      </c>
      <c r="BM254" s="229" t="s">
        <v>288</v>
      </c>
    </row>
    <row r="255" spans="1:51" s="13" customFormat="1" ht="12">
      <c r="A255" s="13"/>
      <c r="B255" s="231"/>
      <c r="C255" s="232"/>
      <c r="D255" s="233" t="s">
        <v>133</v>
      </c>
      <c r="E255" s="234" t="s">
        <v>1</v>
      </c>
      <c r="F255" s="235" t="s">
        <v>83</v>
      </c>
      <c r="G255" s="232"/>
      <c r="H255" s="236">
        <v>2</v>
      </c>
      <c r="I255" s="237"/>
      <c r="J255" s="232"/>
      <c r="K255" s="232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133</v>
      </c>
      <c r="AU255" s="242" t="s">
        <v>83</v>
      </c>
      <c r="AV255" s="13" t="s">
        <v>83</v>
      </c>
      <c r="AW255" s="13" t="s">
        <v>30</v>
      </c>
      <c r="AX255" s="13" t="s">
        <v>73</v>
      </c>
      <c r="AY255" s="242" t="s">
        <v>125</v>
      </c>
    </row>
    <row r="256" spans="1:51" s="14" customFormat="1" ht="12">
      <c r="A256" s="14"/>
      <c r="B256" s="243"/>
      <c r="C256" s="244"/>
      <c r="D256" s="233" t="s">
        <v>133</v>
      </c>
      <c r="E256" s="245" t="s">
        <v>1</v>
      </c>
      <c r="F256" s="246" t="s">
        <v>153</v>
      </c>
      <c r="G256" s="244"/>
      <c r="H256" s="245" t="s">
        <v>1</v>
      </c>
      <c r="I256" s="247"/>
      <c r="J256" s="244"/>
      <c r="K256" s="244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133</v>
      </c>
      <c r="AU256" s="252" t="s">
        <v>83</v>
      </c>
      <c r="AV256" s="14" t="s">
        <v>81</v>
      </c>
      <c r="AW256" s="14" t="s">
        <v>30</v>
      </c>
      <c r="AX256" s="14" t="s">
        <v>73</v>
      </c>
      <c r="AY256" s="252" t="s">
        <v>125</v>
      </c>
    </row>
    <row r="257" spans="1:51" s="15" customFormat="1" ht="12">
      <c r="A257" s="15"/>
      <c r="B257" s="253"/>
      <c r="C257" s="254"/>
      <c r="D257" s="233" t="s">
        <v>133</v>
      </c>
      <c r="E257" s="255" t="s">
        <v>1</v>
      </c>
      <c r="F257" s="256" t="s">
        <v>136</v>
      </c>
      <c r="G257" s="254"/>
      <c r="H257" s="257">
        <v>2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3" t="s">
        <v>133</v>
      </c>
      <c r="AU257" s="263" t="s">
        <v>83</v>
      </c>
      <c r="AV257" s="15" t="s">
        <v>132</v>
      </c>
      <c r="AW257" s="15" t="s">
        <v>30</v>
      </c>
      <c r="AX257" s="15" t="s">
        <v>81</v>
      </c>
      <c r="AY257" s="263" t="s">
        <v>125</v>
      </c>
    </row>
    <row r="258" spans="1:65" s="2" customFormat="1" ht="16.5" customHeight="1">
      <c r="A258" s="38"/>
      <c r="B258" s="39"/>
      <c r="C258" s="264" t="s">
        <v>213</v>
      </c>
      <c r="D258" s="264" t="s">
        <v>166</v>
      </c>
      <c r="E258" s="265" t="s">
        <v>289</v>
      </c>
      <c r="F258" s="266" t="s">
        <v>290</v>
      </c>
      <c r="G258" s="267" t="s">
        <v>287</v>
      </c>
      <c r="H258" s="268">
        <v>2</v>
      </c>
      <c r="I258" s="269"/>
      <c r="J258" s="270">
        <f>ROUND(I258*H258,2)</f>
        <v>0</v>
      </c>
      <c r="K258" s="266" t="s">
        <v>131</v>
      </c>
      <c r="L258" s="271"/>
      <c r="M258" s="272" t="s">
        <v>1</v>
      </c>
      <c r="N258" s="273" t="s">
        <v>38</v>
      </c>
      <c r="O258" s="91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151</v>
      </c>
      <c r="AT258" s="229" t="s">
        <v>166</v>
      </c>
      <c r="AU258" s="229" t="s">
        <v>83</v>
      </c>
      <c r="AY258" s="17" t="s">
        <v>125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81</v>
      </c>
      <c r="BK258" s="230">
        <f>ROUND(I258*H258,2)</f>
        <v>0</v>
      </c>
      <c r="BL258" s="17" t="s">
        <v>132</v>
      </c>
      <c r="BM258" s="229" t="s">
        <v>291</v>
      </c>
    </row>
    <row r="259" spans="1:65" s="2" customFormat="1" ht="16.5" customHeight="1">
      <c r="A259" s="38"/>
      <c r="B259" s="39"/>
      <c r="C259" s="218" t="s">
        <v>292</v>
      </c>
      <c r="D259" s="218" t="s">
        <v>127</v>
      </c>
      <c r="E259" s="219" t="s">
        <v>293</v>
      </c>
      <c r="F259" s="220" t="s">
        <v>294</v>
      </c>
      <c r="G259" s="221" t="s">
        <v>287</v>
      </c>
      <c r="H259" s="222">
        <v>2</v>
      </c>
      <c r="I259" s="223"/>
      <c r="J259" s="224">
        <f>ROUND(I259*H259,2)</f>
        <v>0</v>
      </c>
      <c r="K259" s="220" t="s">
        <v>131</v>
      </c>
      <c r="L259" s="44"/>
      <c r="M259" s="225" t="s">
        <v>1</v>
      </c>
      <c r="N259" s="226" t="s">
        <v>38</v>
      </c>
      <c r="O259" s="91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132</v>
      </c>
      <c r="AT259" s="229" t="s">
        <v>127</v>
      </c>
      <c r="AU259" s="229" t="s">
        <v>83</v>
      </c>
      <c r="AY259" s="17" t="s">
        <v>125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81</v>
      </c>
      <c r="BK259" s="230">
        <f>ROUND(I259*H259,2)</f>
        <v>0</v>
      </c>
      <c r="BL259" s="17" t="s">
        <v>132</v>
      </c>
      <c r="BM259" s="229" t="s">
        <v>295</v>
      </c>
    </row>
    <row r="260" spans="1:51" s="13" customFormat="1" ht="12">
      <c r="A260" s="13"/>
      <c r="B260" s="231"/>
      <c r="C260" s="232"/>
      <c r="D260" s="233" t="s">
        <v>133</v>
      </c>
      <c r="E260" s="234" t="s">
        <v>1</v>
      </c>
      <c r="F260" s="235" t="s">
        <v>83</v>
      </c>
      <c r="G260" s="232"/>
      <c r="H260" s="236">
        <v>2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133</v>
      </c>
      <c r="AU260" s="242" t="s">
        <v>83</v>
      </c>
      <c r="AV260" s="13" t="s">
        <v>83</v>
      </c>
      <c r="AW260" s="13" t="s">
        <v>30</v>
      </c>
      <c r="AX260" s="13" t="s">
        <v>73</v>
      </c>
      <c r="AY260" s="242" t="s">
        <v>125</v>
      </c>
    </row>
    <row r="261" spans="1:51" s="14" customFormat="1" ht="12">
      <c r="A261" s="14"/>
      <c r="B261" s="243"/>
      <c r="C261" s="244"/>
      <c r="D261" s="233" t="s">
        <v>133</v>
      </c>
      <c r="E261" s="245" t="s">
        <v>1</v>
      </c>
      <c r="F261" s="246" t="s">
        <v>153</v>
      </c>
      <c r="G261" s="244"/>
      <c r="H261" s="245" t="s">
        <v>1</v>
      </c>
      <c r="I261" s="247"/>
      <c r="J261" s="244"/>
      <c r="K261" s="244"/>
      <c r="L261" s="248"/>
      <c r="M261" s="249"/>
      <c r="N261" s="250"/>
      <c r="O261" s="250"/>
      <c r="P261" s="250"/>
      <c r="Q261" s="250"/>
      <c r="R261" s="250"/>
      <c r="S261" s="250"/>
      <c r="T261" s="25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2" t="s">
        <v>133</v>
      </c>
      <c r="AU261" s="252" t="s">
        <v>83</v>
      </c>
      <c r="AV261" s="14" t="s">
        <v>81</v>
      </c>
      <c r="AW261" s="14" t="s">
        <v>30</v>
      </c>
      <c r="AX261" s="14" t="s">
        <v>73</v>
      </c>
      <c r="AY261" s="252" t="s">
        <v>125</v>
      </c>
    </row>
    <row r="262" spans="1:51" s="15" customFormat="1" ht="12">
      <c r="A262" s="15"/>
      <c r="B262" s="253"/>
      <c r="C262" s="254"/>
      <c r="D262" s="233" t="s">
        <v>133</v>
      </c>
      <c r="E262" s="255" t="s">
        <v>1</v>
      </c>
      <c r="F262" s="256" t="s">
        <v>136</v>
      </c>
      <c r="G262" s="254"/>
      <c r="H262" s="257">
        <v>2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3" t="s">
        <v>133</v>
      </c>
      <c r="AU262" s="263" t="s">
        <v>83</v>
      </c>
      <c r="AV262" s="15" t="s">
        <v>132</v>
      </c>
      <c r="AW262" s="15" t="s">
        <v>30</v>
      </c>
      <c r="AX262" s="15" t="s">
        <v>81</v>
      </c>
      <c r="AY262" s="263" t="s">
        <v>125</v>
      </c>
    </row>
    <row r="263" spans="1:65" s="2" customFormat="1" ht="16.5" customHeight="1">
      <c r="A263" s="38"/>
      <c r="B263" s="39"/>
      <c r="C263" s="264" t="s">
        <v>220</v>
      </c>
      <c r="D263" s="264" t="s">
        <v>166</v>
      </c>
      <c r="E263" s="265" t="s">
        <v>296</v>
      </c>
      <c r="F263" s="266" t="s">
        <v>297</v>
      </c>
      <c r="G263" s="267" t="s">
        <v>287</v>
      </c>
      <c r="H263" s="268">
        <v>2</v>
      </c>
      <c r="I263" s="269"/>
      <c r="J263" s="270">
        <f>ROUND(I263*H263,2)</f>
        <v>0</v>
      </c>
      <c r="K263" s="266" t="s">
        <v>131</v>
      </c>
      <c r="L263" s="271"/>
      <c r="M263" s="272" t="s">
        <v>1</v>
      </c>
      <c r="N263" s="273" t="s">
        <v>38</v>
      </c>
      <c r="O263" s="91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151</v>
      </c>
      <c r="AT263" s="229" t="s">
        <v>166</v>
      </c>
      <c r="AU263" s="229" t="s">
        <v>83</v>
      </c>
      <c r="AY263" s="17" t="s">
        <v>125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81</v>
      </c>
      <c r="BK263" s="230">
        <f>ROUND(I263*H263,2)</f>
        <v>0</v>
      </c>
      <c r="BL263" s="17" t="s">
        <v>132</v>
      </c>
      <c r="BM263" s="229" t="s">
        <v>298</v>
      </c>
    </row>
    <row r="264" spans="1:65" s="2" customFormat="1" ht="16.5" customHeight="1">
      <c r="A264" s="38"/>
      <c r="B264" s="39"/>
      <c r="C264" s="218" t="s">
        <v>299</v>
      </c>
      <c r="D264" s="218" t="s">
        <v>127</v>
      </c>
      <c r="E264" s="219" t="s">
        <v>300</v>
      </c>
      <c r="F264" s="220" t="s">
        <v>301</v>
      </c>
      <c r="G264" s="221" t="s">
        <v>287</v>
      </c>
      <c r="H264" s="222">
        <v>2</v>
      </c>
      <c r="I264" s="223"/>
      <c r="J264" s="224">
        <f>ROUND(I264*H264,2)</f>
        <v>0</v>
      </c>
      <c r="K264" s="220" t="s">
        <v>131</v>
      </c>
      <c r="L264" s="44"/>
      <c r="M264" s="225" t="s">
        <v>1</v>
      </c>
      <c r="N264" s="226" t="s">
        <v>38</v>
      </c>
      <c r="O264" s="91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132</v>
      </c>
      <c r="AT264" s="229" t="s">
        <v>127</v>
      </c>
      <c r="AU264" s="229" t="s">
        <v>83</v>
      </c>
      <c r="AY264" s="17" t="s">
        <v>125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81</v>
      </c>
      <c r="BK264" s="230">
        <f>ROUND(I264*H264,2)</f>
        <v>0</v>
      </c>
      <c r="BL264" s="17" t="s">
        <v>132</v>
      </c>
      <c r="BM264" s="229" t="s">
        <v>302</v>
      </c>
    </row>
    <row r="265" spans="1:65" s="2" customFormat="1" ht="16.5" customHeight="1">
      <c r="A265" s="38"/>
      <c r="B265" s="39"/>
      <c r="C265" s="264" t="s">
        <v>225</v>
      </c>
      <c r="D265" s="264" t="s">
        <v>166</v>
      </c>
      <c r="E265" s="265" t="s">
        <v>296</v>
      </c>
      <c r="F265" s="266" t="s">
        <v>297</v>
      </c>
      <c r="G265" s="267" t="s">
        <v>287</v>
      </c>
      <c r="H265" s="268">
        <v>2</v>
      </c>
      <c r="I265" s="269"/>
      <c r="J265" s="270">
        <f>ROUND(I265*H265,2)</f>
        <v>0</v>
      </c>
      <c r="K265" s="266" t="s">
        <v>131</v>
      </c>
      <c r="L265" s="271"/>
      <c r="M265" s="272" t="s">
        <v>1</v>
      </c>
      <c r="N265" s="273" t="s">
        <v>38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151</v>
      </c>
      <c r="AT265" s="229" t="s">
        <v>166</v>
      </c>
      <c r="AU265" s="229" t="s">
        <v>83</v>
      </c>
      <c r="AY265" s="17" t="s">
        <v>125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81</v>
      </c>
      <c r="BK265" s="230">
        <f>ROUND(I265*H265,2)</f>
        <v>0</v>
      </c>
      <c r="BL265" s="17" t="s">
        <v>132</v>
      </c>
      <c r="BM265" s="229" t="s">
        <v>303</v>
      </c>
    </row>
    <row r="266" spans="1:65" s="2" customFormat="1" ht="16.5" customHeight="1">
      <c r="A266" s="38"/>
      <c r="B266" s="39"/>
      <c r="C266" s="218" t="s">
        <v>304</v>
      </c>
      <c r="D266" s="218" t="s">
        <v>127</v>
      </c>
      <c r="E266" s="219" t="s">
        <v>305</v>
      </c>
      <c r="F266" s="220" t="s">
        <v>306</v>
      </c>
      <c r="G266" s="221" t="s">
        <v>287</v>
      </c>
      <c r="H266" s="222">
        <v>2</v>
      </c>
      <c r="I266" s="223"/>
      <c r="J266" s="224">
        <f>ROUND(I266*H266,2)</f>
        <v>0</v>
      </c>
      <c r="K266" s="220" t="s">
        <v>131</v>
      </c>
      <c r="L266" s="44"/>
      <c r="M266" s="225" t="s">
        <v>1</v>
      </c>
      <c r="N266" s="226" t="s">
        <v>38</v>
      </c>
      <c r="O266" s="91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132</v>
      </c>
      <c r="AT266" s="229" t="s">
        <v>127</v>
      </c>
      <c r="AU266" s="229" t="s">
        <v>83</v>
      </c>
      <c r="AY266" s="17" t="s">
        <v>125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81</v>
      </c>
      <c r="BK266" s="230">
        <f>ROUND(I266*H266,2)</f>
        <v>0</v>
      </c>
      <c r="BL266" s="17" t="s">
        <v>132</v>
      </c>
      <c r="BM266" s="229" t="s">
        <v>307</v>
      </c>
    </row>
    <row r="267" spans="1:65" s="2" customFormat="1" ht="16.5" customHeight="1">
      <c r="A267" s="38"/>
      <c r="B267" s="39"/>
      <c r="C267" s="264" t="s">
        <v>229</v>
      </c>
      <c r="D267" s="264" t="s">
        <v>166</v>
      </c>
      <c r="E267" s="265" t="s">
        <v>308</v>
      </c>
      <c r="F267" s="266" t="s">
        <v>309</v>
      </c>
      <c r="G267" s="267" t="s">
        <v>287</v>
      </c>
      <c r="H267" s="268">
        <v>2</v>
      </c>
      <c r="I267" s="269"/>
      <c r="J267" s="270">
        <f>ROUND(I267*H267,2)</f>
        <v>0</v>
      </c>
      <c r="K267" s="266" t="s">
        <v>131</v>
      </c>
      <c r="L267" s="271"/>
      <c r="M267" s="272" t="s">
        <v>1</v>
      </c>
      <c r="N267" s="273" t="s">
        <v>38</v>
      </c>
      <c r="O267" s="91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151</v>
      </c>
      <c r="AT267" s="229" t="s">
        <v>166</v>
      </c>
      <c r="AU267" s="229" t="s">
        <v>83</v>
      </c>
      <c r="AY267" s="17" t="s">
        <v>125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81</v>
      </c>
      <c r="BK267" s="230">
        <f>ROUND(I267*H267,2)</f>
        <v>0</v>
      </c>
      <c r="BL267" s="17" t="s">
        <v>132</v>
      </c>
      <c r="BM267" s="229" t="s">
        <v>310</v>
      </c>
    </row>
    <row r="268" spans="1:65" s="2" customFormat="1" ht="16.5" customHeight="1">
      <c r="A268" s="38"/>
      <c r="B268" s="39"/>
      <c r="C268" s="264" t="s">
        <v>311</v>
      </c>
      <c r="D268" s="264" t="s">
        <v>166</v>
      </c>
      <c r="E268" s="265" t="s">
        <v>312</v>
      </c>
      <c r="F268" s="266" t="s">
        <v>313</v>
      </c>
      <c r="G268" s="267" t="s">
        <v>287</v>
      </c>
      <c r="H268" s="268">
        <v>2</v>
      </c>
      <c r="I268" s="269"/>
      <c r="J268" s="270">
        <f>ROUND(I268*H268,2)</f>
        <v>0</v>
      </c>
      <c r="K268" s="266" t="s">
        <v>131</v>
      </c>
      <c r="L268" s="271"/>
      <c r="M268" s="272" t="s">
        <v>1</v>
      </c>
      <c r="N268" s="273" t="s">
        <v>38</v>
      </c>
      <c r="O268" s="91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151</v>
      </c>
      <c r="AT268" s="229" t="s">
        <v>166</v>
      </c>
      <c r="AU268" s="229" t="s">
        <v>83</v>
      </c>
      <c r="AY268" s="17" t="s">
        <v>125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81</v>
      </c>
      <c r="BK268" s="230">
        <f>ROUND(I268*H268,2)</f>
        <v>0</v>
      </c>
      <c r="BL268" s="17" t="s">
        <v>132</v>
      </c>
      <c r="BM268" s="229" t="s">
        <v>314</v>
      </c>
    </row>
    <row r="269" spans="1:63" s="12" customFormat="1" ht="22.8" customHeight="1">
      <c r="A269" s="12"/>
      <c r="B269" s="202"/>
      <c r="C269" s="203"/>
      <c r="D269" s="204" t="s">
        <v>72</v>
      </c>
      <c r="E269" s="216" t="s">
        <v>171</v>
      </c>
      <c r="F269" s="216" t="s">
        <v>315</v>
      </c>
      <c r="G269" s="203"/>
      <c r="H269" s="203"/>
      <c r="I269" s="206"/>
      <c r="J269" s="217">
        <f>BK269</f>
        <v>0</v>
      </c>
      <c r="K269" s="203"/>
      <c r="L269" s="208"/>
      <c r="M269" s="209"/>
      <c r="N269" s="210"/>
      <c r="O269" s="210"/>
      <c r="P269" s="211">
        <f>SUM(P270:P313)</f>
        <v>0</v>
      </c>
      <c r="Q269" s="210"/>
      <c r="R269" s="211">
        <f>SUM(R270:R313)</f>
        <v>0</v>
      </c>
      <c r="S269" s="210"/>
      <c r="T269" s="212">
        <f>SUM(T270:T313)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3" t="s">
        <v>81</v>
      </c>
      <c r="AT269" s="214" t="s">
        <v>72</v>
      </c>
      <c r="AU269" s="214" t="s">
        <v>81</v>
      </c>
      <c r="AY269" s="213" t="s">
        <v>125</v>
      </c>
      <c r="BK269" s="215">
        <f>SUM(BK270:BK313)</f>
        <v>0</v>
      </c>
    </row>
    <row r="270" spans="1:65" s="2" customFormat="1" ht="16.5" customHeight="1">
      <c r="A270" s="38"/>
      <c r="B270" s="39"/>
      <c r="C270" s="218" t="s">
        <v>233</v>
      </c>
      <c r="D270" s="218" t="s">
        <v>127</v>
      </c>
      <c r="E270" s="219" t="s">
        <v>316</v>
      </c>
      <c r="F270" s="220" t="s">
        <v>317</v>
      </c>
      <c r="G270" s="221" t="s">
        <v>287</v>
      </c>
      <c r="H270" s="222">
        <v>2</v>
      </c>
      <c r="I270" s="223"/>
      <c r="J270" s="224">
        <f>ROUND(I270*H270,2)</f>
        <v>0</v>
      </c>
      <c r="K270" s="220" t="s">
        <v>131</v>
      </c>
      <c r="L270" s="44"/>
      <c r="M270" s="225" t="s">
        <v>1</v>
      </c>
      <c r="N270" s="226" t="s">
        <v>38</v>
      </c>
      <c r="O270" s="91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132</v>
      </c>
      <c r="AT270" s="229" t="s">
        <v>127</v>
      </c>
      <c r="AU270" s="229" t="s">
        <v>83</v>
      </c>
      <c r="AY270" s="17" t="s">
        <v>125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7" t="s">
        <v>81</v>
      </c>
      <c r="BK270" s="230">
        <f>ROUND(I270*H270,2)</f>
        <v>0</v>
      </c>
      <c r="BL270" s="17" t="s">
        <v>132</v>
      </c>
      <c r="BM270" s="229" t="s">
        <v>318</v>
      </c>
    </row>
    <row r="271" spans="1:51" s="13" customFormat="1" ht="12">
      <c r="A271" s="13"/>
      <c r="B271" s="231"/>
      <c r="C271" s="232"/>
      <c r="D271" s="233" t="s">
        <v>133</v>
      </c>
      <c r="E271" s="234" t="s">
        <v>1</v>
      </c>
      <c r="F271" s="235" t="s">
        <v>83</v>
      </c>
      <c r="G271" s="232"/>
      <c r="H271" s="236">
        <v>2</v>
      </c>
      <c r="I271" s="237"/>
      <c r="J271" s="232"/>
      <c r="K271" s="232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133</v>
      </c>
      <c r="AU271" s="242" t="s">
        <v>83</v>
      </c>
      <c r="AV271" s="13" t="s">
        <v>83</v>
      </c>
      <c r="AW271" s="13" t="s">
        <v>30</v>
      </c>
      <c r="AX271" s="13" t="s">
        <v>73</v>
      </c>
      <c r="AY271" s="242" t="s">
        <v>125</v>
      </c>
    </row>
    <row r="272" spans="1:51" s="15" customFormat="1" ht="12">
      <c r="A272" s="15"/>
      <c r="B272" s="253"/>
      <c r="C272" s="254"/>
      <c r="D272" s="233" t="s">
        <v>133</v>
      </c>
      <c r="E272" s="255" t="s">
        <v>1</v>
      </c>
      <c r="F272" s="256" t="s">
        <v>136</v>
      </c>
      <c r="G272" s="254"/>
      <c r="H272" s="257">
        <v>2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3" t="s">
        <v>133</v>
      </c>
      <c r="AU272" s="263" t="s">
        <v>83</v>
      </c>
      <c r="AV272" s="15" t="s">
        <v>132</v>
      </c>
      <c r="AW272" s="15" t="s">
        <v>30</v>
      </c>
      <c r="AX272" s="15" t="s">
        <v>81</v>
      </c>
      <c r="AY272" s="263" t="s">
        <v>125</v>
      </c>
    </row>
    <row r="273" spans="1:65" s="2" customFormat="1" ht="16.5" customHeight="1">
      <c r="A273" s="38"/>
      <c r="B273" s="39"/>
      <c r="C273" s="264" t="s">
        <v>319</v>
      </c>
      <c r="D273" s="264" t="s">
        <v>166</v>
      </c>
      <c r="E273" s="265" t="s">
        <v>320</v>
      </c>
      <c r="F273" s="266" t="s">
        <v>321</v>
      </c>
      <c r="G273" s="267" t="s">
        <v>287</v>
      </c>
      <c r="H273" s="268">
        <v>2</v>
      </c>
      <c r="I273" s="269"/>
      <c r="J273" s="270">
        <f>ROUND(I273*H273,2)</f>
        <v>0</v>
      </c>
      <c r="K273" s="266" t="s">
        <v>131</v>
      </c>
      <c r="L273" s="271"/>
      <c r="M273" s="272" t="s">
        <v>1</v>
      </c>
      <c r="N273" s="273" t="s">
        <v>38</v>
      </c>
      <c r="O273" s="91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151</v>
      </c>
      <c r="AT273" s="229" t="s">
        <v>166</v>
      </c>
      <c r="AU273" s="229" t="s">
        <v>83</v>
      </c>
      <c r="AY273" s="17" t="s">
        <v>125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81</v>
      </c>
      <c r="BK273" s="230">
        <f>ROUND(I273*H273,2)</f>
        <v>0</v>
      </c>
      <c r="BL273" s="17" t="s">
        <v>132</v>
      </c>
      <c r="BM273" s="229" t="s">
        <v>322</v>
      </c>
    </row>
    <row r="274" spans="1:65" s="2" customFormat="1" ht="16.5" customHeight="1">
      <c r="A274" s="38"/>
      <c r="B274" s="39"/>
      <c r="C274" s="218" t="s">
        <v>240</v>
      </c>
      <c r="D274" s="218" t="s">
        <v>127</v>
      </c>
      <c r="E274" s="219" t="s">
        <v>323</v>
      </c>
      <c r="F274" s="220" t="s">
        <v>324</v>
      </c>
      <c r="G274" s="221" t="s">
        <v>287</v>
      </c>
      <c r="H274" s="222">
        <v>2</v>
      </c>
      <c r="I274" s="223"/>
      <c r="J274" s="224">
        <f>ROUND(I274*H274,2)</f>
        <v>0</v>
      </c>
      <c r="K274" s="220" t="s">
        <v>131</v>
      </c>
      <c r="L274" s="44"/>
      <c r="M274" s="225" t="s">
        <v>1</v>
      </c>
      <c r="N274" s="226" t="s">
        <v>38</v>
      </c>
      <c r="O274" s="91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132</v>
      </c>
      <c r="AT274" s="229" t="s">
        <v>127</v>
      </c>
      <c r="AU274" s="229" t="s">
        <v>83</v>
      </c>
      <c r="AY274" s="17" t="s">
        <v>125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81</v>
      </c>
      <c r="BK274" s="230">
        <f>ROUND(I274*H274,2)</f>
        <v>0</v>
      </c>
      <c r="BL274" s="17" t="s">
        <v>132</v>
      </c>
      <c r="BM274" s="229" t="s">
        <v>325</v>
      </c>
    </row>
    <row r="275" spans="1:51" s="13" customFormat="1" ht="12">
      <c r="A275" s="13"/>
      <c r="B275" s="231"/>
      <c r="C275" s="232"/>
      <c r="D275" s="233" t="s">
        <v>133</v>
      </c>
      <c r="E275" s="234" t="s">
        <v>1</v>
      </c>
      <c r="F275" s="235" t="s">
        <v>83</v>
      </c>
      <c r="G275" s="232"/>
      <c r="H275" s="236">
        <v>2</v>
      </c>
      <c r="I275" s="237"/>
      <c r="J275" s="232"/>
      <c r="K275" s="232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133</v>
      </c>
      <c r="AU275" s="242" t="s">
        <v>83</v>
      </c>
      <c r="AV275" s="13" t="s">
        <v>83</v>
      </c>
      <c r="AW275" s="13" t="s">
        <v>30</v>
      </c>
      <c r="AX275" s="13" t="s">
        <v>73</v>
      </c>
      <c r="AY275" s="242" t="s">
        <v>125</v>
      </c>
    </row>
    <row r="276" spans="1:51" s="14" customFormat="1" ht="12">
      <c r="A276" s="14"/>
      <c r="B276" s="243"/>
      <c r="C276" s="244"/>
      <c r="D276" s="233" t="s">
        <v>133</v>
      </c>
      <c r="E276" s="245" t="s">
        <v>1</v>
      </c>
      <c r="F276" s="246" t="s">
        <v>153</v>
      </c>
      <c r="G276" s="244"/>
      <c r="H276" s="245" t="s">
        <v>1</v>
      </c>
      <c r="I276" s="247"/>
      <c r="J276" s="244"/>
      <c r="K276" s="244"/>
      <c r="L276" s="248"/>
      <c r="M276" s="249"/>
      <c r="N276" s="250"/>
      <c r="O276" s="250"/>
      <c r="P276" s="250"/>
      <c r="Q276" s="250"/>
      <c r="R276" s="250"/>
      <c r="S276" s="250"/>
      <c r="T276" s="25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2" t="s">
        <v>133</v>
      </c>
      <c r="AU276" s="252" t="s">
        <v>83</v>
      </c>
      <c r="AV276" s="14" t="s">
        <v>81</v>
      </c>
      <c r="AW276" s="14" t="s">
        <v>30</v>
      </c>
      <c r="AX276" s="14" t="s">
        <v>73</v>
      </c>
      <c r="AY276" s="252" t="s">
        <v>125</v>
      </c>
    </row>
    <row r="277" spans="1:51" s="15" customFormat="1" ht="12">
      <c r="A277" s="15"/>
      <c r="B277" s="253"/>
      <c r="C277" s="254"/>
      <c r="D277" s="233" t="s">
        <v>133</v>
      </c>
      <c r="E277" s="255" t="s">
        <v>1</v>
      </c>
      <c r="F277" s="256" t="s">
        <v>136</v>
      </c>
      <c r="G277" s="254"/>
      <c r="H277" s="257">
        <v>2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3" t="s">
        <v>133</v>
      </c>
      <c r="AU277" s="263" t="s">
        <v>83</v>
      </c>
      <c r="AV277" s="15" t="s">
        <v>132</v>
      </c>
      <c r="AW277" s="15" t="s">
        <v>30</v>
      </c>
      <c r="AX277" s="15" t="s">
        <v>81</v>
      </c>
      <c r="AY277" s="263" t="s">
        <v>125</v>
      </c>
    </row>
    <row r="278" spans="1:65" s="2" customFormat="1" ht="16.5" customHeight="1">
      <c r="A278" s="38"/>
      <c r="B278" s="39"/>
      <c r="C278" s="264" t="s">
        <v>326</v>
      </c>
      <c r="D278" s="264" t="s">
        <v>166</v>
      </c>
      <c r="E278" s="265" t="s">
        <v>327</v>
      </c>
      <c r="F278" s="266" t="s">
        <v>328</v>
      </c>
      <c r="G278" s="267" t="s">
        <v>287</v>
      </c>
      <c r="H278" s="268">
        <v>2</v>
      </c>
      <c r="I278" s="269"/>
      <c r="J278" s="270">
        <f>ROUND(I278*H278,2)</f>
        <v>0</v>
      </c>
      <c r="K278" s="266" t="s">
        <v>131</v>
      </c>
      <c r="L278" s="271"/>
      <c r="M278" s="272" t="s">
        <v>1</v>
      </c>
      <c r="N278" s="273" t="s">
        <v>38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151</v>
      </c>
      <c r="AT278" s="229" t="s">
        <v>166</v>
      </c>
      <c r="AU278" s="229" t="s">
        <v>83</v>
      </c>
      <c r="AY278" s="17" t="s">
        <v>125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81</v>
      </c>
      <c r="BK278" s="230">
        <f>ROUND(I278*H278,2)</f>
        <v>0</v>
      </c>
      <c r="BL278" s="17" t="s">
        <v>132</v>
      </c>
      <c r="BM278" s="229" t="s">
        <v>329</v>
      </c>
    </row>
    <row r="279" spans="1:65" s="2" customFormat="1" ht="16.5" customHeight="1">
      <c r="A279" s="38"/>
      <c r="B279" s="39"/>
      <c r="C279" s="264" t="s">
        <v>243</v>
      </c>
      <c r="D279" s="264" t="s">
        <v>166</v>
      </c>
      <c r="E279" s="265" t="s">
        <v>330</v>
      </c>
      <c r="F279" s="266" t="s">
        <v>331</v>
      </c>
      <c r="G279" s="267" t="s">
        <v>287</v>
      </c>
      <c r="H279" s="268">
        <v>2</v>
      </c>
      <c r="I279" s="269"/>
      <c r="J279" s="270">
        <f>ROUND(I279*H279,2)</f>
        <v>0</v>
      </c>
      <c r="K279" s="266" t="s">
        <v>131</v>
      </c>
      <c r="L279" s="271"/>
      <c r="M279" s="272" t="s">
        <v>1</v>
      </c>
      <c r="N279" s="273" t="s">
        <v>38</v>
      </c>
      <c r="O279" s="91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151</v>
      </c>
      <c r="AT279" s="229" t="s">
        <v>166</v>
      </c>
      <c r="AU279" s="229" t="s">
        <v>83</v>
      </c>
      <c r="AY279" s="17" t="s">
        <v>125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81</v>
      </c>
      <c r="BK279" s="230">
        <f>ROUND(I279*H279,2)</f>
        <v>0</v>
      </c>
      <c r="BL279" s="17" t="s">
        <v>132</v>
      </c>
      <c r="BM279" s="229" t="s">
        <v>332</v>
      </c>
    </row>
    <row r="280" spans="1:65" s="2" customFormat="1" ht="16.5" customHeight="1">
      <c r="A280" s="38"/>
      <c r="B280" s="39"/>
      <c r="C280" s="264" t="s">
        <v>333</v>
      </c>
      <c r="D280" s="264" t="s">
        <v>166</v>
      </c>
      <c r="E280" s="265" t="s">
        <v>334</v>
      </c>
      <c r="F280" s="266" t="s">
        <v>335</v>
      </c>
      <c r="G280" s="267" t="s">
        <v>287</v>
      </c>
      <c r="H280" s="268">
        <v>2</v>
      </c>
      <c r="I280" s="269"/>
      <c r="J280" s="270">
        <f>ROUND(I280*H280,2)</f>
        <v>0</v>
      </c>
      <c r="K280" s="266" t="s">
        <v>131</v>
      </c>
      <c r="L280" s="271"/>
      <c r="M280" s="272" t="s">
        <v>1</v>
      </c>
      <c r="N280" s="273" t="s">
        <v>38</v>
      </c>
      <c r="O280" s="91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151</v>
      </c>
      <c r="AT280" s="229" t="s">
        <v>166</v>
      </c>
      <c r="AU280" s="229" t="s">
        <v>83</v>
      </c>
      <c r="AY280" s="17" t="s">
        <v>125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81</v>
      </c>
      <c r="BK280" s="230">
        <f>ROUND(I280*H280,2)</f>
        <v>0</v>
      </c>
      <c r="BL280" s="17" t="s">
        <v>132</v>
      </c>
      <c r="BM280" s="229" t="s">
        <v>336</v>
      </c>
    </row>
    <row r="281" spans="1:65" s="2" customFormat="1" ht="16.5" customHeight="1">
      <c r="A281" s="38"/>
      <c r="B281" s="39"/>
      <c r="C281" s="264" t="s">
        <v>249</v>
      </c>
      <c r="D281" s="264" t="s">
        <v>166</v>
      </c>
      <c r="E281" s="265" t="s">
        <v>337</v>
      </c>
      <c r="F281" s="266" t="s">
        <v>338</v>
      </c>
      <c r="G281" s="267" t="s">
        <v>287</v>
      </c>
      <c r="H281" s="268">
        <v>2</v>
      </c>
      <c r="I281" s="269"/>
      <c r="J281" s="270">
        <f>ROUND(I281*H281,2)</f>
        <v>0</v>
      </c>
      <c r="K281" s="266" t="s">
        <v>131</v>
      </c>
      <c r="L281" s="271"/>
      <c r="M281" s="272" t="s">
        <v>1</v>
      </c>
      <c r="N281" s="273" t="s">
        <v>38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151</v>
      </c>
      <c r="AT281" s="229" t="s">
        <v>166</v>
      </c>
      <c r="AU281" s="229" t="s">
        <v>83</v>
      </c>
      <c r="AY281" s="17" t="s">
        <v>125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81</v>
      </c>
      <c r="BK281" s="230">
        <f>ROUND(I281*H281,2)</f>
        <v>0</v>
      </c>
      <c r="BL281" s="17" t="s">
        <v>132</v>
      </c>
      <c r="BM281" s="229" t="s">
        <v>205</v>
      </c>
    </row>
    <row r="282" spans="1:65" s="2" customFormat="1" ht="16.5" customHeight="1">
      <c r="A282" s="38"/>
      <c r="B282" s="39"/>
      <c r="C282" s="218" t="s">
        <v>339</v>
      </c>
      <c r="D282" s="218" t="s">
        <v>127</v>
      </c>
      <c r="E282" s="219" t="s">
        <v>323</v>
      </c>
      <c r="F282" s="220" t="s">
        <v>324</v>
      </c>
      <c r="G282" s="221" t="s">
        <v>287</v>
      </c>
      <c r="H282" s="222">
        <v>2</v>
      </c>
      <c r="I282" s="223"/>
      <c r="J282" s="224">
        <f>ROUND(I282*H282,2)</f>
        <v>0</v>
      </c>
      <c r="K282" s="220" t="s">
        <v>131</v>
      </c>
      <c r="L282" s="44"/>
      <c r="M282" s="225" t="s">
        <v>1</v>
      </c>
      <c r="N282" s="226" t="s">
        <v>38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132</v>
      </c>
      <c r="AT282" s="229" t="s">
        <v>127</v>
      </c>
      <c r="AU282" s="229" t="s">
        <v>83</v>
      </c>
      <c r="AY282" s="17" t="s">
        <v>125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81</v>
      </c>
      <c r="BK282" s="230">
        <f>ROUND(I282*H282,2)</f>
        <v>0</v>
      </c>
      <c r="BL282" s="17" t="s">
        <v>132</v>
      </c>
      <c r="BM282" s="229" t="s">
        <v>340</v>
      </c>
    </row>
    <row r="283" spans="1:51" s="13" customFormat="1" ht="12">
      <c r="A283" s="13"/>
      <c r="B283" s="231"/>
      <c r="C283" s="232"/>
      <c r="D283" s="233" t="s">
        <v>133</v>
      </c>
      <c r="E283" s="234" t="s">
        <v>1</v>
      </c>
      <c r="F283" s="235" t="s">
        <v>83</v>
      </c>
      <c r="G283" s="232"/>
      <c r="H283" s="236">
        <v>2</v>
      </c>
      <c r="I283" s="237"/>
      <c r="J283" s="232"/>
      <c r="K283" s="232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133</v>
      </c>
      <c r="AU283" s="242" t="s">
        <v>83</v>
      </c>
      <c r="AV283" s="13" t="s">
        <v>83</v>
      </c>
      <c r="AW283" s="13" t="s">
        <v>30</v>
      </c>
      <c r="AX283" s="13" t="s">
        <v>73</v>
      </c>
      <c r="AY283" s="242" t="s">
        <v>125</v>
      </c>
    </row>
    <row r="284" spans="1:51" s="14" customFormat="1" ht="12">
      <c r="A284" s="14"/>
      <c r="B284" s="243"/>
      <c r="C284" s="244"/>
      <c r="D284" s="233" t="s">
        <v>133</v>
      </c>
      <c r="E284" s="245" t="s">
        <v>1</v>
      </c>
      <c r="F284" s="246" t="s">
        <v>341</v>
      </c>
      <c r="G284" s="244"/>
      <c r="H284" s="245" t="s">
        <v>1</v>
      </c>
      <c r="I284" s="247"/>
      <c r="J284" s="244"/>
      <c r="K284" s="244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133</v>
      </c>
      <c r="AU284" s="252" t="s">
        <v>83</v>
      </c>
      <c r="AV284" s="14" t="s">
        <v>81</v>
      </c>
      <c r="AW284" s="14" t="s">
        <v>30</v>
      </c>
      <c r="AX284" s="14" t="s">
        <v>73</v>
      </c>
      <c r="AY284" s="252" t="s">
        <v>125</v>
      </c>
    </row>
    <row r="285" spans="1:51" s="15" customFormat="1" ht="12">
      <c r="A285" s="15"/>
      <c r="B285" s="253"/>
      <c r="C285" s="254"/>
      <c r="D285" s="233" t="s">
        <v>133</v>
      </c>
      <c r="E285" s="255" t="s">
        <v>1</v>
      </c>
      <c r="F285" s="256" t="s">
        <v>136</v>
      </c>
      <c r="G285" s="254"/>
      <c r="H285" s="257">
        <v>2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3" t="s">
        <v>133</v>
      </c>
      <c r="AU285" s="263" t="s">
        <v>83</v>
      </c>
      <c r="AV285" s="15" t="s">
        <v>132</v>
      </c>
      <c r="AW285" s="15" t="s">
        <v>30</v>
      </c>
      <c r="AX285" s="15" t="s">
        <v>81</v>
      </c>
      <c r="AY285" s="263" t="s">
        <v>125</v>
      </c>
    </row>
    <row r="286" spans="1:65" s="2" customFormat="1" ht="16.5" customHeight="1">
      <c r="A286" s="38"/>
      <c r="B286" s="39"/>
      <c r="C286" s="264" t="s">
        <v>251</v>
      </c>
      <c r="D286" s="264" t="s">
        <v>166</v>
      </c>
      <c r="E286" s="265" t="s">
        <v>330</v>
      </c>
      <c r="F286" s="266" t="s">
        <v>331</v>
      </c>
      <c r="G286" s="267" t="s">
        <v>287</v>
      </c>
      <c r="H286" s="268">
        <v>2</v>
      </c>
      <c r="I286" s="269"/>
      <c r="J286" s="270">
        <f>ROUND(I286*H286,2)</f>
        <v>0</v>
      </c>
      <c r="K286" s="266" t="s">
        <v>131</v>
      </c>
      <c r="L286" s="271"/>
      <c r="M286" s="272" t="s">
        <v>1</v>
      </c>
      <c r="N286" s="273" t="s">
        <v>38</v>
      </c>
      <c r="O286" s="91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151</v>
      </c>
      <c r="AT286" s="229" t="s">
        <v>166</v>
      </c>
      <c r="AU286" s="229" t="s">
        <v>83</v>
      </c>
      <c r="AY286" s="17" t="s">
        <v>125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81</v>
      </c>
      <c r="BK286" s="230">
        <f>ROUND(I286*H286,2)</f>
        <v>0</v>
      </c>
      <c r="BL286" s="17" t="s">
        <v>132</v>
      </c>
      <c r="BM286" s="229" t="s">
        <v>342</v>
      </c>
    </row>
    <row r="287" spans="1:65" s="2" customFormat="1" ht="16.5" customHeight="1">
      <c r="A287" s="38"/>
      <c r="B287" s="39"/>
      <c r="C287" s="264" t="s">
        <v>343</v>
      </c>
      <c r="D287" s="264" t="s">
        <v>166</v>
      </c>
      <c r="E287" s="265" t="s">
        <v>337</v>
      </c>
      <c r="F287" s="266" t="s">
        <v>338</v>
      </c>
      <c r="G287" s="267" t="s">
        <v>287</v>
      </c>
      <c r="H287" s="268">
        <v>2</v>
      </c>
      <c r="I287" s="269"/>
      <c r="J287" s="270">
        <f>ROUND(I287*H287,2)</f>
        <v>0</v>
      </c>
      <c r="K287" s="266" t="s">
        <v>131</v>
      </c>
      <c r="L287" s="271"/>
      <c r="M287" s="272" t="s">
        <v>1</v>
      </c>
      <c r="N287" s="273" t="s">
        <v>38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151</v>
      </c>
      <c r="AT287" s="229" t="s">
        <v>166</v>
      </c>
      <c r="AU287" s="229" t="s">
        <v>83</v>
      </c>
      <c r="AY287" s="17" t="s">
        <v>125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81</v>
      </c>
      <c r="BK287" s="230">
        <f>ROUND(I287*H287,2)</f>
        <v>0</v>
      </c>
      <c r="BL287" s="17" t="s">
        <v>132</v>
      </c>
      <c r="BM287" s="229" t="s">
        <v>344</v>
      </c>
    </row>
    <row r="288" spans="1:65" s="2" customFormat="1" ht="16.5" customHeight="1">
      <c r="A288" s="38"/>
      <c r="B288" s="39"/>
      <c r="C288" s="264" t="s">
        <v>255</v>
      </c>
      <c r="D288" s="264" t="s">
        <v>166</v>
      </c>
      <c r="E288" s="265" t="s">
        <v>327</v>
      </c>
      <c r="F288" s="266" t="s">
        <v>328</v>
      </c>
      <c r="G288" s="267" t="s">
        <v>287</v>
      </c>
      <c r="H288" s="268">
        <v>2</v>
      </c>
      <c r="I288" s="269"/>
      <c r="J288" s="270">
        <f>ROUND(I288*H288,2)</f>
        <v>0</v>
      </c>
      <c r="K288" s="266" t="s">
        <v>131</v>
      </c>
      <c r="L288" s="271"/>
      <c r="M288" s="272" t="s">
        <v>1</v>
      </c>
      <c r="N288" s="273" t="s">
        <v>38</v>
      </c>
      <c r="O288" s="91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151</v>
      </c>
      <c r="AT288" s="229" t="s">
        <v>166</v>
      </c>
      <c r="AU288" s="229" t="s">
        <v>83</v>
      </c>
      <c r="AY288" s="17" t="s">
        <v>125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81</v>
      </c>
      <c r="BK288" s="230">
        <f>ROUND(I288*H288,2)</f>
        <v>0</v>
      </c>
      <c r="BL288" s="17" t="s">
        <v>132</v>
      </c>
      <c r="BM288" s="229" t="s">
        <v>345</v>
      </c>
    </row>
    <row r="289" spans="1:65" s="2" customFormat="1" ht="16.5" customHeight="1">
      <c r="A289" s="38"/>
      <c r="B289" s="39"/>
      <c r="C289" s="264" t="s">
        <v>346</v>
      </c>
      <c r="D289" s="264" t="s">
        <v>166</v>
      </c>
      <c r="E289" s="265" t="s">
        <v>334</v>
      </c>
      <c r="F289" s="266" t="s">
        <v>335</v>
      </c>
      <c r="G289" s="267" t="s">
        <v>287</v>
      </c>
      <c r="H289" s="268">
        <v>2</v>
      </c>
      <c r="I289" s="269"/>
      <c r="J289" s="270">
        <f>ROUND(I289*H289,2)</f>
        <v>0</v>
      </c>
      <c r="K289" s="266" t="s">
        <v>131</v>
      </c>
      <c r="L289" s="271"/>
      <c r="M289" s="272" t="s">
        <v>1</v>
      </c>
      <c r="N289" s="273" t="s">
        <v>38</v>
      </c>
      <c r="O289" s="91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151</v>
      </c>
      <c r="AT289" s="229" t="s">
        <v>166</v>
      </c>
      <c r="AU289" s="229" t="s">
        <v>83</v>
      </c>
      <c r="AY289" s="17" t="s">
        <v>125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81</v>
      </c>
      <c r="BK289" s="230">
        <f>ROUND(I289*H289,2)</f>
        <v>0</v>
      </c>
      <c r="BL289" s="17" t="s">
        <v>132</v>
      </c>
      <c r="BM289" s="229" t="s">
        <v>347</v>
      </c>
    </row>
    <row r="290" spans="1:65" s="2" customFormat="1" ht="16.5" customHeight="1">
      <c r="A290" s="38"/>
      <c r="B290" s="39"/>
      <c r="C290" s="218" t="s">
        <v>259</v>
      </c>
      <c r="D290" s="218" t="s">
        <v>127</v>
      </c>
      <c r="E290" s="219" t="s">
        <v>348</v>
      </c>
      <c r="F290" s="220" t="s">
        <v>349</v>
      </c>
      <c r="G290" s="221" t="s">
        <v>219</v>
      </c>
      <c r="H290" s="222">
        <v>372.5</v>
      </c>
      <c r="I290" s="223"/>
      <c r="J290" s="224">
        <f>ROUND(I290*H290,2)</f>
        <v>0</v>
      </c>
      <c r="K290" s="220" t="s">
        <v>131</v>
      </c>
      <c r="L290" s="44"/>
      <c r="M290" s="225" t="s">
        <v>1</v>
      </c>
      <c r="N290" s="226" t="s">
        <v>38</v>
      </c>
      <c r="O290" s="91"/>
      <c r="P290" s="227">
        <f>O290*H290</f>
        <v>0</v>
      </c>
      <c r="Q290" s="227">
        <v>0</v>
      </c>
      <c r="R290" s="227">
        <f>Q290*H290</f>
        <v>0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132</v>
      </c>
      <c r="AT290" s="229" t="s">
        <v>127</v>
      </c>
      <c r="AU290" s="229" t="s">
        <v>83</v>
      </c>
      <c r="AY290" s="17" t="s">
        <v>125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81</v>
      </c>
      <c r="BK290" s="230">
        <f>ROUND(I290*H290,2)</f>
        <v>0</v>
      </c>
      <c r="BL290" s="17" t="s">
        <v>132</v>
      </c>
      <c r="BM290" s="229" t="s">
        <v>350</v>
      </c>
    </row>
    <row r="291" spans="1:65" s="2" customFormat="1" ht="16.5" customHeight="1">
      <c r="A291" s="38"/>
      <c r="B291" s="39"/>
      <c r="C291" s="218" t="s">
        <v>351</v>
      </c>
      <c r="D291" s="218" t="s">
        <v>127</v>
      </c>
      <c r="E291" s="219" t="s">
        <v>352</v>
      </c>
      <c r="F291" s="220" t="s">
        <v>353</v>
      </c>
      <c r="G291" s="221" t="s">
        <v>219</v>
      </c>
      <c r="H291" s="222">
        <v>21</v>
      </c>
      <c r="I291" s="223"/>
      <c r="J291" s="224">
        <f>ROUND(I291*H291,2)</f>
        <v>0</v>
      </c>
      <c r="K291" s="220" t="s">
        <v>131</v>
      </c>
      <c r="L291" s="44"/>
      <c r="M291" s="225" t="s">
        <v>1</v>
      </c>
      <c r="N291" s="226" t="s">
        <v>38</v>
      </c>
      <c r="O291" s="91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132</v>
      </c>
      <c r="AT291" s="229" t="s">
        <v>127</v>
      </c>
      <c r="AU291" s="229" t="s">
        <v>83</v>
      </c>
      <c r="AY291" s="17" t="s">
        <v>125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7" t="s">
        <v>81</v>
      </c>
      <c r="BK291" s="230">
        <f>ROUND(I291*H291,2)</f>
        <v>0</v>
      </c>
      <c r="BL291" s="17" t="s">
        <v>132</v>
      </c>
      <c r="BM291" s="229" t="s">
        <v>354</v>
      </c>
    </row>
    <row r="292" spans="1:65" s="2" customFormat="1" ht="16.5" customHeight="1">
      <c r="A292" s="38"/>
      <c r="B292" s="39"/>
      <c r="C292" s="218" t="s">
        <v>263</v>
      </c>
      <c r="D292" s="218" t="s">
        <v>127</v>
      </c>
      <c r="E292" s="219" t="s">
        <v>355</v>
      </c>
      <c r="F292" s="220" t="s">
        <v>356</v>
      </c>
      <c r="G292" s="221" t="s">
        <v>219</v>
      </c>
      <c r="H292" s="222">
        <v>372.5</v>
      </c>
      <c r="I292" s="223"/>
      <c r="J292" s="224">
        <f>ROUND(I292*H292,2)</f>
        <v>0</v>
      </c>
      <c r="K292" s="220" t="s">
        <v>131</v>
      </c>
      <c r="L292" s="44"/>
      <c r="M292" s="225" t="s">
        <v>1</v>
      </c>
      <c r="N292" s="226" t="s">
        <v>38</v>
      </c>
      <c r="O292" s="91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132</v>
      </c>
      <c r="AT292" s="229" t="s">
        <v>127</v>
      </c>
      <c r="AU292" s="229" t="s">
        <v>83</v>
      </c>
      <c r="AY292" s="17" t="s">
        <v>125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81</v>
      </c>
      <c r="BK292" s="230">
        <f>ROUND(I292*H292,2)</f>
        <v>0</v>
      </c>
      <c r="BL292" s="17" t="s">
        <v>132</v>
      </c>
      <c r="BM292" s="229" t="s">
        <v>357</v>
      </c>
    </row>
    <row r="293" spans="1:51" s="13" customFormat="1" ht="12">
      <c r="A293" s="13"/>
      <c r="B293" s="231"/>
      <c r="C293" s="232"/>
      <c r="D293" s="233" t="s">
        <v>133</v>
      </c>
      <c r="E293" s="234" t="s">
        <v>1</v>
      </c>
      <c r="F293" s="235" t="s">
        <v>358</v>
      </c>
      <c r="G293" s="232"/>
      <c r="H293" s="236">
        <v>372.5</v>
      </c>
      <c r="I293" s="237"/>
      <c r="J293" s="232"/>
      <c r="K293" s="232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133</v>
      </c>
      <c r="AU293" s="242" t="s">
        <v>83</v>
      </c>
      <c r="AV293" s="13" t="s">
        <v>83</v>
      </c>
      <c r="AW293" s="13" t="s">
        <v>30</v>
      </c>
      <c r="AX293" s="13" t="s">
        <v>73</v>
      </c>
      <c r="AY293" s="242" t="s">
        <v>125</v>
      </c>
    </row>
    <row r="294" spans="1:51" s="14" customFormat="1" ht="12">
      <c r="A294" s="14"/>
      <c r="B294" s="243"/>
      <c r="C294" s="244"/>
      <c r="D294" s="233" t="s">
        <v>133</v>
      </c>
      <c r="E294" s="245" t="s">
        <v>1</v>
      </c>
      <c r="F294" s="246" t="s">
        <v>153</v>
      </c>
      <c r="G294" s="244"/>
      <c r="H294" s="245" t="s">
        <v>1</v>
      </c>
      <c r="I294" s="247"/>
      <c r="J294" s="244"/>
      <c r="K294" s="244"/>
      <c r="L294" s="248"/>
      <c r="M294" s="249"/>
      <c r="N294" s="250"/>
      <c r="O294" s="250"/>
      <c r="P294" s="250"/>
      <c r="Q294" s="250"/>
      <c r="R294" s="250"/>
      <c r="S294" s="250"/>
      <c r="T294" s="25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2" t="s">
        <v>133</v>
      </c>
      <c r="AU294" s="252" t="s">
        <v>83</v>
      </c>
      <c r="AV294" s="14" t="s">
        <v>81</v>
      </c>
      <c r="AW294" s="14" t="s">
        <v>30</v>
      </c>
      <c r="AX294" s="14" t="s">
        <v>73</v>
      </c>
      <c r="AY294" s="252" t="s">
        <v>125</v>
      </c>
    </row>
    <row r="295" spans="1:51" s="15" customFormat="1" ht="12">
      <c r="A295" s="15"/>
      <c r="B295" s="253"/>
      <c r="C295" s="254"/>
      <c r="D295" s="233" t="s">
        <v>133</v>
      </c>
      <c r="E295" s="255" t="s">
        <v>1</v>
      </c>
      <c r="F295" s="256" t="s">
        <v>136</v>
      </c>
      <c r="G295" s="254"/>
      <c r="H295" s="257">
        <v>372.5</v>
      </c>
      <c r="I295" s="258"/>
      <c r="J295" s="254"/>
      <c r="K295" s="254"/>
      <c r="L295" s="259"/>
      <c r="M295" s="260"/>
      <c r="N295" s="261"/>
      <c r="O295" s="261"/>
      <c r="P295" s="261"/>
      <c r="Q295" s="261"/>
      <c r="R295" s="261"/>
      <c r="S295" s="261"/>
      <c r="T295" s="262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3" t="s">
        <v>133</v>
      </c>
      <c r="AU295" s="263" t="s">
        <v>83</v>
      </c>
      <c r="AV295" s="15" t="s">
        <v>132</v>
      </c>
      <c r="AW295" s="15" t="s">
        <v>30</v>
      </c>
      <c r="AX295" s="15" t="s">
        <v>81</v>
      </c>
      <c r="AY295" s="263" t="s">
        <v>125</v>
      </c>
    </row>
    <row r="296" spans="1:65" s="2" customFormat="1" ht="21.75" customHeight="1">
      <c r="A296" s="38"/>
      <c r="B296" s="39"/>
      <c r="C296" s="218" t="s">
        <v>359</v>
      </c>
      <c r="D296" s="218" t="s">
        <v>127</v>
      </c>
      <c r="E296" s="219" t="s">
        <v>360</v>
      </c>
      <c r="F296" s="220" t="s">
        <v>361</v>
      </c>
      <c r="G296" s="221" t="s">
        <v>219</v>
      </c>
      <c r="H296" s="222">
        <v>21</v>
      </c>
      <c r="I296" s="223"/>
      <c r="J296" s="224">
        <f>ROUND(I296*H296,2)</f>
        <v>0</v>
      </c>
      <c r="K296" s="220" t="s">
        <v>131</v>
      </c>
      <c r="L296" s="44"/>
      <c r="M296" s="225" t="s">
        <v>1</v>
      </c>
      <c r="N296" s="226" t="s">
        <v>38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132</v>
      </c>
      <c r="AT296" s="229" t="s">
        <v>127</v>
      </c>
      <c r="AU296" s="229" t="s">
        <v>83</v>
      </c>
      <c r="AY296" s="17" t="s">
        <v>125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81</v>
      </c>
      <c r="BK296" s="230">
        <f>ROUND(I296*H296,2)</f>
        <v>0</v>
      </c>
      <c r="BL296" s="17" t="s">
        <v>132</v>
      </c>
      <c r="BM296" s="229" t="s">
        <v>362</v>
      </c>
    </row>
    <row r="297" spans="1:51" s="13" customFormat="1" ht="12">
      <c r="A297" s="13"/>
      <c r="B297" s="231"/>
      <c r="C297" s="232"/>
      <c r="D297" s="233" t="s">
        <v>133</v>
      </c>
      <c r="E297" s="234" t="s">
        <v>1</v>
      </c>
      <c r="F297" s="235" t="s">
        <v>7</v>
      </c>
      <c r="G297" s="232"/>
      <c r="H297" s="236">
        <v>21</v>
      </c>
      <c r="I297" s="237"/>
      <c r="J297" s="232"/>
      <c r="K297" s="232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133</v>
      </c>
      <c r="AU297" s="242" t="s">
        <v>83</v>
      </c>
      <c r="AV297" s="13" t="s">
        <v>83</v>
      </c>
      <c r="AW297" s="13" t="s">
        <v>30</v>
      </c>
      <c r="AX297" s="13" t="s">
        <v>73</v>
      </c>
      <c r="AY297" s="242" t="s">
        <v>125</v>
      </c>
    </row>
    <row r="298" spans="1:51" s="14" customFormat="1" ht="12">
      <c r="A298" s="14"/>
      <c r="B298" s="243"/>
      <c r="C298" s="244"/>
      <c r="D298" s="233" t="s">
        <v>133</v>
      </c>
      <c r="E298" s="245" t="s">
        <v>1</v>
      </c>
      <c r="F298" s="246" t="s">
        <v>153</v>
      </c>
      <c r="G298" s="244"/>
      <c r="H298" s="245" t="s">
        <v>1</v>
      </c>
      <c r="I298" s="247"/>
      <c r="J298" s="244"/>
      <c r="K298" s="244"/>
      <c r="L298" s="248"/>
      <c r="M298" s="249"/>
      <c r="N298" s="250"/>
      <c r="O298" s="250"/>
      <c r="P298" s="250"/>
      <c r="Q298" s="250"/>
      <c r="R298" s="250"/>
      <c r="S298" s="250"/>
      <c r="T298" s="25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2" t="s">
        <v>133</v>
      </c>
      <c r="AU298" s="252" t="s">
        <v>83</v>
      </c>
      <c r="AV298" s="14" t="s">
        <v>81</v>
      </c>
      <c r="AW298" s="14" t="s">
        <v>30</v>
      </c>
      <c r="AX298" s="14" t="s">
        <v>73</v>
      </c>
      <c r="AY298" s="252" t="s">
        <v>125</v>
      </c>
    </row>
    <row r="299" spans="1:51" s="15" customFormat="1" ht="12">
      <c r="A299" s="15"/>
      <c r="B299" s="253"/>
      <c r="C299" s="254"/>
      <c r="D299" s="233" t="s">
        <v>133</v>
      </c>
      <c r="E299" s="255" t="s">
        <v>1</v>
      </c>
      <c r="F299" s="256" t="s">
        <v>136</v>
      </c>
      <c r="G299" s="254"/>
      <c r="H299" s="257">
        <v>21</v>
      </c>
      <c r="I299" s="258"/>
      <c r="J299" s="254"/>
      <c r="K299" s="254"/>
      <c r="L299" s="259"/>
      <c r="M299" s="260"/>
      <c r="N299" s="261"/>
      <c r="O299" s="261"/>
      <c r="P299" s="261"/>
      <c r="Q299" s="261"/>
      <c r="R299" s="261"/>
      <c r="S299" s="261"/>
      <c r="T299" s="262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3" t="s">
        <v>133</v>
      </c>
      <c r="AU299" s="263" t="s">
        <v>83</v>
      </c>
      <c r="AV299" s="15" t="s">
        <v>132</v>
      </c>
      <c r="AW299" s="15" t="s">
        <v>30</v>
      </c>
      <c r="AX299" s="15" t="s">
        <v>81</v>
      </c>
      <c r="AY299" s="263" t="s">
        <v>125</v>
      </c>
    </row>
    <row r="300" spans="1:65" s="2" customFormat="1" ht="24.15" customHeight="1">
      <c r="A300" s="38"/>
      <c r="B300" s="39"/>
      <c r="C300" s="218" t="s">
        <v>226</v>
      </c>
      <c r="D300" s="218" t="s">
        <v>127</v>
      </c>
      <c r="E300" s="219" t="s">
        <v>363</v>
      </c>
      <c r="F300" s="220" t="s">
        <v>364</v>
      </c>
      <c r="G300" s="221" t="s">
        <v>219</v>
      </c>
      <c r="H300" s="222">
        <v>123</v>
      </c>
      <c r="I300" s="223"/>
      <c r="J300" s="224">
        <f>ROUND(I300*H300,2)</f>
        <v>0</v>
      </c>
      <c r="K300" s="220" t="s">
        <v>131</v>
      </c>
      <c r="L300" s="44"/>
      <c r="M300" s="225" t="s">
        <v>1</v>
      </c>
      <c r="N300" s="226" t="s">
        <v>38</v>
      </c>
      <c r="O300" s="91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132</v>
      </c>
      <c r="AT300" s="229" t="s">
        <v>127</v>
      </c>
      <c r="AU300" s="229" t="s">
        <v>83</v>
      </c>
      <c r="AY300" s="17" t="s">
        <v>125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81</v>
      </c>
      <c r="BK300" s="230">
        <f>ROUND(I300*H300,2)</f>
        <v>0</v>
      </c>
      <c r="BL300" s="17" t="s">
        <v>132</v>
      </c>
      <c r="BM300" s="229" t="s">
        <v>365</v>
      </c>
    </row>
    <row r="301" spans="1:51" s="13" customFormat="1" ht="12">
      <c r="A301" s="13"/>
      <c r="B301" s="231"/>
      <c r="C301" s="232"/>
      <c r="D301" s="233" t="s">
        <v>133</v>
      </c>
      <c r="E301" s="234" t="s">
        <v>1</v>
      </c>
      <c r="F301" s="235" t="s">
        <v>366</v>
      </c>
      <c r="G301" s="232"/>
      <c r="H301" s="236">
        <v>123</v>
      </c>
      <c r="I301" s="237"/>
      <c r="J301" s="232"/>
      <c r="K301" s="232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133</v>
      </c>
      <c r="AU301" s="242" t="s">
        <v>83</v>
      </c>
      <c r="AV301" s="13" t="s">
        <v>83</v>
      </c>
      <c r="AW301" s="13" t="s">
        <v>30</v>
      </c>
      <c r="AX301" s="13" t="s">
        <v>73</v>
      </c>
      <c r="AY301" s="242" t="s">
        <v>125</v>
      </c>
    </row>
    <row r="302" spans="1:51" s="14" customFormat="1" ht="12">
      <c r="A302" s="14"/>
      <c r="B302" s="243"/>
      <c r="C302" s="244"/>
      <c r="D302" s="233" t="s">
        <v>133</v>
      </c>
      <c r="E302" s="245" t="s">
        <v>1</v>
      </c>
      <c r="F302" s="246" t="s">
        <v>153</v>
      </c>
      <c r="G302" s="244"/>
      <c r="H302" s="245" t="s">
        <v>1</v>
      </c>
      <c r="I302" s="247"/>
      <c r="J302" s="244"/>
      <c r="K302" s="244"/>
      <c r="L302" s="248"/>
      <c r="M302" s="249"/>
      <c r="N302" s="250"/>
      <c r="O302" s="250"/>
      <c r="P302" s="250"/>
      <c r="Q302" s="250"/>
      <c r="R302" s="250"/>
      <c r="S302" s="250"/>
      <c r="T302" s="25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2" t="s">
        <v>133</v>
      </c>
      <c r="AU302" s="252" t="s">
        <v>83</v>
      </c>
      <c r="AV302" s="14" t="s">
        <v>81</v>
      </c>
      <c r="AW302" s="14" t="s">
        <v>30</v>
      </c>
      <c r="AX302" s="14" t="s">
        <v>73</v>
      </c>
      <c r="AY302" s="252" t="s">
        <v>125</v>
      </c>
    </row>
    <row r="303" spans="1:51" s="15" customFormat="1" ht="12">
      <c r="A303" s="15"/>
      <c r="B303" s="253"/>
      <c r="C303" s="254"/>
      <c r="D303" s="233" t="s">
        <v>133</v>
      </c>
      <c r="E303" s="255" t="s">
        <v>1</v>
      </c>
      <c r="F303" s="256" t="s">
        <v>136</v>
      </c>
      <c r="G303" s="254"/>
      <c r="H303" s="257">
        <v>123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3" t="s">
        <v>133</v>
      </c>
      <c r="AU303" s="263" t="s">
        <v>83</v>
      </c>
      <c r="AV303" s="15" t="s">
        <v>132</v>
      </c>
      <c r="AW303" s="15" t="s">
        <v>30</v>
      </c>
      <c r="AX303" s="15" t="s">
        <v>81</v>
      </c>
      <c r="AY303" s="263" t="s">
        <v>125</v>
      </c>
    </row>
    <row r="304" spans="1:65" s="2" customFormat="1" ht="16.5" customHeight="1">
      <c r="A304" s="38"/>
      <c r="B304" s="39"/>
      <c r="C304" s="264" t="s">
        <v>367</v>
      </c>
      <c r="D304" s="264" t="s">
        <v>166</v>
      </c>
      <c r="E304" s="265" t="s">
        <v>368</v>
      </c>
      <c r="F304" s="266" t="s">
        <v>369</v>
      </c>
      <c r="G304" s="267" t="s">
        <v>219</v>
      </c>
      <c r="H304" s="268">
        <v>125.46</v>
      </c>
      <c r="I304" s="269"/>
      <c r="J304" s="270">
        <f>ROUND(I304*H304,2)</f>
        <v>0</v>
      </c>
      <c r="K304" s="266" t="s">
        <v>131</v>
      </c>
      <c r="L304" s="271"/>
      <c r="M304" s="272" t="s">
        <v>1</v>
      </c>
      <c r="N304" s="273" t="s">
        <v>38</v>
      </c>
      <c r="O304" s="91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151</v>
      </c>
      <c r="AT304" s="229" t="s">
        <v>166</v>
      </c>
      <c r="AU304" s="229" t="s">
        <v>83</v>
      </c>
      <c r="AY304" s="17" t="s">
        <v>125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81</v>
      </c>
      <c r="BK304" s="230">
        <f>ROUND(I304*H304,2)</f>
        <v>0</v>
      </c>
      <c r="BL304" s="17" t="s">
        <v>132</v>
      </c>
      <c r="BM304" s="229" t="s">
        <v>370</v>
      </c>
    </row>
    <row r="305" spans="1:51" s="13" customFormat="1" ht="12">
      <c r="A305" s="13"/>
      <c r="B305" s="231"/>
      <c r="C305" s="232"/>
      <c r="D305" s="233" t="s">
        <v>133</v>
      </c>
      <c r="E305" s="234" t="s">
        <v>1</v>
      </c>
      <c r="F305" s="235" t="s">
        <v>371</v>
      </c>
      <c r="G305" s="232"/>
      <c r="H305" s="236">
        <v>125.46</v>
      </c>
      <c r="I305" s="237"/>
      <c r="J305" s="232"/>
      <c r="K305" s="232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133</v>
      </c>
      <c r="AU305" s="242" t="s">
        <v>83</v>
      </c>
      <c r="AV305" s="13" t="s">
        <v>83</v>
      </c>
      <c r="AW305" s="13" t="s">
        <v>30</v>
      </c>
      <c r="AX305" s="13" t="s">
        <v>73</v>
      </c>
      <c r="AY305" s="242" t="s">
        <v>125</v>
      </c>
    </row>
    <row r="306" spans="1:51" s="15" customFormat="1" ht="12">
      <c r="A306" s="15"/>
      <c r="B306" s="253"/>
      <c r="C306" s="254"/>
      <c r="D306" s="233" t="s">
        <v>133</v>
      </c>
      <c r="E306" s="255" t="s">
        <v>1</v>
      </c>
      <c r="F306" s="256" t="s">
        <v>136</v>
      </c>
      <c r="G306" s="254"/>
      <c r="H306" s="257">
        <v>125.46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3" t="s">
        <v>133</v>
      </c>
      <c r="AU306" s="263" t="s">
        <v>83</v>
      </c>
      <c r="AV306" s="15" t="s">
        <v>132</v>
      </c>
      <c r="AW306" s="15" t="s">
        <v>30</v>
      </c>
      <c r="AX306" s="15" t="s">
        <v>81</v>
      </c>
      <c r="AY306" s="263" t="s">
        <v>125</v>
      </c>
    </row>
    <row r="307" spans="1:65" s="2" customFormat="1" ht="16.5" customHeight="1">
      <c r="A307" s="38"/>
      <c r="B307" s="39"/>
      <c r="C307" s="218" t="s">
        <v>269</v>
      </c>
      <c r="D307" s="218" t="s">
        <v>127</v>
      </c>
      <c r="E307" s="219" t="s">
        <v>372</v>
      </c>
      <c r="F307" s="220" t="s">
        <v>373</v>
      </c>
      <c r="G307" s="221" t="s">
        <v>160</v>
      </c>
      <c r="H307" s="222">
        <v>2.85</v>
      </c>
      <c r="I307" s="223"/>
      <c r="J307" s="224">
        <f>ROUND(I307*H307,2)</f>
        <v>0</v>
      </c>
      <c r="K307" s="220" t="s">
        <v>131</v>
      </c>
      <c r="L307" s="44"/>
      <c r="M307" s="225" t="s">
        <v>1</v>
      </c>
      <c r="N307" s="226" t="s">
        <v>38</v>
      </c>
      <c r="O307" s="91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132</v>
      </c>
      <c r="AT307" s="229" t="s">
        <v>127</v>
      </c>
      <c r="AU307" s="229" t="s">
        <v>83</v>
      </c>
      <c r="AY307" s="17" t="s">
        <v>125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81</v>
      </c>
      <c r="BK307" s="230">
        <f>ROUND(I307*H307,2)</f>
        <v>0</v>
      </c>
      <c r="BL307" s="17" t="s">
        <v>132</v>
      </c>
      <c r="BM307" s="229" t="s">
        <v>374</v>
      </c>
    </row>
    <row r="308" spans="1:51" s="13" customFormat="1" ht="12">
      <c r="A308" s="13"/>
      <c r="B308" s="231"/>
      <c r="C308" s="232"/>
      <c r="D308" s="233" t="s">
        <v>133</v>
      </c>
      <c r="E308" s="234" t="s">
        <v>1</v>
      </c>
      <c r="F308" s="235" t="s">
        <v>375</v>
      </c>
      <c r="G308" s="232"/>
      <c r="H308" s="236">
        <v>2.85</v>
      </c>
      <c r="I308" s="237"/>
      <c r="J308" s="232"/>
      <c r="K308" s="232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133</v>
      </c>
      <c r="AU308" s="242" t="s">
        <v>83</v>
      </c>
      <c r="AV308" s="13" t="s">
        <v>83</v>
      </c>
      <c r="AW308" s="13" t="s">
        <v>30</v>
      </c>
      <c r="AX308" s="13" t="s">
        <v>73</v>
      </c>
      <c r="AY308" s="242" t="s">
        <v>125</v>
      </c>
    </row>
    <row r="309" spans="1:51" s="15" customFormat="1" ht="12">
      <c r="A309" s="15"/>
      <c r="B309" s="253"/>
      <c r="C309" s="254"/>
      <c r="D309" s="233" t="s">
        <v>133</v>
      </c>
      <c r="E309" s="255" t="s">
        <v>1</v>
      </c>
      <c r="F309" s="256" t="s">
        <v>136</v>
      </c>
      <c r="G309" s="254"/>
      <c r="H309" s="257">
        <v>2.85</v>
      </c>
      <c r="I309" s="258"/>
      <c r="J309" s="254"/>
      <c r="K309" s="254"/>
      <c r="L309" s="259"/>
      <c r="M309" s="260"/>
      <c r="N309" s="261"/>
      <c r="O309" s="261"/>
      <c r="P309" s="261"/>
      <c r="Q309" s="261"/>
      <c r="R309" s="261"/>
      <c r="S309" s="261"/>
      <c r="T309" s="262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3" t="s">
        <v>133</v>
      </c>
      <c r="AU309" s="263" t="s">
        <v>83</v>
      </c>
      <c r="AV309" s="15" t="s">
        <v>132</v>
      </c>
      <c r="AW309" s="15" t="s">
        <v>30</v>
      </c>
      <c r="AX309" s="15" t="s">
        <v>81</v>
      </c>
      <c r="AY309" s="263" t="s">
        <v>125</v>
      </c>
    </row>
    <row r="310" spans="1:65" s="2" customFormat="1" ht="16.5" customHeight="1">
      <c r="A310" s="38"/>
      <c r="B310" s="39"/>
      <c r="C310" s="218" t="s">
        <v>376</v>
      </c>
      <c r="D310" s="218" t="s">
        <v>127</v>
      </c>
      <c r="E310" s="219" t="s">
        <v>377</v>
      </c>
      <c r="F310" s="220" t="s">
        <v>378</v>
      </c>
      <c r="G310" s="221" t="s">
        <v>219</v>
      </c>
      <c r="H310" s="222">
        <v>381</v>
      </c>
      <c r="I310" s="223"/>
      <c r="J310" s="224">
        <f>ROUND(I310*H310,2)</f>
        <v>0</v>
      </c>
      <c r="K310" s="220" t="s">
        <v>379</v>
      </c>
      <c r="L310" s="44"/>
      <c r="M310" s="225" t="s">
        <v>1</v>
      </c>
      <c r="N310" s="226" t="s">
        <v>38</v>
      </c>
      <c r="O310" s="91"/>
      <c r="P310" s="227">
        <f>O310*H310</f>
        <v>0</v>
      </c>
      <c r="Q310" s="227">
        <v>0</v>
      </c>
      <c r="R310" s="227">
        <f>Q310*H310</f>
        <v>0</v>
      </c>
      <c r="S310" s="227">
        <v>0</v>
      </c>
      <c r="T310" s="22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132</v>
      </c>
      <c r="AT310" s="229" t="s">
        <v>127</v>
      </c>
      <c r="AU310" s="229" t="s">
        <v>83</v>
      </c>
      <c r="AY310" s="17" t="s">
        <v>125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81</v>
      </c>
      <c r="BK310" s="230">
        <f>ROUND(I310*H310,2)</f>
        <v>0</v>
      </c>
      <c r="BL310" s="17" t="s">
        <v>132</v>
      </c>
      <c r="BM310" s="229" t="s">
        <v>380</v>
      </c>
    </row>
    <row r="311" spans="1:51" s="13" customFormat="1" ht="12">
      <c r="A311" s="13"/>
      <c r="B311" s="231"/>
      <c r="C311" s="232"/>
      <c r="D311" s="233" t="s">
        <v>133</v>
      </c>
      <c r="E311" s="234" t="s">
        <v>1</v>
      </c>
      <c r="F311" s="235" t="s">
        <v>381</v>
      </c>
      <c r="G311" s="232"/>
      <c r="H311" s="236">
        <v>381</v>
      </c>
      <c r="I311" s="237"/>
      <c r="J311" s="232"/>
      <c r="K311" s="232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133</v>
      </c>
      <c r="AU311" s="242" t="s">
        <v>83</v>
      </c>
      <c r="AV311" s="13" t="s">
        <v>83</v>
      </c>
      <c r="AW311" s="13" t="s">
        <v>30</v>
      </c>
      <c r="AX311" s="13" t="s">
        <v>73</v>
      </c>
      <c r="AY311" s="242" t="s">
        <v>125</v>
      </c>
    </row>
    <row r="312" spans="1:51" s="14" customFormat="1" ht="12">
      <c r="A312" s="14"/>
      <c r="B312" s="243"/>
      <c r="C312" s="244"/>
      <c r="D312" s="233" t="s">
        <v>133</v>
      </c>
      <c r="E312" s="245" t="s">
        <v>1</v>
      </c>
      <c r="F312" s="246" t="s">
        <v>153</v>
      </c>
      <c r="G312" s="244"/>
      <c r="H312" s="245" t="s">
        <v>1</v>
      </c>
      <c r="I312" s="247"/>
      <c r="J312" s="244"/>
      <c r="K312" s="244"/>
      <c r="L312" s="248"/>
      <c r="M312" s="249"/>
      <c r="N312" s="250"/>
      <c r="O312" s="250"/>
      <c r="P312" s="250"/>
      <c r="Q312" s="250"/>
      <c r="R312" s="250"/>
      <c r="S312" s="250"/>
      <c r="T312" s="25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2" t="s">
        <v>133</v>
      </c>
      <c r="AU312" s="252" t="s">
        <v>83</v>
      </c>
      <c r="AV312" s="14" t="s">
        <v>81</v>
      </c>
      <c r="AW312" s="14" t="s">
        <v>30</v>
      </c>
      <c r="AX312" s="14" t="s">
        <v>73</v>
      </c>
      <c r="AY312" s="252" t="s">
        <v>125</v>
      </c>
    </row>
    <row r="313" spans="1:51" s="15" customFormat="1" ht="12">
      <c r="A313" s="15"/>
      <c r="B313" s="253"/>
      <c r="C313" s="254"/>
      <c r="D313" s="233" t="s">
        <v>133</v>
      </c>
      <c r="E313" s="255" t="s">
        <v>1</v>
      </c>
      <c r="F313" s="256" t="s">
        <v>136</v>
      </c>
      <c r="G313" s="254"/>
      <c r="H313" s="257">
        <v>381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3" t="s">
        <v>133</v>
      </c>
      <c r="AU313" s="263" t="s">
        <v>83</v>
      </c>
      <c r="AV313" s="15" t="s">
        <v>132</v>
      </c>
      <c r="AW313" s="15" t="s">
        <v>30</v>
      </c>
      <c r="AX313" s="15" t="s">
        <v>81</v>
      </c>
      <c r="AY313" s="263" t="s">
        <v>125</v>
      </c>
    </row>
    <row r="314" spans="1:63" s="12" customFormat="1" ht="22.8" customHeight="1">
      <c r="A314" s="12"/>
      <c r="B314" s="202"/>
      <c r="C314" s="203"/>
      <c r="D314" s="204" t="s">
        <v>72</v>
      </c>
      <c r="E314" s="216" t="s">
        <v>382</v>
      </c>
      <c r="F314" s="216" t="s">
        <v>383</v>
      </c>
      <c r="G314" s="203"/>
      <c r="H314" s="203"/>
      <c r="I314" s="206"/>
      <c r="J314" s="217">
        <f>BK314</f>
        <v>0</v>
      </c>
      <c r="K314" s="203"/>
      <c r="L314" s="208"/>
      <c r="M314" s="209"/>
      <c r="N314" s="210"/>
      <c r="O314" s="210"/>
      <c r="P314" s="211">
        <f>SUM(P315:P324)</f>
        <v>0</v>
      </c>
      <c r="Q314" s="210"/>
      <c r="R314" s="211">
        <f>SUM(R315:R324)</f>
        <v>0</v>
      </c>
      <c r="S314" s="210"/>
      <c r="T314" s="212">
        <f>SUM(T315:T324)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3" t="s">
        <v>81</v>
      </c>
      <c r="AT314" s="214" t="s">
        <v>72</v>
      </c>
      <c r="AU314" s="214" t="s">
        <v>81</v>
      </c>
      <c r="AY314" s="213" t="s">
        <v>125</v>
      </c>
      <c r="BK314" s="215">
        <f>SUM(BK315:BK324)</f>
        <v>0</v>
      </c>
    </row>
    <row r="315" spans="1:65" s="2" customFormat="1" ht="24.15" customHeight="1">
      <c r="A315" s="38"/>
      <c r="B315" s="39"/>
      <c r="C315" s="218" t="s">
        <v>273</v>
      </c>
      <c r="D315" s="218" t="s">
        <v>127</v>
      </c>
      <c r="E315" s="219" t="s">
        <v>384</v>
      </c>
      <c r="F315" s="220" t="s">
        <v>385</v>
      </c>
      <c r="G315" s="221" t="s">
        <v>169</v>
      </c>
      <c r="H315" s="222">
        <v>539.66</v>
      </c>
      <c r="I315" s="223"/>
      <c r="J315" s="224">
        <f>ROUND(I315*H315,2)</f>
        <v>0</v>
      </c>
      <c r="K315" s="220" t="s">
        <v>131</v>
      </c>
      <c r="L315" s="44"/>
      <c r="M315" s="225" t="s">
        <v>1</v>
      </c>
      <c r="N315" s="226" t="s">
        <v>38</v>
      </c>
      <c r="O315" s="91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132</v>
      </c>
      <c r="AT315" s="229" t="s">
        <v>127</v>
      </c>
      <c r="AU315" s="229" t="s">
        <v>83</v>
      </c>
      <c r="AY315" s="17" t="s">
        <v>125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81</v>
      </c>
      <c r="BK315" s="230">
        <f>ROUND(I315*H315,2)</f>
        <v>0</v>
      </c>
      <c r="BL315" s="17" t="s">
        <v>132</v>
      </c>
      <c r="BM315" s="229" t="s">
        <v>386</v>
      </c>
    </row>
    <row r="316" spans="1:65" s="2" customFormat="1" ht="24.15" customHeight="1">
      <c r="A316" s="38"/>
      <c r="B316" s="39"/>
      <c r="C316" s="218" t="s">
        <v>387</v>
      </c>
      <c r="D316" s="218" t="s">
        <v>127</v>
      </c>
      <c r="E316" s="219" t="s">
        <v>388</v>
      </c>
      <c r="F316" s="220" t="s">
        <v>389</v>
      </c>
      <c r="G316" s="221" t="s">
        <v>169</v>
      </c>
      <c r="H316" s="222">
        <v>7555.24</v>
      </c>
      <c r="I316" s="223"/>
      <c r="J316" s="224">
        <f>ROUND(I316*H316,2)</f>
        <v>0</v>
      </c>
      <c r="K316" s="220" t="s">
        <v>131</v>
      </c>
      <c r="L316" s="44"/>
      <c r="M316" s="225" t="s">
        <v>1</v>
      </c>
      <c r="N316" s="226" t="s">
        <v>38</v>
      </c>
      <c r="O316" s="91"/>
      <c r="P316" s="227">
        <f>O316*H316</f>
        <v>0</v>
      </c>
      <c r="Q316" s="227">
        <v>0</v>
      </c>
      <c r="R316" s="227">
        <f>Q316*H316</f>
        <v>0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132</v>
      </c>
      <c r="AT316" s="229" t="s">
        <v>127</v>
      </c>
      <c r="AU316" s="229" t="s">
        <v>83</v>
      </c>
      <c r="AY316" s="17" t="s">
        <v>125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7" t="s">
        <v>81</v>
      </c>
      <c r="BK316" s="230">
        <f>ROUND(I316*H316,2)</f>
        <v>0</v>
      </c>
      <c r="BL316" s="17" t="s">
        <v>132</v>
      </c>
      <c r="BM316" s="229" t="s">
        <v>390</v>
      </c>
    </row>
    <row r="317" spans="1:51" s="13" customFormat="1" ht="12">
      <c r="A317" s="13"/>
      <c r="B317" s="231"/>
      <c r="C317" s="232"/>
      <c r="D317" s="233" t="s">
        <v>133</v>
      </c>
      <c r="E317" s="234" t="s">
        <v>1</v>
      </c>
      <c r="F317" s="235" t="s">
        <v>391</v>
      </c>
      <c r="G317" s="232"/>
      <c r="H317" s="236">
        <v>7555.24</v>
      </c>
      <c r="I317" s="237"/>
      <c r="J317" s="232"/>
      <c r="K317" s="232"/>
      <c r="L317" s="238"/>
      <c r="M317" s="239"/>
      <c r="N317" s="240"/>
      <c r="O317" s="240"/>
      <c r="P317" s="240"/>
      <c r="Q317" s="240"/>
      <c r="R317" s="240"/>
      <c r="S317" s="240"/>
      <c r="T317" s="24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2" t="s">
        <v>133</v>
      </c>
      <c r="AU317" s="242" t="s">
        <v>83</v>
      </c>
      <c r="AV317" s="13" t="s">
        <v>83</v>
      </c>
      <c r="AW317" s="13" t="s">
        <v>30</v>
      </c>
      <c r="AX317" s="13" t="s">
        <v>73</v>
      </c>
      <c r="AY317" s="242" t="s">
        <v>125</v>
      </c>
    </row>
    <row r="318" spans="1:51" s="15" customFormat="1" ht="12">
      <c r="A318" s="15"/>
      <c r="B318" s="253"/>
      <c r="C318" s="254"/>
      <c r="D318" s="233" t="s">
        <v>133</v>
      </c>
      <c r="E318" s="255" t="s">
        <v>1</v>
      </c>
      <c r="F318" s="256" t="s">
        <v>136</v>
      </c>
      <c r="G318" s="254"/>
      <c r="H318" s="257">
        <v>7555.24</v>
      </c>
      <c r="I318" s="258"/>
      <c r="J318" s="254"/>
      <c r="K318" s="254"/>
      <c r="L318" s="259"/>
      <c r="M318" s="260"/>
      <c r="N318" s="261"/>
      <c r="O318" s="261"/>
      <c r="P318" s="261"/>
      <c r="Q318" s="261"/>
      <c r="R318" s="261"/>
      <c r="S318" s="261"/>
      <c r="T318" s="262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3" t="s">
        <v>133</v>
      </c>
      <c r="AU318" s="263" t="s">
        <v>83</v>
      </c>
      <c r="AV318" s="15" t="s">
        <v>132</v>
      </c>
      <c r="AW318" s="15" t="s">
        <v>30</v>
      </c>
      <c r="AX318" s="15" t="s">
        <v>81</v>
      </c>
      <c r="AY318" s="263" t="s">
        <v>125</v>
      </c>
    </row>
    <row r="319" spans="1:65" s="2" customFormat="1" ht="16.5" customHeight="1">
      <c r="A319" s="38"/>
      <c r="B319" s="39"/>
      <c r="C319" s="218" t="s">
        <v>278</v>
      </c>
      <c r="D319" s="218" t="s">
        <v>127</v>
      </c>
      <c r="E319" s="219" t="s">
        <v>392</v>
      </c>
      <c r="F319" s="220" t="s">
        <v>393</v>
      </c>
      <c r="G319" s="221" t="s">
        <v>169</v>
      </c>
      <c r="H319" s="222">
        <v>539.66</v>
      </c>
      <c r="I319" s="223"/>
      <c r="J319" s="224">
        <f>ROUND(I319*H319,2)</f>
        <v>0</v>
      </c>
      <c r="K319" s="220" t="s">
        <v>131</v>
      </c>
      <c r="L319" s="44"/>
      <c r="M319" s="225" t="s">
        <v>1</v>
      </c>
      <c r="N319" s="226" t="s">
        <v>38</v>
      </c>
      <c r="O319" s="91"/>
      <c r="P319" s="227">
        <f>O319*H319</f>
        <v>0</v>
      </c>
      <c r="Q319" s="227">
        <v>0</v>
      </c>
      <c r="R319" s="227">
        <f>Q319*H319</f>
        <v>0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132</v>
      </c>
      <c r="AT319" s="229" t="s">
        <v>127</v>
      </c>
      <c r="AU319" s="229" t="s">
        <v>83</v>
      </c>
      <c r="AY319" s="17" t="s">
        <v>125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81</v>
      </c>
      <c r="BK319" s="230">
        <f>ROUND(I319*H319,2)</f>
        <v>0</v>
      </c>
      <c r="BL319" s="17" t="s">
        <v>132</v>
      </c>
      <c r="BM319" s="229" t="s">
        <v>394</v>
      </c>
    </row>
    <row r="320" spans="1:51" s="13" customFormat="1" ht="12">
      <c r="A320" s="13"/>
      <c r="B320" s="231"/>
      <c r="C320" s="232"/>
      <c r="D320" s="233" t="s">
        <v>133</v>
      </c>
      <c r="E320" s="234" t="s">
        <v>1</v>
      </c>
      <c r="F320" s="235" t="s">
        <v>395</v>
      </c>
      <c r="G320" s="232"/>
      <c r="H320" s="236">
        <v>539.66</v>
      </c>
      <c r="I320" s="237"/>
      <c r="J320" s="232"/>
      <c r="K320" s="232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133</v>
      </c>
      <c r="AU320" s="242" t="s">
        <v>83</v>
      </c>
      <c r="AV320" s="13" t="s">
        <v>83</v>
      </c>
      <c r="AW320" s="13" t="s">
        <v>30</v>
      </c>
      <c r="AX320" s="13" t="s">
        <v>73</v>
      </c>
      <c r="AY320" s="242" t="s">
        <v>125</v>
      </c>
    </row>
    <row r="321" spans="1:51" s="15" customFormat="1" ht="12">
      <c r="A321" s="15"/>
      <c r="B321" s="253"/>
      <c r="C321" s="254"/>
      <c r="D321" s="233" t="s">
        <v>133</v>
      </c>
      <c r="E321" s="255" t="s">
        <v>1</v>
      </c>
      <c r="F321" s="256" t="s">
        <v>136</v>
      </c>
      <c r="G321" s="254"/>
      <c r="H321" s="257">
        <v>539.66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3" t="s">
        <v>133</v>
      </c>
      <c r="AU321" s="263" t="s">
        <v>83</v>
      </c>
      <c r="AV321" s="15" t="s">
        <v>132</v>
      </c>
      <c r="AW321" s="15" t="s">
        <v>30</v>
      </c>
      <c r="AX321" s="15" t="s">
        <v>81</v>
      </c>
      <c r="AY321" s="263" t="s">
        <v>125</v>
      </c>
    </row>
    <row r="322" spans="1:65" s="2" customFormat="1" ht="24.15" customHeight="1">
      <c r="A322" s="38"/>
      <c r="B322" s="39"/>
      <c r="C322" s="218" t="s">
        <v>396</v>
      </c>
      <c r="D322" s="218" t="s">
        <v>127</v>
      </c>
      <c r="E322" s="219" t="s">
        <v>397</v>
      </c>
      <c r="F322" s="220" t="s">
        <v>182</v>
      </c>
      <c r="G322" s="221" t="s">
        <v>169</v>
      </c>
      <c r="H322" s="222">
        <v>539.66</v>
      </c>
      <c r="I322" s="223"/>
      <c r="J322" s="224">
        <f>ROUND(I322*H322,2)</f>
        <v>0</v>
      </c>
      <c r="K322" s="220" t="s">
        <v>131</v>
      </c>
      <c r="L322" s="44"/>
      <c r="M322" s="225" t="s">
        <v>1</v>
      </c>
      <c r="N322" s="226" t="s">
        <v>38</v>
      </c>
      <c r="O322" s="91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132</v>
      </c>
      <c r="AT322" s="229" t="s">
        <v>127</v>
      </c>
      <c r="AU322" s="229" t="s">
        <v>83</v>
      </c>
      <c r="AY322" s="17" t="s">
        <v>125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81</v>
      </c>
      <c r="BK322" s="230">
        <f>ROUND(I322*H322,2)</f>
        <v>0</v>
      </c>
      <c r="BL322" s="17" t="s">
        <v>132</v>
      </c>
      <c r="BM322" s="229" t="s">
        <v>398</v>
      </c>
    </row>
    <row r="323" spans="1:51" s="13" customFormat="1" ht="12">
      <c r="A323" s="13"/>
      <c r="B323" s="231"/>
      <c r="C323" s="232"/>
      <c r="D323" s="233" t="s">
        <v>133</v>
      </c>
      <c r="E323" s="234" t="s">
        <v>1</v>
      </c>
      <c r="F323" s="235" t="s">
        <v>395</v>
      </c>
      <c r="G323" s="232"/>
      <c r="H323" s="236">
        <v>539.66</v>
      </c>
      <c r="I323" s="237"/>
      <c r="J323" s="232"/>
      <c r="K323" s="232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133</v>
      </c>
      <c r="AU323" s="242" t="s">
        <v>83</v>
      </c>
      <c r="AV323" s="13" t="s">
        <v>83</v>
      </c>
      <c r="AW323" s="13" t="s">
        <v>30</v>
      </c>
      <c r="AX323" s="13" t="s">
        <v>73</v>
      </c>
      <c r="AY323" s="242" t="s">
        <v>125</v>
      </c>
    </row>
    <row r="324" spans="1:51" s="15" customFormat="1" ht="12">
      <c r="A324" s="15"/>
      <c r="B324" s="253"/>
      <c r="C324" s="254"/>
      <c r="D324" s="233" t="s">
        <v>133</v>
      </c>
      <c r="E324" s="255" t="s">
        <v>1</v>
      </c>
      <c r="F324" s="256" t="s">
        <v>136</v>
      </c>
      <c r="G324" s="254"/>
      <c r="H324" s="257">
        <v>539.66</v>
      </c>
      <c r="I324" s="258"/>
      <c r="J324" s="254"/>
      <c r="K324" s="254"/>
      <c r="L324" s="259"/>
      <c r="M324" s="260"/>
      <c r="N324" s="261"/>
      <c r="O324" s="261"/>
      <c r="P324" s="261"/>
      <c r="Q324" s="261"/>
      <c r="R324" s="261"/>
      <c r="S324" s="261"/>
      <c r="T324" s="262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3" t="s">
        <v>133</v>
      </c>
      <c r="AU324" s="263" t="s">
        <v>83</v>
      </c>
      <c r="AV324" s="15" t="s">
        <v>132</v>
      </c>
      <c r="AW324" s="15" t="s">
        <v>30</v>
      </c>
      <c r="AX324" s="15" t="s">
        <v>81</v>
      </c>
      <c r="AY324" s="263" t="s">
        <v>125</v>
      </c>
    </row>
    <row r="325" spans="1:63" s="12" customFormat="1" ht="22.8" customHeight="1">
      <c r="A325" s="12"/>
      <c r="B325" s="202"/>
      <c r="C325" s="203"/>
      <c r="D325" s="204" t="s">
        <v>72</v>
      </c>
      <c r="E325" s="216" t="s">
        <v>399</v>
      </c>
      <c r="F325" s="216" t="s">
        <v>400</v>
      </c>
      <c r="G325" s="203"/>
      <c r="H325" s="203"/>
      <c r="I325" s="206"/>
      <c r="J325" s="217">
        <f>BK325</f>
        <v>0</v>
      </c>
      <c r="K325" s="203"/>
      <c r="L325" s="208"/>
      <c r="M325" s="209"/>
      <c r="N325" s="210"/>
      <c r="O325" s="210"/>
      <c r="P325" s="211">
        <f>P326</f>
        <v>0</v>
      </c>
      <c r="Q325" s="210"/>
      <c r="R325" s="211">
        <f>R326</f>
        <v>0</v>
      </c>
      <c r="S325" s="210"/>
      <c r="T325" s="212">
        <f>T326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3" t="s">
        <v>81</v>
      </c>
      <c r="AT325" s="214" t="s">
        <v>72</v>
      </c>
      <c r="AU325" s="214" t="s">
        <v>81</v>
      </c>
      <c r="AY325" s="213" t="s">
        <v>125</v>
      </c>
      <c r="BK325" s="215">
        <f>BK326</f>
        <v>0</v>
      </c>
    </row>
    <row r="326" spans="1:65" s="2" customFormat="1" ht="24.15" customHeight="1">
      <c r="A326" s="38"/>
      <c r="B326" s="39"/>
      <c r="C326" s="218" t="s">
        <v>283</v>
      </c>
      <c r="D326" s="218" t="s">
        <v>127</v>
      </c>
      <c r="E326" s="219" t="s">
        <v>401</v>
      </c>
      <c r="F326" s="220" t="s">
        <v>402</v>
      </c>
      <c r="G326" s="221" t="s">
        <v>169</v>
      </c>
      <c r="H326" s="222">
        <v>195.11</v>
      </c>
      <c r="I326" s="223"/>
      <c r="J326" s="224">
        <f>ROUND(I326*H326,2)</f>
        <v>0</v>
      </c>
      <c r="K326" s="220" t="s">
        <v>131</v>
      </c>
      <c r="L326" s="44"/>
      <c r="M326" s="274" t="s">
        <v>1</v>
      </c>
      <c r="N326" s="275" t="s">
        <v>38</v>
      </c>
      <c r="O326" s="276"/>
      <c r="P326" s="277">
        <f>O326*H326</f>
        <v>0</v>
      </c>
      <c r="Q326" s="277">
        <v>0</v>
      </c>
      <c r="R326" s="277">
        <f>Q326*H326</f>
        <v>0</v>
      </c>
      <c r="S326" s="277">
        <v>0</v>
      </c>
      <c r="T326" s="27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132</v>
      </c>
      <c r="AT326" s="229" t="s">
        <v>127</v>
      </c>
      <c r="AU326" s="229" t="s">
        <v>83</v>
      </c>
      <c r="AY326" s="17" t="s">
        <v>125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81</v>
      </c>
      <c r="BK326" s="230">
        <f>ROUND(I326*H326,2)</f>
        <v>0</v>
      </c>
      <c r="BL326" s="17" t="s">
        <v>132</v>
      </c>
      <c r="BM326" s="229" t="s">
        <v>403</v>
      </c>
    </row>
    <row r="327" spans="1:31" s="2" customFormat="1" ht="6.95" customHeight="1">
      <c r="A327" s="38"/>
      <c r="B327" s="66"/>
      <c r="C327" s="67"/>
      <c r="D327" s="67"/>
      <c r="E327" s="67"/>
      <c r="F327" s="67"/>
      <c r="G327" s="67"/>
      <c r="H327" s="67"/>
      <c r="I327" s="67"/>
      <c r="J327" s="67"/>
      <c r="K327" s="67"/>
      <c r="L327" s="44"/>
      <c r="M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</row>
  </sheetData>
  <sheetProtection password="CC35" sheet="1" objects="1" scenarios="1" formatColumns="0" formatRows="0" autoFilter="0"/>
  <autoFilter ref="C124:K32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 xml:space="preserve">III/233 19   Hlohovičky ,  Opěrná zeď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31. 1. 2024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ROUND((SUM(BE127:BE459)),2)</f>
        <v>0</v>
      </c>
      <c r="G33" s="38"/>
      <c r="H33" s="38"/>
      <c r="I33" s="155">
        <v>0.21</v>
      </c>
      <c r="J33" s="154">
        <f>ROUND(((SUM(BE127:BE459))*I33),2)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ROUND((SUM(BF127:BF459)),2)</f>
        <v>0</v>
      </c>
      <c r="G34" s="38"/>
      <c r="H34" s="38"/>
      <c r="I34" s="155">
        <v>0.12</v>
      </c>
      <c r="J34" s="154">
        <f>ROUND(((SUM(BF127:BF459))*I34),2)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ROUND((SUM(BG127:BG459)),2)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ROUND((SUM(BH127:BH459)),2)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ROUND((SUM(BI127:BI459)),2)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 xml:space="preserve">III/233 19   Hlohovičky ,  Opěrná zeď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201 - Opěrná zeď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31. 1. 2024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J239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405</v>
      </c>
      <c r="E100" s="188"/>
      <c r="F100" s="188"/>
      <c r="G100" s="188"/>
      <c r="H100" s="188"/>
      <c r="I100" s="188"/>
      <c r="J100" s="189">
        <f>J301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104</v>
      </c>
      <c r="E101" s="188"/>
      <c r="F101" s="188"/>
      <c r="G101" s="188"/>
      <c r="H101" s="188"/>
      <c r="I101" s="188"/>
      <c r="J101" s="189">
        <f>J341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406</v>
      </c>
      <c r="E102" s="188"/>
      <c r="F102" s="188"/>
      <c r="G102" s="188"/>
      <c r="H102" s="188"/>
      <c r="I102" s="188"/>
      <c r="J102" s="189">
        <f>J348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J356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108</v>
      </c>
      <c r="E104" s="188"/>
      <c r="F104" s="188"/>
      <c r="G104" s="188"/>
      <c r="H104" s="188"/>
      <c r="I104" s="188"/>
      <c r="J104" s="189">
        <f>J394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109</v>
      </c>
      <c r="E105" s="188"/>
      <c r="F105" s="188"/>
      <c r="G105" s="188"/>
      <c r="H105" s="188"/>
      <c r="I105" s="188"/>
      <c r="J105" s="189">
        <f>J420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407</v>
      </c>
      <c r="E106" s="182"/>
      <c r="F106" s="182"/>
      <c r="G106" s="182"/>
      <c r="H106" s="182"/>
      <c r="I106" s="182"/>
      <c r="J106" s="183">
        <f>J422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5"/>
      <c r="C107" s="186"/>
      <c r="D107" s="187" t="s">
        <v>408</v>
      </c>
      <c r="E107" s="188"/>
      <c r="F107" s="188"/>
      <c r="G107" s="188"/>
      <c r="H107" s="188"/>
      <c r="I107" s="188"/>
      <c r="J107" s="189">
        <f>J423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110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4" t="str">
        <f>E7</f>
        <v xml:space="preserve">III/233 19   Hlohovičky ,  Opěrná zeď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94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201 - Opěrná zeď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31. 1. 2024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 xml:space="preserve"> </v>
      </c>
      <c r="G123" s="40"/>
      <c r="H123" s="40"/>
      <c r="I123" s="32" t="s">
        <v>29</v>
      </c>
      <c r="J123" s="36" t="str">
        <f>E21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IF(E18="","",E18)</f>
        <v>Vyplň údaj</v>
      </c>
      <c r="G124" s="40"/>
      <c r="H124" s="40"/>
      <c r="I124" s="32" t="s">
        <v>31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111</v>
      </c>
      <c r="D126" s="194" t="s">
        <v>58</v>
      </c>
      <c r="E126" s="194" t="s">
        <v>54</v>
      </c>
      <c r="F126" s="194" t="s">
        <v>55</v>
      </c>
      <c r="G126" s="194" t="s">
        <v>112</v>
      </c>
      <c r="H126" s="194" t="s">
        <v>113</v>
      </c>
      <c r="I126" s="194" t="s">
        <v>114</v>
      </c>
      <c r="J126" s="194" t="s">
        <v>98</v>
      </c>
      <c r="K126" s="195" t="s">
        <v>115</v>
      </c>
      <c r="L126" s="196"/>
      <c r="M126" s="100" t="s">
        <v>1</v>
      </c>
      <c r="N126" s="101" t="s">
        <v>37</v>
      </c>
      <c r="O126" s="101" t="s">
        <v>116</v>
      </c>
      <c r="P126" s="101" t="s">
        <v>117</v>
      </c>
      <c r="Q126" s="101" t="s">
        <v>118</v>
      </c>
      <c r="R126" s="101" t="s">
        <v>119</v>
      </c>
      <c r="S126" s="101" t="s">
        <v>120</v>
      </c>
      <c r="T126" s="102" t="s">
        <v>121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122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P128+P422</f>
        <v>0</v>
      </c>
      <c r="Q127" s="104"/>
      <c r="R127" s="199">
        <f>R128+R422</f>
        <v>0</v>
      </c>
      <c r="S127" s="104"/>
      <c r="T127" s="200">
        <f>T128+T422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100</v>
      </c>
      <c r="BK127" s="201">
        <f>BK128+BK422</f>
        <v>0</v>
      </c>
    </row>
    <row r="128" spans="1:63" s="12" customFormat="1" ht="25.9" customHeight="1">
      <c r="A128" s="12"/>
      <c r="B128" s="202"/>
      <c r="C128" s="203"/>
      <c r="D128" s="204" t="s">
        <v>72</v>
      </c>
      <c r="E128" s="205" t="s">
        <v>123</v>
      </c>
      <c r="F128" s="205" t="s">
        <v>124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P129+P239+P301+P341+P348+P356+P394+P420</f>
        <v>0</v>
      </c>
      <c r="Q128" s="210"/>
      <c r="R128" s="211">
        <f>R129+R239+R301+R341+R348+R356+R394+R420</f>
        <v>0</v>
      </c>
      <c r="S128" s="210"/>
      <c r="T128" s="212">
        <f>T129+T239+T301+T341+T348+T356+T394+T420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81</v>
      </c>
      <c r="AT128" s="214" t="s">
        <v>72</v>
      </c>
      <c r="AU128" s="214" t="s">
        <v>73</v>
      </c>
      <c r="AY128" s="213" t="s">
        <v>125</v>
      </c>
      <c r="BK128" s="215">
        <f>BK129+BK239+BK301+BK341+BK348+BK356+BK394+BK420</f>
        <v>0</v>
      </c>
    </row>
    <row r="129" spans="1:63" s="12" customFormat="1" ht="22.8" customHeight="1">
      <c r="A129" s="12"/>
      <c r="B129" s="202"/>
      <c r="C129" s="203"/>
      <c r="D129" s="204" t="s">
        <v>72</v>
      </c>
      <c r="E129" s="216" t="s">
        <v>81</v>
      </c>
      <c r="F129" s="216" t="s">
        <v>126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SUM(P130:P238)</f>
        <v>0</v>
      </c>
      <c r="Q129" s="210"/>
      <c r="R129" s="211">
        <f>SUM(R130:R238)</f>
        <v>0</v>
      </c>
      <c r="S129" s="210"/>
      <c r="T129" s="212">
        <f>SUM(T130:T238)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81</v>
      </c>
      <c r="AT129" s="214" t="s">
        <v>72</v>
      </c>
      <c r="AU129" s="214" t="s">
        <v>81</v>
      </c>
      <c r="AY129" s="213" t="s">
        <v>125</v>
      </c>
      <c r="BK129" s="215">
        <f>SUM(BK130:BK238)</f>
        <v>0</v>
      </c>
    </row>
    <row r="130" spans="1:65" s="2" customFormat="1" ht="24.15" customHeight="1">
      <c r="A130" s="38"/>
      <c r="B130" s="39"/>
      <c r="C130" s="218" t="s">
        <v>81</v>
      </c>
      <c r="D130" s="218" t="s">
        <v>127</v>
      </c>
      <c r="E130" s="219" t="s">
        <v>409</v>
      </c>
      <c r="F130" s="220" t="s">
        <v>410</v>
      </c>
      <c r="G130" s="221" t="s">
        <v>130</v>
      </c>
      <c r="H130" s="222">
        <v>70</v>
      </c>
      <c r="I130" s="223"/>
      <c r="J130" s="224">
        <f>ROUND(I130*H130,2)</f>
        <v>0</v>
      </c>
      <c r="K130" s="220" t="s">
        <v>131</v>
      </c>
      <c r="L130" s="44"/>
      <c r="M130" s="225" t="s">
        <v>1</v>
      </c>
      <c r="N130" s="226" t="s">
        <v>38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132</v>
      </c>
      <c r="AT130" s="229" t="s">
        <v>127</v>
      </c>
      <c r="AU130" s="229" t="s">
        <v>83</v>
      </c>
      <c r="AY130" s="17" t="s">
        <v>125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132</v>
      </c>
      <c r="BM130" s="229" t="s">
        <v>83</v>
      </c>
    </row>
    <row r="131" spans="1:51" s="13" customFormat="1" ht="12">
      <c r="A131" s="13"/>
      <c r="B131" s="231"/>
      <c r="C131" s="232"/>
      <c r="D131" s="233" t="s">
        <v>133</v>
      </c>
      <c r="E131" s="234" t="s">
        <v>1</v>
      </c>
      <c r="F131" s="235" t="s">
        <v>288</v>
      </c>
      <c r="G131" s="232"/>
      <c r="H131" s="236">
        <v>70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133</v>
      </c>
      <c r="AU131" s="242" t="s">
        <v>83</v>
      </c>
      <c r="AV131" s="13" t="s">
        <v>83</v>
      </c>
      <c r="AW131" s="13" t="s">
        <v>30</v>
      </c>
      <c r="AX131" s="13" t="s">
        <v>73</v>
      </c>
      <c r="AY131" s="242" t="s">
        <v>125</v>
      </c>
    </row>
    <row r="132" spans="1:51" s="14" customFormat="1" ht="12">
      <c r="A132" s="14"/>
      <c r="B132" s="243"/>
      <c r="C132" s="244"/>
      <c r="D132" s="233" t="s">
        <v>133</v>
      </c>
      <c r="E132" s="245" t="s">
        <v>1</v>
      </c>
      <c r="F132" s="246" t="s">
        <v>153</v>
      </c>
      <c r="G132" s="244"/>
      <c r="H132" s="245" t="s">
        <v>1</v>
      </c>
      <c r="I132" s="247"/>
      <c r="J132" s="244"/>
      <c r="K132" s="244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133</v>
      </c>
      <c r="AU132" s="252" t="s">
        <v>83</v>
      </c>
      <c r="AV132" s="14" t="s">
        <v>81</v>
      </c>
      <c r="AW132" s="14" t="s">
        <v>30</v>
      </c>
      <c r="AX132" s="14" t="s">
        <v>73</v>
      </c>
      <c r="AY132" s="252" t="s">
        <v>125</v>
      </c>
    </row>
    <row r="133" spans="1:51" s="15" customFormat="1" ht="12">
      <c r="A133" s="15"/>
      <c r="B133" s="253"/>
      <c r="C133" s="254"/>
      <c r="D133" s="233" t="s">
        <v>133</v>
      </c>
      <c r="E133" s="255" t="s">
        <v>1</v>
      </c>
      <c r="F133" s="256" t="s">
        <v>136</v>
      </c>
      <c r="G133" s="254"/>
      <c r="H133" s="257">
        <v>70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3" t="s">
        <v>133</v>
      </c>
      <c r="AU133" s="263" t="s">
        <v>83</v>
      </c>
      <c r="AV133" s="15" t="s">
        <v>132</v>
      </c>
      <c r="AW133" s="15" t="s">
        <v>30</v>
      </c>
      <c r="AX133" s="15" t="s">
        <v>81</v>
      </c>
      <c r="AY133" s="263" t="s">
        <v>125</v>
      </c>
    </row>
    <row r="134" spans="1:65" s="2" customFormat="1" ht="21.75" customHeight="1">
      <c r="A134" s="38"/>
      <c r="B134" s="39"/>
      <c r="C134" s="218" t="s">
        <v>83</v>
      </c>
      <c r="D134" s="218" t="s">
        <v>127</v>
      </c>
      <c r="E134" s="219" t="s">
        <v>411</v>
      </c>
      <c r="F134" s="220" t="s">
        <v>412</v>
      </c>
      <c r="G134" s="221" t="s">
        <v>287</v>
      </c>
      <c r="H134" s="222">
        <v>1</v>
      </c>
      <c r="I134" s="223"/>
      <c r="J134" s="224">
        <f>ROUND(I134*H134,2)</f>
        <v>0</v>
      </c>
      <c r="K134" s="220" t="s">
        <v>131</v>
      </c>
      <c r="L134" s="44"/>
      <c r="M134" s="225" t="s">
        <v>1</v>
      </c>
      <c r="N134" s="226" t="s">
        <v>38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132</v>
      </c>
      <c r="AT134" s="229" t="s">
        <v>127</v>
      </c>
      <c r="AU134" s="229" t="s">
        <v>83</v>
      </c>
      <c r="AY134" s="17" t="s">
        <v>125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132</v>
      </c>
      <c r="BM134" s="229" t="s">
        <v>132</v>
      </c>
    </row>
    <row r="135" spans="1:65" s="2" customFormat="1" ht="16.5" customHeight="1">
      <c r="A135" s="38"/>
      <c r="B135" s="39"/>
      <c r="C135" s="218" t="s">
        <v>144</v>
      </c>
      <c r="D135" s="218" t="s">
        <v>127</v>
      </c>
      <c r="E135" s="219" t="s">
        <v>413</v>
      </c>
      <c r="F135" s="220" t="s">
        <v>414</v>
      </c>
      <c r="G135" s="221" t="s">
        <v>287</v>
      </c>
      <c r="H135" s="222">
        <v>1</v>
      </c>
      <c r="I135" s="223"/>
      <c r="J135" s="224">
        <f>ROUND(I135*H135,2)</f>
        <v>0</v>
      </c>
      <c r="K135" s="220" t="s">
        <v>131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132</v>
      </c>
      <c r="AT135" s="229" t="s">
        <v>127</v>
      </c>
      <c r="AU135" s="229" t="s">
        <v>83</v>
      </c>
      <c r="AY135" s="17" t="s">
        <v>125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132</v>
      </c>
      <c r="BM135" s="229" t="s">
        <v>147</v>
      </c>
    </row>
    <row r="136" spans="1:65" s="2" customFormat="1" ht="16.5" customHeight="1">
      <c r="A136" s="38"/>
      <c r="B136" s="39"/>
      <c r="C136" s="218" t="s">
        <v>132</v>
      </c>
      <c r="D136" s="218" t="s">
        <v>127</v>
      </c>
      <c r="E136" s="219" t="s">
        <v>415</v>
      </c>
      <c r="F136" s="220" t="s">
        <v>416</v>
      </c>
      <c r="G136" s="221" t="s">
        <v>219</v>
      </c>
      <c r="H136" s="222">
        <v>120</v>
      </c>
      <c r="I136" s="223"/>
      <c r="J136" s="224">
        <f>ROUND(I136*H136,2)</f>
        <v>0</v>
      </c>
      <c r="K136" s="220" t="s">
        <v>131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132</v>
      </c>
      <c r="AT136" s="229" t="s">
        <v>127</v>
      </c>
      <c r="AU136" s="229" t="s">
        <v>83</v>
      </c>
      <c r="AY136" s="17" t="s">
        <v>125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132</v>
      </c>
      <c r="BM136" s="229" t="s">
        <v>151</v>
      </c>
    </row>
    <row r="137" spans="1:51" s="14" customFormat="1" ht="12">
      <c r="A137" s="14"/>
      <c r="B137" s="243"/>
      <c r="C137" s="244"/>
      <c r="D137" s="233" t="s">
        <v>133</v>
      </c>
      <c r="E137" s="245" t="s">
        <v>1</v>
      </c>
      <c r="F137" s="246" t="s">
        <v>417</v>
      </c>
      <c r="G137" s="244"/>
      <c r="H137" s="245" t="s">
        <v>1</v>
      </c>
      <c r="I137" s="247"/>
      <c r="J137" s="244"/>
      <c r="K137" s="244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133</v>
      </c>
      <c r="AU137" s="252" t="s">
        <v>83</v>
      </c>
      <c r="AV137" s="14" t="s">
        <v>81</v>
      </c>
      <c r="AW137" s="14" t="s">
        <v>30</v>
      </c>
      <c r="AX137" s="14" t="s">
        <v>73</v>
      </c>
      <c r="AY137" s="252" t="s">
        <v>125</v>
      </c>
    </row>
    <row r="138" spans="1:51" s="13" customFormat="1" ht="12">
      <c r="A138" s="13"/>
      <c r="B138" s="231"/>
      <c r="C138" s="232"/>
      <c r="D138" s="233" t="s">
        <v>133</v>
      </c>
      <c r="E138" s="234" t="s">
        <v>1</v>
      </c>
      <c r="F138" s="235" t="s">
        <v>365</v>
      </c>
      <c r="G138" s="232"/>
      <c r="H138" s="236">
        <v>120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133</v>
      </c>
      <c r="AU138" s="242" t="s">
        <v>83</v>
      </c>
      <c r="AV138" s="13" t="s">
        <v>83</v>
      </c>
      <c r="AW138" s="13" t="s">
        <v>30</v>
      </c>
      <c r="AX138" s="13" t="s">
        <v>73</v>
      </c>
      <c r="AY138" s="242" t="s">
        <v>125</v>
      </c>
    </row>
    <row r="139" spans="1:51" s="14" customFormat="1" ht="12">
      <c r="A139" s="14"/>
      <c r="B139" s="243"/>
      <c r="C139" s="244"/>
      <c r="D139" s="233" t="s">
        <v>133</v>
      </c>
      <c r="E139" s="245" t="s">
        <v>1</v>
      </c>
      <c r="F139" s="246" t="s">
        <v>153</v>
      </c>
      <c r="G139" s="244"/>
      <c r="H139" s="245" t="s">
        <v>1</v>
      </c>
      <c r="I139" s="247"/>
      <c r="J139" s="244"/>
      <c r="K139" s="244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133</v>
      </c>
      <c r="AU139" s="252" t="s">
        <v>83</v>
      </c>
      <c r="AV139" s="14" t="s">
        <v>81</v>
      </c>
      <c r="AW139" s="14" t="s">
        <v>30</v>
      </c>
      <c r="AX139" s="14" t="s">
        <v>73</v>
      </c>
      <c r="AY139" s="252" t="s">
        <v>125</v>
      </c>
    </row>
    <row r="140" spans="1:51" s="15" customFormat="1" ht="12">
      <c r="A140" s="15"/>
      <c r="B140" s="253"/>
      <c r="C140" s="254"/>
      <c r="D140" s="233" t="s">
        <v>133</v>
      </c>
      <c r="E140" s="255" t="s">
        <v>1</v>
      </c>
      <c r="F140" s="256" t="s">
        <v>136</v>
      </c>
      <c r="G140" s="254"/>
      <c r="H140" s="257">
        <v>120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3" t="s">
        <v>133</v>
      </c>
      <c r="AU140" s="263" t="s">
        <v>83</v>
      </c>
      <c r="AV140" s="15" t="s">
        <v>132</v>
      </c>
      <c r="AW140" s="15" t="s">
        <v>30</v>
      </c>
      <c r="AX140" s="15" t="s">
        <v>81</v>
      </c>
      <c r="AY140" s="263" t="s">
        <v>125</v>
      </c>
    </row>
    <row r="141" spans="1:65" s="2" customFormat="1" ht="16.5" customHeight="1">
      <c r="A141" s="38"/>
      <c r="B141" s="39"/>
      <c r="C141" s="218" t="s">
        <v>154</v>
      </c>
      <c r="D141" s="218" t="s">
        <v>127</v>
      </c>
      <c r="E141" s="219" t="s">
        <v>418</v>
      </c>
      <c r="F141" s="220" t="s">
        <v>419</v>
      </c>
      <c r="G141" s="221" t="s">
        <v>420</v>
      </c>
      <c r="H141" s="222">
        <v>1728</v>
      </c>
      <c r="I141" s="223"/>
      <c r="J141" s="224">
        <f>ROUND(I141*H141,2)</f>
        <v>0</v>
      </c>
      <c r="K141" s="220" t="s">
        <v>131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132</v>
      </c>
      <c r="AT141" s="229" t="s">
        <v>127</v>
      </c>
      <c r="AU141" s="229" t="s">
        <v>83</v>
      </c>
      <c r="AY141" s="17" t="s">
        <v>125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132</v>
      </c>
      <c r="BM141" s="229" t="s">
        <v>157</v>
      </c>
    </row>
    <row r="142" spans="1:51" s="13" customFormat="1" ht="12">
      <c r="A142" s="13"/>
      <c r="B142" s="231"/>
      <c r="C142" s="232"/>
      <c r="D142" s="233" t="s">
        <v>133</v>
      </c>
      <c r="E142" s="234" t="s">
        <v>1</v>
      </c>
      <c r="F142" s="235" t="s">
        <v>421</v>
      </c>
      <c r="G142" s="232"/>
      <c r="H142" s="236">
        <v>1728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133</v>
      </c>
      <c r="AU142" s="242" t="s">
        <v>83</v>
      </c>
      <c r="AV142" s="13" t="s">
        <v>83</v>
      </c>
      <c r="AW142" s="13" t="s">
        <v>30</v>
      </c>
      <c r="AX142" s="13" t="s">
        <v>73</v>
      </c>
      <c r="AY142" s="242" t="s">
        <v>125</v>
      </c>
    </row>
    <row r="143" spans="1:51" s="14" customFormat="1" ht="12">
      <c r="A143" s="14"/>
      <c r="B143" s="243"/>
      <c r="C143" s="244"/>
      <c r="D143" s="233" t="s">
        <v>133</v>
      </c>
      <c r="E143" s="245" t="s">
        <v>1</v>
      </c>
      <c r="F143" s="246" t="s">
        <v>153</v>
      </c>
      <c r="G143" s="244"/>
      <c r="H143" s="245" t="s">
        <v>1</v>
      </c>
      <c r="I143" s="247"/>
      <c r="J143" s="244"/>
      <c r="K143" s="244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133</v>
      </c>
      <c r="AU143" s="252" t="s">
        <v>83</v>
      </c>
      <c r="AV143" s="14" t="s">
        <v>81</v>
      </c>
      <c r="AW143" s="14" t="s">
        <v>30</v>
      </c>
      <c r="AX143" s="14" t="s">
        <v>73</v>
      </c>
      <c r="AY143" s="252" t="s">
        <v>125</v>
      </c>
    </row>
    <row r="144" spans="1:51" s="15" customFormat="1" ht="12">
      <c r="A144" s="15"/>
      <c r="B144" s="253"/>
      <c r="C144" s="254"/>
      <c r="D144" s="233" t="s">
        <v>133</v>
      </c>
      <c r="E144" s="255" t="s">
        <v>1</v>
      </c>
      <c r="F144" s="256" t="s">
        <v>136</v>
      </c>
      <c r="G144" s="254"/>
      <c r="H144" s="257">
        <v>1728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3" t="s">
        <v>133</v>
      </c>
      <c r="AU144" s="263" t="s">
        <v>83</v>
      </c>
      <c r="AV144" s="15" t="s">
        <v>132</v>
      </c>
      <c r="AW144" s="15" t="s">
        <v>30</v>
      </c>
      <c r="AX144" s="15" t="s">
        <v>81</v>
      </c>
      <c r="AY144" s="263" t="s">
        <v>125</v>
      </c>
    </row>
    <row r="145" spans="1:65" s="2" customFormat="1" ht="24.15" customHeight="1">
      <c r="A145" s="38"/>
      <c r="B145" s="39"/>
      <c r="C145" s="218" t="s">
        <v>147</v>
      </c>
      <c r="D145" s="218" t="s">
        <v>127</v>
      </c>
      <c r="E145" s="219" t="s">
        <v>422</v>
      </c>
      <c r="F145" s="220" t="s">
        <v>423</v>
      </c>
      <c r="G145" s="221" t="s">
        <v>424</v>
      </c>
      <c r="H145" s="222">
        <v>72</v>
      </c>
      <c r="I145" s="223"/>
      <c r="J145" s="224">
        <f>ROUND(I145*H145,2)</f>
        <v>0</v>
      </c>
      <c r="K145" s="220" t="s">
        <v>131</v>
      </c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132</v>
      </c>
      <c r="AT145" s="229" t="s">
        <v>127</v>
      </c>
      <c r="AU145" s="229" t="s">
        <v>83</v>
      </c>
      <c r="AY145" s="17" t="s">
        <v>125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132</v>
      </c>
      <c r="BM145" s="229" t="s">
        <v>8</v>
      </c>
    </row>
    <row r="146" spans="1:65" s="2" customFormat="1" ht="21.75" customHeight="1">
      <c r="A146" s="38"/>
      <c r="B146" s="39"/>
      <c r="C146" s="218" t="s">
        <v>161</v>
      </c>
      <c r="D146" s="218" t="s">
        <v>127</v>
      </c>
      <c r="E146" s="219" t="s">
        <v>425</v>
      </c>
      <c r="F146" s="220" t="s">
        <v>426</v>
      </c>
      <c r="G146" s="221" t="s">
        <v>160</v>
      </c>
      <c r="H146" s="222">
        <v>180</v>
      </c>
      <c r="I146" s="223"/>
      <c r="J146" s="224">
        <f>ROUND(I146*H146,2)</f>
        <v>0</v>
      </c>
      <c r="K146" s="220" t="s">
        <v>131</v>
      </c>
      <c r="L146" s="44"/>
      <c r="M146" s="225" t="s">
        <v>1</v>
      </c>
      <c r="N146" s="226" t="s">
        <v>38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132</v>
      </c>
      <c r="AT146" s="229" t="s">
        <v>127</v>
      </c>
      <c r="AU146" s="229" t="s">
        <v>83</v>
      </c>
      <c r="AY146" s="17" t="s">
        <v>125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132</v>
      </c>
      <c r="BM146" s="229" t="s">
        <v>164</v>
      </c>
    </row>
    <row r="147" spans="1:51" s="13" customFormat="1" ht="12">
      <c r="A147" s="13"/>
      <c r="B147" s="231"/>
      <c r="C147" s="232"/>
      <c r="D147" s="233" t="s">
        <v>133</v>
      </c>
      <c r="E147" s="234" t="s">
        <v>1</v>
      </c>
      <c r="F147" s="235" t="s">
        <v>427</v>
      </c>
      <c r="G147" s="232"/>
      <c r="H147" s="236">
        <v>180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133</v>
      </c>
      <c r="AU147" s="242" t="s">
        <v>83</v>
      </c>
      <c r="AV147" s="13" t="s">
        <v>83</v>
      </c>
      <c r="AW147" s="13" t="s">
        <v>30</v>
      </c>
      <c r="AX147" s="13" t="s">
        <v>73</v>
      </c>
      <c r="AY147" s="242" t="s">
        <v>125</v>
      </c>
    </row>
    <row r="148" spans="1:51" s="14" customFormat="1" ht="12">
      <c r="A148" s="14"/>
      <c r="B148" s="243"/>
      <c r="C148" s="244"/>
      <c r="D148" s="233" t="s">
        <v>133</v>
      </c>
      <c r="E148" s="245" t="s">
        <v>1</v>
      </c>
      <c r="F148" s="246" t="s">
        <v>153</v>
      </c>
      <c r="G148" s="244"/>
      <c r="H148" s="245" t="s">
        <v>1</v>
      </c>
      <c r="I148" s="247"/>
      <c r="J148" s="244"/>
      <c r="K148" s="244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133</v>
      </c>
      <c r="AU148" s="252" t="s">
        <v>83</v>
      </c>
      <c r="AV148" s="14" t="s">
        <v>81</v>
      </c>
      <c r="AW148" s="14" t="s">
        <v>30</v>
      </c>
      <c r="AX148" s="14" t="s">
        <v>73</v>
      </c>
      <c r="AY148" s="252" t="s">
        <v>125</v>
      </c>
    </row>
    <row r="149" spans="1:51" s="15" customFormat="1" ht="12">
      <c r="A149" s="15"/>
      <c r="B149" s="253"/>
      <c r="C149" s="254"/>
      <c r="D149" s="233" t="s">
        <v>133</v>
      </c>
      <c r="E149" s="255" t="s">
        <v>1</v>
      </c>
      <c r="F149" s="256" t="s">
        <v>136</v>
      </c>
      <c r="G149" s="254"/>
      <c r="H149" s="257">
        <v>180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3" t="s">
        <v>133</v>
      </c>
      <c r="AU149" s="263" t="s">
        <v>83</v>
      </c>
      <c r="AV149" s="15" t="s">
        <v>132</v>
      </c>
      <c r="AW149" s="15" t="s">
        <v>30</v>
      </c>
      <c r="AX149" s="15" t="s">
        <v>81</v>
      </c>
      <c r="AY149" s="263" t="s">
        <v>125</v>
      </c>
    </row>
    <row r="150" spans="1:65" s="2" customFormat="1" ht="24.15" customHeight="1">
      <c r="A150" s="38"/>
      <c r="B150" s="39"/>
      <c r="C150" s="218" t="s">
        <v>151</v>
      </c>
      <c r="D150" s="218" t="s">
        <v>127</v>
      </c>
      <c r="E150" s="219" t="s">
        <v>428</v>
      </c>
      <c r="F150" s="220" t="s">
        <v>429</v>
      </c>
      <c r="G150" s="221" t="s">
        <v>160</v>
      </c>
      <c r="H150" s="222">
        <v>514.15</v>
      </c>
      <c r="I150" s="223"/>
      <c r="J150" s="224">
        <f>ROUND(I150*H150,2)</f>
        <v>0</v>
      </c>
      <c r="K150" s="220" t="s">
        <v>131</v>
      </c>
      <c r="L150" s="44"/>
      <c r="M150" s="225" t="s">
        <v>1</v>
      </c>
      <c r="N150" s="226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132</v>
      </c>
      <c r="AT150" s="229" t="s">
        <v>127</v>
      </c>
      <c r="AU150" s="229" t="s">
        <v>83</v>
      </c>
      <c r="AY150" s="17" t="s">
        <v>125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132</v>
      </c>
      <c r="BM150" s="229" t="s">
        <v>141</v>
      </c>
    </row>
    <row r="151" spans="1:51" s="13" customFormat="1" ht="12">
      <c r="A151" s="13"/>
      <c r="B151" s="231"/>
      <c r="C151" s="232"/>
      <c r="D151" s="233" t="s">
        <v>133</v>
      </c>
      <c r="E151" s="234" t="s">
        <v>1</v>
      </c>
      <c r="F151" s="235" t="s">
        <v>430</v>
      </c>
      <c r="G151" s="232"/>
      <c r="H151" s="236">
        <v>417.15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133</v>
      </c>
      <c r="AU151" s="242" t="s">
        <v>83</v>
      </c>
      <c r="AV151" s="13" t="s">
        <v>83</v>
      </c>
      <c r="AW151" s="13" t="s">
        <v>30</v>
      </c>
      <c r="AX151" s="13" t="s">
        <v>73</v>
      </c>
      <c r="AY151" s="242" t="s">
        <v>125</v>
      </c>
    </row>
    <row r="152" spans="1:51" s="13" customFormat="1" ht="12">
      <c r="A152" s="13"/>
      <c r="B152" s="231"/>
      <c r="C152" s="232"/>
      <c r="D152" s="233" t="s">
        <v>133</v>
      </c>
      <c r="E152" s="234" t="s">
        <v>1</v>
      </c>
      <c r="F152" s="235" t="s">
        <v>431</v>
      </c>
      <c r="G152" s="232"/>
      <c r="H152" s="236">
        <v>81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133</v>
      </c>
      <c r="AU152" s="242" t="s">
        <v>83</v>
      </c>
      <c r="AV152" s="13" t="s">
        <v>83</v>
      </c>
      <c r="AW152" s="13" t="s">
        <v>30</v>
      </c>
      <c r="AX152" s="13" t="s">
        <v>73</v>
      </c>
      <c r="AY152" s="242" t="s">
        <v>125</v>
      </c>
    </row>
    <row r="153" spans="1:51" s="13" customFormat="1" ht="12">
      <c r="A153" s="13"/>
      <c r="B153" s="231"/>
      <c r="C153" s="232"/>
      <c r="D153" s="233" t="s">
        <v>133</v>
      </c>
      <c r="E153" s="234" t="s">
        <v>1</v>
      </c>
      <c r="F153" s="235" t="s">
        <v>432</v>
      </c>
      <c r="G153" s="232"/>
      <c r="H153" s="236">
        <v>16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133</v>
      </c>
      <c r="AU153" s="242" t="s">
        <v>83</v>
      </c>
      <c r="AV153" s="13" t="s">
        <v>83</v>
      </c>
      <c r="AW153" s="13" t="s">
        <v>30</v>
      </c>
      <c r="AX153" s="13" t="s">
        <v>73</v>
      </c>
      <c r="AY153" s="242" t="s">
        <v>125</v>
      </c>
    </row>
    <row r="154" spans="1:51" s="14" customFormat="1" ht="12">
      <c r="A154" s="14"/>
      <c r="B154" s="243"/>
      <c r="C154" s="244"/>
      <c r="D154" s="233" t="s">
        <v>133</v>
      </c>
      <c r="E154" s="245" t="s">
        <v>1</v>
      </c>
      <c r="F154" s="246" t="s">
        <v>153</v>
      </c>
      <c r="G154" s="244"/>
      <c r="H154" s="245" t="s">
        <v>1</v>
      </c>
      <c r="I154" s="247"/>
      <c r="J154" s="244"/>
      <c r="K154" s="244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133</v>
      </c>
      <c r="AU154" s="252" t="s">
        <v>83</v>
      </c>
      <c r="AV154" s="14" t="s">
        <v>81</v>
      </c>
      <c r="AW154" s="14" t="s">
        <v>30</v>
      </c>
      <c r="AX154" s="14" t="s">
        <v>73</v>
      </c>
      <c r="AY154" s="252" t="s">
        <v>125</v>
      </c>
    </row>
    <row r="155" spans="1:51" s="15" customFormat="1" ht="12">
      <c r="A155" s="15"/>
      <c r="B155" s="253"/>
      <c r="C155" s="254"/>
      <c r="D155" s="233" t="s">
        <v>133</v>
      </c>
      <c r="E155" s="255" t="s">
        <v>1</v>
      </c>
      <c r="F155" s="256" t="s">
        <v>136</v>
      </c>
      <c r="G155" s="254"/>
      <c r="H155" s="257">
        <v>514.15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3" t="s">
        <v>133</v>
      </c>
      <c r="AU155" s="263" t="s">
        <v>83</v>
      </c>
      <c r="AV155" s="15" t="s">
        <v>132</v>
      </c>
      <c r="AW155" s="15" t="s">
        <v>30</v>
      </c>
      <c r="AX155" s="15" t="s">
        <v>81</v>
      </c>
      <c r="AY155" s="263" t="s">
        <v>125</v>
      </c>
    </row>
    <row r="156" spans="1:65" s="2" customFormat="1" ht="21.75" customHeight="1">
      <c r="A156" s="38"/>
      <c r="B156" s="39"/>
      <c r="C156" s="218" t="s">
        <v>171</v>
      </c>
      <c r="D156" s="218" t="s">
        <v>127</v>
      </c>
      <c r="E156" s="219" t="s">
        <v>433</v>
      </c>
      <c r="F156" s="220" t="s">
        <v>434</v>
      </c>
      <c r="G156" s="221" t="s">
        <v>130</v>
      </c>
      <c r="H156" s="222">
        <v>224</v>
      </c>
      <c r="I156" s="223"/>
      <c r="J156" s="224">
        <f>ROUND(I156*H156,2)</f>
        <v>0</v>
      </c>
      <c r="K156" s="220" t="s">
        <v>131</v>
      </c>
      <c r="L156" s="44"/>
      <c r="M156" s="225" t="s">
        <v>1</v>
      </c>
      <c r="N156" s="226" t="s">
        <v>38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132</v>
      </c>
      <c r="AT156" s="229" t="s">
        <v>127</v>
      </c>
      <c r="AU156" s="229" t="s">
        <v>83</v>
      </c>
      <c r="AY156" s="17" t="s">
        <v>125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81</v>
      </c>
      <c r="BK156" s="230">
        <f>ROUND(I156*H156,2)</f>
        <v>0</v>
      </c>
      <c r="BL156" s="17" t="s">
        <v>132</v>
      </c>
      <c r="BM156" s="229" t="s">
        <v>174</v>
      </c>
    </row>
    <row r="157" spans="1:51" s="13" customFormat="1" ht="12">
      <c r="A157" s="13"/>
      <c r="B157" s="231"/>
      <c r="C157" s="232"/>
      <c r="D157" s="233" t="s">
        <v>133</v>
      </c>
      <c r="E157" s="234" t="s">
        <v>1</v>
      </c>
      <c r="F157" s="235" t="s">
        <v>435</v>
      </c>
      <c r="G157" s="232"/>
      <c r="H157" s="236">
        <v>224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133</v>
      </c>
      <c r="AU157" s="242" t="s">
        <v>83</v>
      </c>
      <c r="AV157" s="13" t="s">
        <v>83</v>
      </c>
      <c r="AW157" s="13" t="s">
        <v>30</v>
      </c>
      <c r="AX157" s="13" t="s">
        <v>73</v>
      </c>
      <c r="AY157" s="242" t="s">
        <v>125</v>
      </c>
    </row>
    <row r="158" spans="1:51" s="15" customFormat="1" ht="12">
      <c r="A158" s="15"/>
      <c r="B158" s="253"/>
      <c r="C158" s="254"/>
      <c r="D158" s="233" t="s">
        <v>133</v>
      </c>
      <c r="E158" s="255" t="s">
        <v>1</v>
      </c>
      <c r="F158" s="256" t="s">
        <v>136</v>
      </c>
      <c r="G158" s="254"/>
      <c r="H158" s="257">
        <v>224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3" t="s">
        <v>133</v>
      </c>
      <c r="AU158" s="263" t="s">
        <v>83</v>
      </c>
      <c r="AV158" s="15" t="s">
        <v>132</v>
      </c>
      <c r="AW158" s="15" t="s">
        <v>30</v>
      </c>
      <c r="AX158" s="15" t="s">
        <v>81</v>
      </c>
      <c r="AY158" s="263" t="s">
        <v>125</v>
      </c>
    </row>
    <row r="159" spans="1:65" s="2" customFormat="1" ht="24.15" customHeight="1">
      <c r="A159" s="38"/>
      <c r="B159" s="39"/>
      <c r="C159" s="218" t="s">
        <v>157</v>
      </c>
      <c r="D159" s="218" t="s">
        <v>127</v>
      </c>
      <c r="E159" s="219" t="s">
        <v>436</v>
      </c>
      <c r="F159" s="220" t="s">
        <v>437</v>
      </c>
      <c r="G159" s="221" t="s">
        <v>130</v>
      </c>
      <c r="H159" s="222">
        <v>224</v>
      </c>
      <c r="I159" s="223"/>
      <c r="J159" s="224">
        <f>ROUND(I159*H159,2)</f>
        <v>0</v>
      </c>
      <c r="K159" s="220" t="s">
        <v>131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132</v>
      </c>
      <c r="AT159" s="229" t="s">
        <v>127</v>
      </c>
      <c r="AU159" s="229" t="s">
        <v>83</v>
      </c>
      <c r="AY159" s="17" t="s">
        <v>125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132</v>
      </c>
      <c r="BM159" s="229" t="s">
        <v>178</v>
      </c>
    </row>
    <row r="160" spans="1:65" s="2" customFormat="1" ht="24.15" customHeight="1">
      <c r="A160" s="38"/>
      <c r="B160" s="39"/>
      <c r="C160" s="218" t="s">
        <v>180</v>
      </c>
      <c r="D160" s="218" t="s">
        <v>127</v>
      </c>
      <c r="E160" s="219" t="s">
        <v>438</v>
      </c>
      <c r="F160" s="220" t="s">
        <v>439</v>
      </c>
      <c r="G160" s="221" t="s">
        <v>219</v>
      </c>
      <c r="H160" s="222">
        <v>805</v>
      </c>
      <c r="I160" s="223"/>
      <c r="J160" s="224">
        <f>ROUND(I160*H160,2)</f>
        <v>0</v>
      </c>
      <c r="K160" s="220" t="s">
        <v>131</v>
      </c>
      <c r="L160" s="44"/>
      <c r="M160" s="225" t="s">
        <v>1</v>
      </c>
      <c r="N160" s="226" t="s">
        <v>38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132</v>
      </c>
      <c r="AT160" s="229" t="s">
        <v>127</v>
      </c>
      <c r="AU160" s="229" t="s">
        <v>83</v>
      </c>
      <c r="AY160" s="17" t="s">
        <v>125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81</v>
      </c>
      <c r="BK160" s="230">
        <f>ROUND(I160*H160,2)</f>
        <v>0</v>
      </c>
      <c r="BL160" s="17" t="s">
        <v>132</v>
      </c>
      <c r="BM160" s="229" t="s">
        <v>183</v>
      </c>
    </row>
    <row r="161" spans="1:65" s="2" customFormat="1" ht="16.5" customHeight="1">
      <c r="A161" s="38"/>
      <c r="B161" s="39"/>
      <c r="C161" s="264" t="s">
        <v>8</v>
      </c>
      <c r="D161" s="264" t="s">
        <v>166</v>
      </c>
      <c r="E161" s="265" t="s">
        <v>440</v>
      </c>
      <c r="F161" s="266" t="s">
        <v>441</v>
      </c>
      <c r="G161" s="267" t="s">
        <v>169</v>
      </c>
      <c r="H161" s="268">
        <v>34.29</v>
      </c>
      <c r="I161" s="269"/>
      <c r="J161" s="270">
        <f>ROUND(I161*H161,2)</f>
        <v>0</v>
      </c>
      <c r="K161" s="266" t="s">
        <v>131</v>
      </c>
      <c r="L161" s="271"/>
      <c r="M161" s="272" t="s">
        <v>1</v>
      </c>
      <c r="N161" s="273" t="s">
        <v>38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151</v>
      </c>
      <c r="AT161" s="229" t="s">
        <v>166</v>
      </c>
      <c r="AU161" s="229" t="s">
        <v>83</v>
      </c>
      <c r="AY161" s="17" t="s">
        <v>125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132</v>
      </c>
      <c r="BM161" s="229" t="s">
        <v>186</v>
      </c>
    </row>
    <row r="162" spans="1:65" s="2" customFormat="1" ht="24.15" customHeight="1">
      <c r="A162" s="38"/>
      <c r="B162" s="39"/>
      <c r="C162" s="218" t="s">
        <v>187</v>
      </c>
      <c r="D162" s="218" t="s">
        <v>127</v>
      </c>
      <c r="E162" s="219" t="s">
        <v>442</v>
      </c>
      <c r="F162" s="220" t="s">
        <v>443</v>
      </c>
      <c r="G162" s="221" t="s">
        <v>219</v>
      </c>
      <c r="H162" s="222">
        <v>427</v>
      </c>
      <c r="I162" s="223"/>
      <c r="J162" s="224">
        <f>ROUND(I162*H162,2)</f>
        <v>0</v>
      </c>
      <c r="K162" s="220" t="s">
        <v>131</v>
      </c>
      <c r="L162" s="44"/>
      <c r="M162" s="225" t="s">
        <v>1</v>
      </c>
      <c r="N162" s="226" t="s">
        <v>38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132</v>
      </c>
      <c r="AT162" s="229" t="s">
        <v>127</v>
      </c>
      <c r="AU162" s="229" t="s">
        <v>83</v>
      </c>
      <c r="AY162" s="17" t="s">
        <v>125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81</v>
      </c>
      <c r="BK162" s="230">
        <f>ROUND(I162*H162,2)</f>
        <v>0</v>
      </c>
      <c r="BL162" s="17" t="s">
        <v>132</v>
      </c>
      <c r="BM162" s="229" t="s">
        <v>190</v>
      </c>
    </row>
    <row r="163" spans="1:51" s="13" customFormat="1" ht="12">
      <c r="A163" s="13"/>
      <c r="B163" s="231"/>
      <c r="C163" s="232"/>
      <c r="D163" s="233" t="s">
        <v>133</v>
      </c>
      <c r="E163" s="234" t="s">
        <v>1</v>
      </c>
      <c r="F163" s="235" t="s">
        <v>444</v>
      </c>
      <c r="G163" s="232"/>
      <c r="H163" s="236">
        <v>427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133</v>
      </c>
      <c r="AU163" s="242" t="s">
        <v>83</v>
      </c>
      <c r="AV163" s="13" t="s">
        <v>83</v>
      </c>
      <c r="AW163" s="13" t="s">
        <v>30</v>
      </c>
      <c r="AX163" s="13" t="s">
        <v>73</v>
      </c>
      <c r="AY163" s="242" t="s">
        <v>125</v>
      </c>
    </row>
    <row r="164" spans="1:51" s="14" customFormat="1" ht="12">
      <c r="A164" s="14"/>
      <c r="B164" s="243"/>
      <c r="C164" s="244"/>
      <c r="D164" s="233" t="s">
        <v>133</v>
      </c>
      <c r="E164" s="245" t="s">
        <v>1</v>
      </c>
      <c r="F164" s="246" t="s">
        <v>153</v>
      </c>
      <c r="G164" s="244"/>
      <c r="H164" s="245" t="s">
        <v>1</v>
      </c>
      <c r="I164" s="247"/>
      <c r="J164" s="244"/>
      <c r="K164" s="244"/>
      <c r="L164" s="248"/>
      <c r="M164" s="249"/>
      <c r="N164" s="250"/>
      <c r="O164" s="250"/>
      <c r="P164" s="250"/>
      <c r="Q164" s="250"/>
      <c r="R164" s="250"/>
      <c r="S164" s="250"/>
      <c r="T164" s="25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2" t="s">
        <v>133</v>
      </c>
      <c r="AU164" s="252" t="s">
        <v>83</v>
      </c>
      <c r="AV164" s="14" t="s">
        <v>81</v>
      </c>
      <c r="AW164" s="14" t="s">
        <v>30</v>
      </c>
      <c r="AX164" s="14" t="s">
        <v>73</v>
      </c>
      <c r="AY164" s="252" t="s">
        <v>125</v>
      </c>
    </row>
    <row r="165" spans="1:51" s="15" customFormat="1" ht="12">
      <c r="A165" s="15"/>
      <c r="B165" s="253"/>
      <c r="C165" s="254"/>
      <c r="D165" s="233" t="s">
        <v>133</v>
      </c>
      <c r="E165" s="255" t="s">
        <v>1</v>
      </c>
      <c r="F165" s="256" t="s">
        <v>136</v>
      </c>
      <c r="G165" s="254"/>
      <c r="H165" s="257">
        <v>427</v>
      </c>
      <c r="I165" s="258"/>
      <c r="J165" s="254"/>
      <c r="K165" s="254"/>
      <c r="L165" s="259"/>
      <c r="M165" s="260"/>
      <c r="N165" s="261"/>
      <c r="O165" s="261"/>
      <c r="P165" s="261"/>
      <c r="Q165" s="261"/>
      <c r="R165" s="261"/>
      <c r="S165" s="261"/>
      <c r="T165" s="262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3" t="s">
        <v>133</v>
      </c>
      <c r="AU165" s="263" t="s">
        <v>83</v>
      </c>
      <c r="AV165" s="15" t="s">
        <v>132</v>
      </c>
      <c r="AW165" s="15" t="s">
        <v>30</v>
      </c>
      <c r="AX165" s="15" t="s">
        <v>81</v>
      </c>
      <c r="AY165" s="263" t="s">
        <v>125</v>
      </c>
    </row>
    <row r="166" spans="1:65" s="2" customFormat="1" ht="16.5" customHeight="1">
      <c r="A166" s="38"/>
      <c r="B166" s="39"/>
      <c r="C166" s="264" t="s">
        <v>164</v>
      </c>
      <c r="D166" s="264" t="s">
        <v>166</v>
      </c>
      <c r="E166" s="265" t="s">
        <v>445</v>
      </c>
      <c r="F166" s="266" t="s">
        <v>446</v>
      </c>
      <c r="G166" s="267" t="s">
        <v>169</v>
      </c>
      <c r="H166" s="268">
        <v>2.69</v>
      </c>
      <c r="I166" s="269"/>
      <c r="J166" s="270">
        <f>ROUND(I166*H166,2)</f>
        <v>0</v>
      </c>
      <c r="K166" s="266" t="s">
        <v>1</v>
      </c>
      <c r="L166" s="271"/>
      <c r="M166" s="272" t="s">
        <v>1</v>
      </c>
      <c r="N166" s="273" t="s">
        <v>38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151</v>
      </c>
      <c r="AT166" s="229" t="s">
        <v>166</v>
      </c>
      <c r="AU166" s="229" t="s">
        <v>83</v>
      </c>
      <c r="AY166" s="17" t="s">
        <v>125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81</v>
      </c>
      <c r="BK166" s="230">
        <f>ROUND(I166*H166,2)</f>
        <v>0</v>
      </c>
      <c r="BL166" s="17" t="s">
        <v>132</v>
      </c>
      <c r="BM166" s="229" t="s">
        <v>195</v>
      </c>
    </row>
    <row r="167" spans="1:65" s="2" customFormat="1" ht="16.5" customHeight="1">
      <c r="A167" s="38"/>
      <c r="B167" s="39"/>
      <c r="C167" s="264" t="s">
        <v>197</v>
      </c>
      <c r="D167" s="264" t="s">
        <v>166</v>
      </c>
      <c r="E167" s="265" t="s">
        <v>447</v>
      </c>
      <c r="F167" s="266" t="s">
        <v>448</v>
      </c>
      <c r="G167" s="267" t="s">
        <v>219</v>
      </c>
      <c r="H167" s="268">
        <v>427</v>
      </c>
      <c r="I167" s="269"/>
      <c r="J167" s="270">
        <f>ROUND(I167*H167,2)</f>
        <v>0</v>
      </c>
      <c r="K167" s="266" t="s">
        <v>1</v>
      </c>
      <c r="L167" s="271"/>
      <c r="M167" s="272" t="s">
        <v>1</v>
      </c>
      <c r="N167" s="273" t="s">
        <v>38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151</v>
      </c>
      <c r="AT167" s="229" t="s">
        <v>166</v>
      </c>
      <c r="AU167" s="229" t="s">
        <v>83</v>
      </c>
      <c r="AY167" s="17" t="s">
        <v>125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132</v>
      </c>
      <c r="BM167" s="229" t="s">
        <v>200</v>
      </c>
    </row>
    <row r="168" spans="1:65" s="2" customFormat="1" ht="16.5" customHeight="1">
      <c r="A168" s="38"/>
      <c r="B168" s="39"/>
      <c r="C168" s="218" t="s">
        <v>141</v>
      </c>
      <c r="D168" s="218" t="s">
        <v>127</v>
      </c>
      <c r="E168" s="219" t="s">
        <v>449</v>
      </c>
      <c r="F168" s="220" t="s">
        <v>450</v>
      </c>
      <c r="G168" s="221" t="s">
        <v>219</v>
      </c>
      <c r="H168" s="222">
        <v>427</v>
      </c>
      <c r="I168" s="223"/>
      <c r="J168" s="224">
        <f>ROUND(I168*H168,2)</f>
        <v>0</v>
      </c>
      <c r="K168" s="220" t="s">
        <v>1</v>
      </c>
      <c r="L168" s="44"/>
      <c r="M168" s="225" t="s">
        <v>1</v>
      </c>
      <c r="N168" s="226" t="s">
        <v>38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132</v>
      </c>
      <c r="AT168" s="229" t="s">
        <v>127</v>
      </c>
      <c r="AU168" s="229" t="s">
        <v>83</v>
      </c>
      <c r="AY168" s="17" t="s">
        <v>125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81</v>
      </c>
      <c r="BK168" s="230">
        <f>ROUND(I168*H168,2)</f>
        <v>0</v>
      </c>
      <c r="BL168" s="17" t="s">
        <v>132</v>
      </c>
      <c r="BM168" s="229" t="s">
        <v>204</v>
      </c>
    </row>
    <row r="169" spans="1:51" s="13" customFormat="1" ht="12">
      <c r="A169" s="13"/>
      <c r="B169" s="231"/>
      <c r="C169" s="232"/>
      <c r="D169" s="233" t="s">
        <v>133</v>
      </c>
      <c r="E169" s="234" t="s">
        <v>1</v>
      </c>
      <c r="F169" s="235" t="s">
        <v>444</v>
      </c>
      <c r="G169" s="232"/>
      <c r="H169" s="236">
        <v>427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133</v>
      </c>
      <c r="AU169" s="242" t="s">
        <v>83</v>
      </c>
      <c r="AV169" s="13" t="s">
        <v>83</v>
      </c>
      <c r="AW169" s="13" t="s">
        <v>30</v>
      </c>
      <c r="AX169" s="13" t="s">
        <v>73</v>
      </c>
      <c r="AY169" s="242" t="s">
        <v>125</v>
      </c>
    </row>
    <row r="170" spans="1:51" s="14" customFormat="1" ht="12">
      <c r="A170" s="14"/>
      <c r="B170" s="243"/>
      <c r="C170" s="244"/>
      <c r="D170" s="233" t="s">
        <v>133</v>
      </c>
      <c r="E170" s="245" t="s">
        <v>1</v>
      </c>
      <c r="F170" s="246" t="s">
        <v>153</v>
      </c>
      <c r="G170" s="244"/>
      <c r="H170" s="245" t="s">
        <v>1</v>
      </c>
      <c r="I170" s="247"/>
      <c r="J170" s="244"/>
      <c r="K170" s="244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133</v>
      </c>
      <c r="AU170" s="252" t="s">
        <v>83</v>
      </c>
      <c r="AV170" s="14" t="s">
        <v>81</v>
      </c>
      <c r="AW170" s="14" t="s">
        <v>30</v>
      </c>
      <c r="AX170" s="14" t="s">
        <v>73</v>
      </c>
      <c r="AY170" s="252" t="s">
        <v>125</v>
      </c>
    </row>
    <row r="171" spans="1:51" s="15" customFormat="1" ht="12">
      <c r="A171" s="15"/>
      <c r="B171" s="253"/>
      <c r="C171" s="254"/>
      <c r="D171" s="233" t="s">
        <v>133</v>
      </c>
      <c r="E171" s="255" t="s">
        <v>1</v>
      </c>
      <c r="F171" s="256" t="s">
        <v>136</v>
      </c>
      <c r="G171" s="254"/>
      <c r="H171" s="257">
        <v>427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3" t="s">
        <v>133</v>
      </c>
      <c r="AU171" s="263" t="s">
        <v>83</v>
      </c>
      <c r="AV171" s="15" t="s">
        <v>132</v>
      </c>
      <c r="AW171" s="15" t="s">
        <v>30</v>
      </c>
      <c r="AX171" s="15" t="s">
        <v>81</v>
      </c>
      <c r="AY171" s="263" t="s">
        <v>125</v>
      </c>
    </row>
    <row r="172" spans="1:65" s="2" customFormat="1" ht="24.15" customHeight="1">
      <c r="A172" s="38"/>
      <c r="B172" s="39"/>
      <c r="C172" s="218" t="s">
        <v>206</v>
      </c>
      <c r="D172" s="218" t="s">
        <v>127</v>
      </c>
      <c r="E172" s="219" t="s">
        <v>451</v>
      </c>
      <c r="F172" s="220" t="s">
        <v>452</v>
      </c>
      <c r="G172" s="221" t="s">
        <v>287</v>
      </c>
      <c r="H172" s="222">
        <v>1</v>
      </c>
      <c r="I172" s="223"/>
      <c r="J172" s="224">
        <f>ROUND(I172*H172,2)</f>
        <v>0</v>
      </c>
      <c r="K172" s="220" t="s">
        <v>131</v>
      </c>
      <c r="L172" s="44"/>
      <c r="M172" s="225" t="s">
        <v>1</v>
      </c>
      <c r="N172" s="226" t="s">
        <v>38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132</v>
      </c>
      <c r="AT172" s="229" t="s">
        <v>127</v>
      </c>
      <c r="AU172" s="229" t="s">
        <v>83</v>
      </c>
      <c r="AY172" s="17" t="s">
        <v>125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81</v>
      </c>
      <c r="BK172" s="230">
        <f>ROUND(I172*H172,2)</f>
        <v>0</v>
      </c>
      <c r="BL172" s="17" t="s">
        <v>132</v>
      </c>
      <c r="BM172" s="229" t="s">
        <v>209</v>
      </c>
    </row>
    <row r="173" spans="1:65" s="2" customFormat="1" ht="24.15" customHeight="1">
      <c r="A173" s="38"/>
      <c r="B173" s="39"/>
      <c r="C173" s="218" t="s">
        <v>174</v>
      </c>
      <c r="D173" s="218" t="s">
        <v>127</v>
      </c>
      <c r="E173" s="219" t="s">
        <v>453</v>
      </c>
      <c r="F173" s="220" t="s">
        <v>454</v>
      </c>
      <c r="G173" s="221" t="s">
        <v>287</v>
      </c>
      <c r="H173" s="222">
        <v>1</v>
      </c>
      <c r="I173" s="223"/>
      <c r="J173" s="224">
        <f>ROUND(I173*H173,2)</f>
        <v>0</v>
      </c>
      <c r="K173" s="220" t="s">
        <v>131</v>
      </c>
      <c r="L173" s="44"/>
      <c r="M173" s="225" t="s">
        <v>1</v>
      </c>
      <c r="N173" s="226" t="s">
        <v>38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132</v>
      </c>
      <c r="AT173" s="229" t="s">
        <v>127</v>
      </c>
      <c r="AU173" s="229" t="s">
        <v>83</v>
      </c>
      <c r="AY173" s="17" t="s">
        <v>125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81</v>
      </c>
      <c r="BK173" s="230">
        <f>ROUND(I173*H173,2)</f>
        <v>0</v>
      </c>
      <c r="BL173" s="17" t="s">
        <v>132</v>
      </c>
      <c r="BM173" s="229" t="s">
        <v>213</v>
      </c>
    </row>
    <row r="174" spans="1:65" s="2" customFormat="1" ht="24.15" customHeight="1">
      <c r="A174" s="38"/>
      <c r="B174" s="39"/>
      <c r="C174" s="218" t="s">
        <v>216</v>
      </c>
      <c r="D174" s="218" t="s">
        <v>127</v>
      </c>
      <c r="E174" s="219" t="s">
        <v>455</v>
      </c>
      <c r="F174" s="220" t="s">
        <v>456</v>
      </c>
      <c r="G174" s="221" t="s">
        <v>287</v>
      </c>
      <c r="H174" s="222">
        <v>1</v>
      </c>
      <c r="I174" s="223"/>
      <c r="J174" s="224">
        <f>ROUND(I174*H174,2)</f>
        <v>0</v>
      </c>
      <c r="K174" s="220" t="s">
        <v>131</v>
      </c>
      <c r="L174" s="44"/>
      <c r="M174" s="225" t="s">
        <v>1</v>
      </c>
      <c r="N174" s="226" t="s">
        <v>38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132</v>
      </c>
      <c r="AT174" s="229" t="s">
        <v>127</v>
      </c>
      <c r="AU174" s="229" t="s">
        <v>83</v>
      </c>
      <c r="AY174" s="17" t="s">
        <v>125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81</v>
      </c>
      <c r="BK174" s="230">
        <f>ROUND(I174*H174,2)</f>
        <v>0</v>
      </c>
      <c r="BL174" s="17" t="s">
        <v>132</v>
      </c>
      <c r="BM174" s="229" t="s">
        <v>220</v>
      </c>
    </row>
    <row r="175" spans="1:65" s="2" customFormat="1" ht="37.8" customHeight="1">
      <c r="A175" s="38"/>
      <c r="B175" s="39"/>
      <c r="C175" s="218" t="s">
        <v>178</v>
      </c>
      <c r="D175" s="218" t="s">
        <v>127</v>
      </c>
      <c r="E175" s="219" t="s">
        <v>457</v>
      </c>
      <c r="F175" s="220" t="s">
        <v>458</v>
      </c>
      <c r="G175" s="221" t="s">
        <v>160</v>
      </c>
      <c r="H175" s="222">
        <v>16</v>
      </c>
      <c r="I175" s="223"/>
      <c r="J175" s="224">
        <f>ROUND(I175*H175,2)</f>
        <v>0</v>
      </c>
      <c r="K175" s="220" t="s">
        <v>131</v>
      </c>
      <c r="L175" s="44"/>
      <c r="M175" s="225" t="s">
        <v>1</v>
      </c>
      <c r="N175" s="226" t="s">
        <v>38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132</v>
      </c>
      <c r="AT175" s="229" t="s">
        <v>127</v>
      </c>
      <c r="AU175" s="229" t="s">
        <v>83</v>
      </c>
      <c r="AY175" s="17" t="s">
        <v>125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81</v>
      </c>
      <c r="BK175" s="230">
        <f>ROUND(I175*H175,2)</f>
        <v>0</v>
      </c>
      <c r="BL175" s="17" t="s">
        <v>132</v>
      </c>
      <c r="BM175" s="229" t="s">
        <v>225</v>
      </c>
    </row>
    <row r="176" spans="1:65" s="2" customFormat="1" ht="21.75" customHeight="1">
      <c r="A176" s="38"/>
      <c r="B176" s="39"/>
      <c r="C176" s="218" t="s">
        <v>7</v>
      </c>
      <c r="D176" s="218" t="s">
        <v>127</v>
      </c>
      <c r="E176" s="219" t="s">
        <v>459</v>
      </c>
      <c r="F176" s="220" t="s">
        <v>460</v>
      </c>
      <c r="G176" s="221" t="s">
        <v>130</v>
      </c>
      <c r="H176" s="222">
        <v>70</v>
      </c>
      <c r="I176" s="223"/>
      <c r="J176" s="224">
        <f>ROUND(I176*H176,2)</f>
        <v>0</v>
      </c>
      <c r="K176" s="220" t="s">
        <v>131</v>
      </c>
      <c r="L176" s="44"/>
      <c r="M176" s="225" t="s">
        <v>1</v>
      </c>
      <c r="N176" s="226" t="s">
        <v>38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132</v>
      </c>
      <c r="AT176" s="229" t="s">
        <v>127</v>
      </c>
      <c r="AU176" s="229" t="s">
        <v>83</v>
      </c>
      <c r="AY176" s="17" t="s">
        <v>125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81</v>
      </c>
      <c r="BK176" s="230">
        <f>ROUND(I176*H176,2)</f>
        <v>0</v>
      </c>
      <c r="BL176" s="17" t="s">
        <v>132</v>
      </c>
      <c r="BM176" s="229" t="s">
        <v>229</v>
      </c>
    </row>
    <row r="177" spans="1:65" s="2" customFormat="1" ht="37.8" customHeight="1">
      <c r="A177" s="38"/>
      <c r="B177" s="39"/>
      <c r="C177" s="218" t="s">
        <v>183</v>
      </c>
      <c r="D177" s="218" t="s">
        <v>127</v>
      </c>
      <c r="E177" s="219" t="s">
        <v>461</v>
      </c>
      <c r="F177" s="220" t="s">
        <v>462</v>
      </c>
      <c r="G177" s="221" t="s">
        <v>287</v>
      </c>
      <c r="H177" s="222">
        <v>14</v>
      </c>
      <c r="I177" s="223"/>
      <c r="J177" s="224">
        <f>ROUND(I177*H177,2)</f>
        <v>0</v>
      </c>
      <c r="K177" s="220" t="s">
        <v>131</v>
      </c>
      <c r="L177" s="44"/>
      <c r="M177" s="225" t="s">
        <v>1</v>
      </c>
      <c r="N177" s="226" t="s">
        <v>38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132</v>
      </c>
      <c r="AT177" s="229" t="s">
        <v>127</v>
      </c>
      <c r="AU177" s="229" t="s">
        <v>83</v>
      </c>
      <c r="AY177" s="17" t="s">
        <v>125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81</v>
      </c>
      <c r="BK177" s="230">
        <f>ROUND(I177*H177,2)</f>
        <v>0</v>
      </c>
      <c r="BL177" s="17" t="s">
        <v>132</v>
      </c>
      <c r="BM177" s="229" t="s">
        <v>233</v>
      </c>
    </row>
    <row r="178" spans="1:51" s="13" customFormat="1" ht="12">
      <c r="A178" s="13"/>
      <c r="B178" s="231"/>
      <c r="C178" s="232"/>
      <c r="D178" s="233" t="s">
        <v>133</v>
      </c>
      <c r="E178" s="234" t="s">
        <v>1</v>
      </c>
      <c r="F178" s="235" t="s">
        <v>463</v>
      </c>
      <c r="G178" s="232"/>
      <c r="H178" s="236">
        <v>14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133</v>
      </c>
      <c r="AU178" s="242" t="s">
        <v>83</v>
      </c>
      <c r="AV178" s="13" t="s">
        <v>83</v>
      </c>
      <c r="AW178" s="13" t="s">
        <v>30</v>
      </c>
      <c r="AX178" s="13" t="s">
        <v>73</v>
      </c>
      <c r="AY178" s="242" t="s">
        <v>125</v>
      </c>
    </row>
    <row r="179" spans="1:51" s="15" customFormat="1" ht="12">
      <c r="A179" s="15"/>
      <c r="B179" s="253"/>
      <c r="C179" s="254"/>
      <c r="D179" s="233" t="s">
        <v>133</v>
      </c>
      <c r="E179" s="255" t="s">
        <v>1</v>
      </c>
      <c r="F179" s="256" t="s">
        <v>136</v>
      </c>
      <c r="G179" s="254"/>
      <c r="H179" s="257">
        <v>14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3" t="s">
        <v>133</v>
      </c>
      <c r="AU179" s="263" t="s">
        <v>83</v>
      </c>
      <c r="AV179" s="15" t="s">
        <v>132</v>
      </c>
      <c r="AW179" s="15" t="s">
        <v>30</v>
      </c>
      <c r="AX179" s="15" t="s">
        <v>81</v>
      </c>
      <c r="AY179" s="263" t="s">
        <v>125</v>
      </c>
    </row>
    <row r="180" spans="1:65" s="2" customFormat="1" ht="33" customHeight="1">
      <c r="A180" s="38"/>
      <c r="B180" s="39"/>
      <c r="C180" s="218" t="s">
        <v>237</v>
      </c>
      <c r="D180" s="218" t="s">
        <v>127</v>
      </c>
      <c r="E180" s="219" t="s">
        <v>464</v>
      </c>
      <c r="F180" s="220" t="s">
        <v>465</v>
      </c>
      <c r="G180" s="221" t="s">
        <v>287</v>
      </c>
      <c r="H180" s="222">
        <v>14</v>
      </c>
      <c r="I180" s="223"/>
      <c r="J180" s="224">
        <f>ROUND(I180*H180,2)</f>
        <v>0</v>
      </c>
      <c r="K180" s="220" t="s">
        <v>131</v>
      </c>
      <c r="L180" s="44"/>
      <c r="M180" s="225" t="s">
        <v>1</v>
      </c>
      <c r="N180" s="226" t="s">
        <v>38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132</v>
      </c>
      <c r="AT180" s="229" t="s">
        <v>127</v>
      </c>
      <c r="AU180" s="229" t="s">
        <v>83</v>
      </c>
      <c r="AY180" s="17" t="s">
        <v>125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81</v>
      </c>
      <c r="BK180" s="230">
        <f>ROUND(I180*H180,2)</f>
        <v>0</v>
      </c>
      <c r="BL180" s="17" t="s">
        <v>132</v>
      </c>
      <c r="BM180" s="229" t="s">
        <v>240</v>
      </c>
    </row>
    <row r="181" spans="1:51" s="13" customFormat="1" ht="12">
      <c r="A181" s="13"/>
      <c r="B181" s="231"/>
      <c r="C181" s="232"/>
      <c r="D181" s="233" t="s">
        <v>133</v>
      </c>
      <c r="E181" s="234" t="s">
        <v>1</v>
      </c>
      <c r="F181" s="235" t="s">
        <v>463</v>
      </c>
      <c r="G181" s="232"/>
      <c r="H181" s="236">
        <v>14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133</v>
      </c>
      <c r="AU181" s="242" t="s">
        <v>83</v>
      </c>
      <c r="AV181" s="13" t="s">
        <v>83</v>
      </c>
      <c r="AW181" s="13" t="s">
        <v>30</v>
      </c>
      <c r="AX181" s="13" t="s">
        <v>73</v>
      </c>
      <c r="AY181" s="242" t="s">
        <v>125</v>
      </c>
    </row>
    <row r="182" spans="1:51" s="15" customFormat="1" ht="12">
      <c r="A182" s="15"/>
      <c r="B182" s="253"/>
      <c r="C182" s="254"/>
      <c r="D182" s="233" t="s">
        <v>133</v>
      </c>
      <c r="E182" s="255" t="s">
        <v>1</v>
      </c>
      <c r="F182" s="256" t="s">
        <v>136</v>
      </c>
      <c r="G182" s="254"/>
      <c r="H182" s="257">
        <v>14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3" t="s">
        <v>133</v>
      </c>
      <c r="AU182" s="263" t="s">
        <v>83</v>
      </c>
      <c r="AV182" s="15" t="s">
        <v>132</v>
      </c>
      <c r="AW182" s="15" t="s">
        <v>30</v>
      </c>
      <c r="AX182" s="15" t="s">
        <v>81</v>
      </c>
      <c r="AY182" s="263" t="s">
        <v>125</v>
      </c>
    </row>
    <row r="183" spans="1:65" s="2" customFormat="1" ht="33" customHeight="1">
      <c r="A183" s="38"/>
      <c r="B183" s="39"/>
      <c r="C183" s="218" t="s">
        <v>186</v>
      </c>
      <c r="D183" s="218" t="s">
        <v>127</v>
      </c>
      <c r="E183" s="219" t="s">
        <v>466</v>
      </c>
      <c r="F183" s="220" t="s">
        <v>467</v>
      </c>
      <c r="G183" s="221" t="s">
        <v>287</v>
      </c>
      <c r="H183" s="222">
        <v>14</v>
      </c>
      <c r="I183" s="223"/>
      <c r="J183" s="224">
        <f>ROUND(I183*H183,2)</f>
        <v>0</v>
      </c>
      <c r="K183" s="220" t="s">
        <v>131</v>
      </c>
      <c r="L183" s="44"/>
      <c r="M183" s="225" t="s">
        <v>1</v>
      </c>
      <c r="N183" s="226" t="s">
        <v>38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132</v>
      </c>
      <c r="AT183" s="229" t="s">
        <v>127</v>
      </c>
      <c r="AU183" s="229" t="s">
        <v>83</v>
      </c>
      <c r="AY183" s="17" t="s">
        <v>125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81</v>
      </c>
      <c r="BK183" s="230">
        <f>ROUND(I183*H183,2)</f>
        <v>0</v>
      </c>
      <c r="BL183" s="17" t="s">
        <v>132</v>
      </c>
      <c r="BM183" s="229" t="s">
        <v>243</v>
      </c>
    </row>
    <row r="184" spans="1:51" s="13" customFormat="1" ht="12">
      <c r="A184" s="13"/>
      <c r="B184" s="231"/>
      <c r="C184" s="232"/>
      <c r="D184" s="233" t="s">
        <v>133</v>
      </c>
      <c r="E184" s="234" t="s">
        <v>1</v>
      </c>
      <c r="F184" s="235" t="s">
        <v>463</v>
      </c>
      <c r="G184" s="232"/>
      <c r="H184" s="236">
        <v>14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133</v>
      </c>
      <c r="AU184" s="242" t="s">
        <v>83</v>
      </c>
      <c r="AV184" s="13" t="s">
        <v>83</v>
      </c>
      <c r="AW184" s="13" t="s">
        <v>30</v>
      </c>
      <c r="AX184" s="13" t="s">
        <v>73</v>
      </c>
      <c r="AY184" s="242" t="s">
        <v>125</v>
      </c>
    </row>
    <row r="185" spans="1:51" s="15" customFormat="1" ht="12">
      <c r="A185" s="15"/>
      <c r="B185" s="253"/>
      <c r="C185" s="254"/>
      <c r="D185" s="233" t="s">
        <v>133</v>
      </c>
      <c r="E185" s="255" t="s">
        <v>1</v>
      </c>
      <c r="F185" s="256" t="s">
        <v>136</v>
      </c>
      <c r="G185" s="254"/>
      <c r="H185" s="257">
        <v>14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3" t="s">
        <v>133</v>
      </c>
      <c r="AU185" s="263" t="s">
        <v>83</v>
      </c>
      <c r="AV185" s="15" t="s">
        <v>132</v>
      </c>
      <c r="AW185" s="15" t="s">
        <v>30</v>
      </c>
      <c r="AX185" s="15" t="s">
        <v>81</v>
      </c>
      <c r="AY185" s="263" t="s">
        <v>125</v>
      </c>
    </row>
    <row r="186" spans="1:65" s="2" customFormat="1" ht="21.75" customHeight="1">
      <c r="A186" s="38"/>
      <c r="B186" s="39"/>
      <c r="C186" s="218" t="s">
        <v>246</v>
      </c>
      <c r="D186" s="218" t="s">
        <v>127</v>
      </c>
      <c r="E186" s="219" t="s">
        <v>468</v>
      </c>
      <c r="F186" s="220" t="s">
        <v>469</v>
      </c>
      <c r="G186" s="221" t="s">
        <v>130</v>
      </c>
      <c r="H186" s="222">
        <v>700</v>
      </c>
      <c r="I186" s="223"/>
      <c r="J186" s="224">
        <f>ROUND(I186*H186,2)</f>
        <v>0</v>
      </c>
      <c r="K186" s="220" t="s">
        <v>131</v>
      </c>
      <c r="L186" s="44"/>
      <c r="M186" s="225" t="s">
        <v>1</v>
      </c>
      <c r="N186" s="226" t="s">
        <v>38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132</v>
      </c>
      <c r="AT186" s="229" t="s">
        <v>127</v>
      </c>
      <c r="AU186" s="229" t="s">
        <v>83</v>
      </c>
      <c r="AY186" s="17" t="s">
        <v>125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81</v>
      </c>
      <c r="BK186" s="230">
        <f>ROUND(I186*H186,2)</f>
        <v>0</v>
      </c>
      <c r="BL186" s="17" t="s">
        <v>132</v>
      </c>
      <c r="BM186" s="229" t="s">
        <v>249</v>
      </c>
    </row>
    <row r="187" spans="1:51" s="13" customFormat="1" ht="12">
      <c r="A187" s="13"/>
      <c r="B187" s="231"/>
      <c r="C187" s="232"/>
      <c r="D187" s="233" t="s">
        <v>133</v>
      </c>
      <c r="E187" s="234" t="s">
        <v>1</v>
      </c>
      <c r="F187" s="235" t="s">
        <v>470</v>
      </c>
      <c r="G187" s="232"/>
      <c r="H187" s="236">
        <v>700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133</v>
      </c>
      <c r="AU187" s="242" t="s">
        <v>83</v>
      </c>
      <c r="AV187" s="13" t="s">
        <v>83</v>
      </c>
      <c r="AW187" s="13" t="s">
        <v>30</v>
      </c>
      <c r="AX187" s="13" t="s">
        <v>73</v>
      </c>
      <c r="AY187" s="242" t="s">
        <v>125</v>
      </c>
    </row>
    <row r="188" spans="1:51" s="15" customFormat="1" ht="12">
      <c r="A188" s="15"/>
      <c r="B188" s="253"/>
      <c r="C188" s="254"/>
      <c r="D188" s="233" t="s">
        <v>133</v>
      </c>
      <c r="E188" s="255" t="s">
        <v>1</v>
      </c>
      <c r="F188" s="256" t="s">
        <v>136</v>
      </c>
      <c r="G188" s="254"/>
      <c r="H188" s="257">
        <v>700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3" t="s">
        <v>133</v>
      </c>
      <c r="AU188" s="263" t="s">
        <v>83</v>
      </c>
      <c r="AV188" s="15" t="s">
        <v>132</v>
      </c>
      <c r="AW188" s="15" t="s">
        <v>30</v>
      </c>
      <c r="AX188" s="15" t="s">
        <v>81</v>
      </c>
      <c r="AY188" s="263" t="s">
        <v>125</v>
      </c>
    </row>
    <row r="189" spans="1:65" s="2" customFormat="1" ht="37.8" customHeight="1">
      <c r="A189" s="38"/>
      <c r="B189" s="39"/>
      <c r="C189" s="218" t="s">
        <v>190</v>
      </c>
      <c r="D189" s="218" t="s">
        <v>127</v>
      </c>
      <c r="E189" s="219" t="s">
        <v>172</v>
      </c>
      <c r="F189" s="220" t="s">
        <v>173</v>
      </c>
      <c r="G189" s="221" t="s">
        <v>160</v>
      </c>
      <c r="H189" s="222">
        <v>644.15</v>
      </c>
      <c r="I189" s="223"/>
      <c r="J189" s="224">
        <f>ROUND(I189*H189,2)</f>
        <v>0</v>
      </c>
      <c r="K189" s="220" t="s">
        <v>131</v>
      </c>
      <c r="L189" s="44"/>
      <c r="M189" s="225" t="s">
        <v>1</v>
      </c>
      <c r="N189" s="226" t="s">
        <v>38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132</v>
      </c>
      <c r="AT189" s="229" t="s">
        <v>127</v>
      </c>
      <c r="AU189" s="229" t="s">
        <v>83</v>
      </c>
      <c r="AY189" s="17" t="s">
        <v>125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81</v>
      </c>
      <c r="BK189" s="230">
        <f>ROUND(I189*H189,2)</f>
        <v>0</v>
      </c>
      <c r="BL189" s="17" t="s">
        <v>132</v>
      </c>
      <c r="BM189" s="229" t="s">
        <v>251</v>
      </c>
    </row>
    <row r="190" spans="1:51" s="13" customFormat="1" ht="12">
      <c r="A190" s="13"/>
      <c r="B190" s="231"/>
      <c r="C190" s="232"/>
      <c r="D190" s="233" t="s">
        <v>133</v>
      </c>
      <c r="E190" s="234" t="s">
        <v>1</v>
      </c>
      <c r="F190" s="235" t="s">
        <v>471</v>
      </c>
      <c r="G190" s="232"/>
      <c r="H190" s="236">
        <v>644.15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133</v>
      </c>
      <c r="AU190" s="242" t="s">
        <v>83</v>
      </c>
      <c r="AV190" s="13" t="s">
        <v>83</v>
      </c>
      <c r="AW190" s="13" t="s">
        <v>30</v>
      </c>
      <c r="AX190" s="13" t="s">
        <v>73</v>
      </c>
      <c r="AY190" s="242" t="s">
        <v>125</v>
      </c>
    </row>
    <row r="191" spans="1:51" s="14" customFormat="1" ht="12">
      <c r="A191" s="14"/>
      <c r="B191" s="243"/>
      <c r="C191" s="244"/>
      <c r="D191" s="233" t="s">
        <v>133</v>
      </c>
      <c r="E191" s="245" t="s">
        <v>1</v>
      </c>
      <c r="F191" s="246" t="s">
        <v>153</v>
      </c>
      <c r="G191" s="244"/>
      <c r="H191" s="245" t="s">
        <v>1</v>
      </c>
      <c r="I191" s="247"/>
      <c r="J191" s="244"/>
      <c r="K191" s="244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133</v>
      </c>
      <c r="AU191" s="252" t="s">
        <v>83</v>
      </c>
      <c r="AV191" s="14" t="s">
        <v>81</v>
      </c>
      <c r="AW191" s="14" t="s">
        <v>30</v>
      </c>
      <c r="AX191" s="14" t="s">
        <v>73</v>
      </c>
      <c r="AY191" s="252" t="s">
        <v>125</v>
      </c>
    </row>
    <row r="192" spans="1:51" s="15" customFormat="1" ht="12">
      <c r="A192" s="15"/>
      <c r="B192" s="253"/>
      <c r="C192" s="254"/>
      <c r="D192" s="233" t="s">
        <v>133</v>
      </c>
      <c r="E192" s="255" t="s">
        <v>1</v>
      </c>
      <c r="F192" s="256" t="s">
        <v>136</v>
      </c>
      <c r="G192" s="254"/>
      <c r="H192" s="257">
        <v>644.15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3" t="s">
        <v>133</v>
      </c>
      <c r="AU192" s="263" t="s">
        <v>83</v>
      </c>
      <c r="AV192" s="15" t="s">
        <v>132</v>
      </c>
      <c r="AW192" s="15" t="s">
        <v>30</v>
      </c>
      <c r="AX192" s="15" t="s">
        <v>81</v>
      </c>
      <c r="AY192" s="263" t="s">
        <v>125</v>
      </c>
    </row>
    <row r="193" spans="1:65" s="2" customFormat="1" ht="37.8" customHeight="1">
      <c r="A193" s="38"/>
      <c r="B193" s="39"/>
      <c r="C193" s="218" t="s">
        <v>252</v>
      </c>
      <c r="D193" s="218" t="s">
        <v>127</v>
      </c>
      <c r="E193" s="219" t="s">
        <v>176</v>
      </c>
      <c r="F193" s="220" t="s">
        <v>177</v>
      </c>
      <c r="G193" s="221" t="s">
        <v>160</v>
      </c>
      <c r="H193" s="222">
        <v>3220.75</v>
      </c>
      <c r="I193" s="223"/>
      <c r="J193" s="224">
        <f>ROUND(I193*H193,2)</f>
        <v>0</v>
      </c>
      <c r="K193" s="220" t="s">
        <v>131</v>
      </c>
      <c r="L193" s="44"/>
      <c r="M193" s="225" t="s">
        <v>1</v>
      </c>
      <c r="N193" s="226" t="s">
        <v>38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132</v>
      </c>
      <c r="AT193" s="229" t="s">
        <v>127</v>
      </c>
      <c r="AU193" s="229" t="s">
        <v>83</v>
      </c>
      <c r="AY193" s="17" t="s">
        <v>125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81</v>
      </c>
      <c r="BK193" s="230">
        <f>ROUND(I193*H193,2)</f>
        <v>0</v>
      </c>
      <c r="BL193" s="17" t="s">
        <v>132</v>
      </c>
      <c r="BM193" s="229" t="s">
        <v>255</v>
      </c>
    </row>
    <row r="194" spans="1:51" s="13" customFormat="1" ht="12">
      <c r="A194" s="13"/>
      <c r="B194" s="231"/>
      <c r="C194" s="232"/>
      <c r="D194" s="233" t="s">
        <v>133</v>
      </c>
      <c r="E194" s="234" t="s">
        <v>1</v>
      </c>
      <c r="F194" s="235" t="s">
        <v>472</v>
      </c>
      <c r="G194" s="232"/>
      <c r="H194" s="236">
        <v>3220.75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133</v>
      </c>
      <c r="AU194" s="242" t="s">
        <v>83</v>
      </c>
      <c r="AV194" s="13" t="s">
        <v>83</v>
      </c>
      <c r="AW194" s="13" t="s">
        <v>30</v>
      </c>
      <c r="AX194" s="13" t="s">
        <v>73</v>
      </c>
      <c r="AY194" s="242" t="s">
        <v>125</v>
      </c>
    </row>
    <row r="195" spans="1:51" s="15" customFormat="1" ht="12">
      <c r="A195" s="15"/>
      <c r="B195" s="253"/>
      <c r="C195" s="254"/>
      <c r="D195" s="233" t="s">
        <v>133</v>
      </c>
      <c r="E195" s="255" t="s">
        <v>1</v>
      </c>
      <c r="F195" s="256" t="s">
        <v>136</v>
      </c>
      <c r="G195" s="254"/>
      <c r="H195" s="257">
        <v>3220.75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3" t="s">
        <v>133</v>
      </c>
      <c r="AU195" s="263" t="s">
        <v>83</v>
      </c>
      <c r="AV195" s="15" t="s">
        <v>132</v>
      </c>
      <c r="AW195" s="15" t="s">
        <v>30</v>
      </c>
      <c r="AX195" s="15" t="s">
        <v>81</v>
      </c>
      <c r="AY195" s="263" t="s">
        <v>125</v>
      </c>
    </row>
    <row r="196" spans="1:65" s="2" customFormat="1" ht="24.15" customHeight="1">
      <c r="A196" s="38"/>
      <c r="B196" s="39"/>
      <c r="C196" s="218" t="s">
        <v>195</v>
      </c>
      <c r="D196" s="218" t="s">
        <v>127</v>
      </c>
      <c r="E196" s="219" t="s">
        <v>473</v>
      </c>
      <c r="F196" s="220" t="s">
        <v>474</v>
      </c>
      <c r="G196" s="221" t="s">
        <v>160</v>
      </c>
      <c r="H196" s="222">
        <v>16</v>
      </c>
      <c r="I196" s="223"/>
      <c r="J196" s="224">
        <f>ROUND(I196*H196,2)</f>
        <v>0</v>
      </c>
      <c r="K196" s="220" t="s">
        <v>131</v>
      </c>
      <c r="L196" s="44"/>
      <c r="M196" s="225" t="s">
        <v>1</v>
      </c>
      <c r="N196" s="226" t="s">
        <v>38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132</v>
      </c>
      <c r="AT196" s="229" t="s">
        <v>127</v>
      </c>
      <c r="AU196" s="229" t="s">
        <v>83</v>
      </c>
      <c r="AY196" s="17" t="s">
        <v>125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81</v>
      </c>
      <c r="BK196" s="230">
        <f>ROUND(I196*H196,2)</f>
        <v>0</v>
      </c>
      <c r="BL196" s="17" t="s">
        <v>132</v>
      </c>
      <c r="BM196" s="229" t="s">
        <v>259</v>
      </c>
    </row>
    <row r="197" spans="1:65" s="2" customFormat="1" ht="33" customHeight="1">
      <c r="A197" s="38"/>
      <c r="B197" s="39"/>
      <c r="C197" s="218" t="s">
        <v>260</v>
      </c>
      <c r="D197" s="218" t="s">
        <v>127</v>
      </c>
      <c r="E197" s="219" t="s">
        <v>475</v>
      </c>
      <c r="F197" s="220" t="s">
        <v>476</v>
      </c>
      <c r="G197" s="221" t="s">
        <v>160</v>
      </c>
      <c r="H197" s="222">
        <v>156</v>
      </c>
      <c r="I197" s="223"/>
      <c r="J197" s="224">
        <f>ROUND(I197*H197,2)</f>
        <v>0</v>
      </c>
      <c r="K197" s="220" t="s">
        <v>131</v>
      </c>
      <c r="L197" s="44"/>
      <c r="M197" s="225" t="s">
        <v>1</v>
      </c>
      <c r="N197" s="226" t="s">
        <v>38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132</v>
      </c>
      <c r="AT197" s="229" t="s">
        <v>127</v>
      </c>
      <c r="AU197" s="229" t="s">
        <v>83</v>
      </c>
      <c r="AY197" s="17" t="s">
        <v>125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81</v>
      </c>
      <c r="BK197" s="230">
        <f>ROUND(I197*H197,2)</f>
        <v>0</v>
      </c>
      <c r="BL197" s="17" t="s">
        <v>132</v>
      </c>
      <c r="BM197" s="229" t="s">
        <v>263</v>
      </c>
    </row>
    <row r="198" spans="1:51" s="13" customFormat="1" ht="12">
      <c r="A198" s="13"/>
      <c r="B198" s="231"/>
      <c r="C198" s="232"/>
      <c r="D198" s="233" t="s">
        <v>133</v>
      </c>
      <c r="E198" s="234" t="s">
        <v>1</v>
      </c>
      <c r="F198" s="235" t="s">
        <v>477</v>
      </c>
      <c r="G198" s="232"/>
      <c r="H198" s="236">
        <v>156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133</v>
      </c>
      <c r="AU198" s="242" t="s">
        <v>83</v>
      </c>
      <c r="AV198" s="13" t="s">
        <v>83</v>
      </c>
      <c r="AW198" s="13" t="s">
        <v>30</v>
      </c>
      <c r="AX198" s="13" t="s">
        <v>73</v>
      </c>
      <c r="AY198" s="242" t="s">
        <v>125</v>
      </c>
    </row>
    <row r="199" spans="1:51" s="14" customFormat="1" ht="12">
      <c r="A199" s="14"/>
      <c r="B199" s="243"/>
      <c r="C199" s="244"/>
      <c r="D199" s="233" t="s">
        <v>133</v>
      </c>
      <c r="E199" s="245" t="s">
        <v>1</v>
      </c>
      <c r="F199" s="246" t="s">
        <v>153</v>
      </c>
      <c r="G199" s="244"/>
      <c r="H199" s="245" t="s">
        <v>1</v>
      </c>
      <c r="I199" s="247"/>
      <c r="J199" s="244"/>
      <c r="K199" s="244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133</v>
      </c>
      <c r="AU199" s="252" t="s">
        <v>83</v>
      </c>
      <c r="AV199" s="14" t="s">
        <v>81</v>
      </c>
      <c r="AW199" s="14" t="s">
        <v>30</v>
      </c>
      <c r="AX199" s="14" t="s">
        <v>73</v>
      </c>
      <c r="AY199" s="252" t="s">
        <v>125</v>
      </c>
    </row>
    <row r="200" spans="1:51" s="15" customFormat="1" ht="12">
      <c r="A200" s="15"/>
      <c r="B200" s="253"/>
      <c r="C200" s="254"/>
      <c r="D200" s="233" t="s">
        <v>133</v>
      </c>
      <c r="E200" s="255" t="s">
        <v>1</v>
      </c>
      <c r="F200" s="256" t="s">
        <v>136</v>
      </c>
      <c r="G200" s="254"/>
      <c r="H200" s="257">
        <v>156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3" t="s">
        <v>133</v>
      </c>
      <c r="AU200" s="263" t="s">
        <v>83</v>
      </c>
      <c r="AV200" s="15" t="s">
        <v>132</v>
      </c>
      <c r="AW200" s="15" t="s">
        <v>30</v>
      </c>
      <c r="AX200" s="15" t="s">
        <v>81</v>
      </c>
      <c r="AY200" s="263" t="s">
        <v>125</v>
      </c>
    </row>
    <row r="201" spans="1:65" s="2" customFormat="1" ht="24.15" customHeight="1">
      <c r="A201" s="38"/>
      <c r="B201" s="39"/>
      <c r="C201" s="218" t="s">
        <v>200</v>
      </c>
      <c r="D201" s="218" t="s">
        <v>127</v>
      </c>
      <c r="E201" s="219" t="s">
        <v>181</v>
      </c>
      <c r="F201" s="220" t="s">
        <v>182</v>
      </c>
      <c r="G201" s="221" t="s">
        <v>169</v>
      </c>
      <c r="H201" s="222">
        <v>1159.47</v>
      </c>
      <c r="I201" s="223"/>
      <c r="J201" s="224">
        <f>ROUND(I201*H201,2)</f>
        <v>0</v>
      </c>
      <c r="K201" s="220" t="s">
        <v>131</v>
      </c>
      <c r="L201" s="44"/>
      <c r="M201" s="225" t="s">
        <v>1</v>
      </c>
      <c r="N201" s="226" t="s">
        <v>38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132</v>
      </c>
      <c r="AT201" s="229" t="s">
        <v>127</v>
      </c>
      <c r="AU201" s="229" t="s">
        <v>83</v>
      </c>
      <c r="AY201" s="17" t="s">
        <v>125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81</v>
      </c>
      <c r="BK201" s="230">
        <f>ROUND(I201*H201,2)</f>
        <v>0</v>
      </c>
      <c r="BL201" s="17" t="s">
        <v>132</v>
      </c>
      <c r="BM201" s="229" t="s">
        <v>226</v>
      </c>
    </row>
    <row r="202" spans="1:51" s="13" customFormat="1" ht="12">
      <c r="A202" s="13"/>
      <c r="B202" s="231"/>
      <c r="C202" s="232"/>
      <c r="D202" s="233" t="s">
        <v>133</v>
      </c>
      <c r="E202" s="234" t="s">
        <v>1</v>
      </c>
      <c r="F202" s="235" t="s">
        <v>478</v>
      </c>
      <c r="G202" s="232"/>
      <c r="H202" s="236">
        <v>1159.47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133</v>
      </c>
      <c r="AU202" s="242" t="s">
        <v>83</v>
      </c>
      <c r="AV202" s="13" t="s">
        <v>83</v>
      </c>
      <c r="AW202" s="13" t="s">
        <v>30</v>
      </c>
      <c r="AX202" s="13" t="s">
        <v>73</v>
      </c>
      <c r="AY202" s="242" t="s">
        <v>125</v>
      </c>
    </row>
    <row r="203" spans="1:51" s="15" customFormat="1" ht="12">
      <c r="A203" s="15"/>
      <c r="B203" s="253"/>
      <c r="C203" s="254"/>
      <c r="D203" s="233" t="s">
        <v>133</v>
      </c>
      <c r="E203" s="255" t="s">
        <v>1</v>
      </c>
      <c r="F203" s="256" t="s">
        <v>136</v>
      </c>
      <c r="G203" s="254"/>
      <c r="H203" s="257">
        <v>1159.47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3" t="s">
        <v>133</v>
      </c>
      <c r="AU203" s="263" t="s">
        <v>83</v>
      </c>
      <c r="AV203" s="15" t="s">
        <v>132</v>
      </c>
      <c r="AW203" s="15" t="s">
        <v>30</v>
      </c>
      <c r="AX203" s="15" t="s">
        <v>81</v>
      </c>
      <c r="AY203" s="263" t="s">
        <v>125</v>
      </c>
    </row>
    <row r="204" spans="1:65" s="2" customFormat="1" ht="24.15" customHeight="1">
      <c r="A204" s="38"/>
      <c r="B204" s="39"/>
      <c r="C204" s="218" t="s">
        <v>266</v>
      </c>
      <c r="D204" s="218" t="s">
        <v>127</v>
      </c>
      <c r="E204" s="219" t="s">
        <v>184</v>
      </c>
      <c r="F204" s="220" t="s">
        <v>185</v>
      </c>
      <c r="G204" s="221" t="s">
        <v>160</v>
      </c>
      <c r="H204" s="222">
        <v>644.15</v>
      </c>
      <c r="I204" s="223"/>
      <c r="J204" s="224">
        <f>ROUND(I204*H204,2)</f>
        <v>0</v>
      </c>
      <c r="K204" s="220" t="s">
        <v>131</v>
      </c>
      <c r="L204" s="44"/>
      <c r="M204" s="225" t="s">
        <v>1</v>
      </c>
      <c r="N204" s="226" t="s">
        <v>38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132</v>
      </c>
      <c r="AT204" s="229" t="s">
        <v>127</v>
      </c>
      <c r="AU204" s="229" t="s">
        <v>83</v>
      </c>
      <c r="AY204" s="17" t="s">
        <v>125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81</v>
      </c>
      <c r="BK204" s="230">
        <f>ROUND(I204*H204,2)</f>
        <v>0</v>
      </c>
      <c r="BL204" s="17" t="s">
        <v>132</v>
      </c>
      <c r="BM204" s="229" t="s">
        <v>269</v>
      </c>
    </row>
    <row r="205" spans="1:51" s="13" customFormat="1" ht="12">
      <c r="A205" s="13"/>
      <c r="B205" s="231"/>
      <c r="C205" s="232"/>
      <c r="D205" s="233" t="s">
        <v>133</v>
      </c>
      <c r="E205" s="234" t="s">
        <v>1</v>
      </c>
      <c r="F205" s="235" t="s">
        <v>479</v>
      </c>
      <c r="G205" s="232"/>
      <c r="H205" s="236">
        <v>644.15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133</v>
      </c>
      <c r="AU205" s="242" t="s">
        <v>83</v>
      </c>
      <c r="AV205" s="13" t="s">
        <v>83</v>
      </c>
      <c r="AW205" s="13" t="s">
        <v>30</v>
      </c>
      <c r="AX205" s="13" t="s">
        <v>73</v>
      </c>
      <c r="AY205" s="242" t="s">
        <v>125</v>
      </c>
    </row>
    <row r="206" spans="1:51" s="15" customFormat="1" ht="12">
      <c r="A206" s="15"/>
      <c r="B206" s="253"/>
      <c r="C206" s="254"/>
      <c r="D206" s="233" t="s">
        <v>133</v>
      </c>
      <c r="E206" s="255" t="s">
        <v>1</v>
      </c>
      <c r="F206" s="256" t="s">
        <v>136</v>
      </c>
      <c r="G206" s="254"/>
      <c r="H206" s="257">
        <v>644.15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3" t="s">
        <v>133</v>
      </c>
      <c r="AU206" s="263" t="s">
        <v>83</v>
      </c>
      <c r="AV206" s="15" t="s">
        <v>132</v>
      </c>
      <c r="AW206" s="15" t="s">
        <v>30</v>
      </c>
      <c r="AX206" s="15" t="s">
        <v>81</v>
      </c>
      <c r="AY206" s="263" t="s">
        <v>125</v>
      </c>
    </row>
    <row r="207" spans="1:65" s="2" customFormat="1" ht="24.15" customHeight="1">
      <c r="A207" s="38"/>
      <c r="B207" s="39"/>
      <c r="C207" s="218" t="s">
        <v>204</v>
      </c>
      <c r="D207" s="218" t="s">
        <v>127</v>
      </c>
      <c r="E207" s="219" t="s">
        <v>480</v>
      </c>
      <c r="F207" s="220" t="s">
        <v>481</v>
      </c>
      <c r="G207" s="221" t="s">
        <v>160</v>
      </c>
      <c r="H207" s="222">
        <v>50</v>
      </c>
      <c r="I207" s="223"/>
      <c r="J207" s="224">
        <f>ROUND(I207*H207,2)</f>
        <v>0</v>
      </c>
      <c r="K207" s="220" t="s">
        <v>131</v>
      </c>
      <c r="L207" s="44"/>
      <c r="M207" s="225" t="s">
        <v>1</v>
      </c>
      <c r="N207" s="226" t="s">
        <v>38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132</v>
      </c>
      <c r="AT207" s="229" t="s">
        <v>127</v>
      </c>
      <c r="AU207" s="229" t="s">
        <v>83</v>
      </c>
      <c r="AY207" s="17" t="s">
        <v>125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81</v>
      </c>
      <c r="BK207" s="230">
        <f>ROUND(I207*H207,2)</f>
        <v>0</v>
      </c>
      <c r="BL207" s="17" t="s">
        <v>132</v>
      </c>
      <c r="BM207" s="229" t="s">
        <v>273</v>
      </c>
    </row>
    <row r="208" spans="1:51" s="13" customFormat="1" ht="12">
      <c r="A208" s="13"/>
      <c r="B208" s="231"/>
      <c r="C208" s="232"/>
      <c r="D208" s="233" t="s">
        <v>133</v>
      </c>
      <c r="E208" s="234" t="s">
        <v>1</v>
      </c>
      <c r="F208" s="235" t="s">
        <v>249</v>
      </c>
      <c r="G208" s="232"/>
      <c r="H208" s="236">
        <v>50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133</v>
      </c>
      <c r="AU208" s="242" t="s">
        <v>83</v>
      </c>
      <c r="AV208" s="13" t="s">
        <v>83</v>
      </c>
      <c r="AW208" s="13" t="s">
        <v>30</v>
      </c>
      <c r="AX208" s="13" t="s">
        <v>73</v>
      </c>
      <c r="AY208" s="242" t="s">
        <v>125</v>
      </c>
    </row>
    <row r="209" spans="1:51" s="14" customFormat="1" ht="12">
      <c r="A209" s="14"/>
      <c r="B209" s="243"/>
      <c r="C209" s="244"/>
      <c r="D209" s="233" t="s">
        <v>133</v>
      </c>
      <c r="E209" s="245" t="s">
        <v>1</v>
      </c>
      <c r="F209" s="246" t="s">
        <v>482</v>
      </c>
      <c r="G209" s="244"/>
      <c r="H209" s="245" t="s">
        <v>1</v>
      </c>
      <c r="I209" s="247"/>
      <c r="J209" s="244"/>
      <c r="K209" s="244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133</v>
      </c>
      <c r="AU209" s="252" t="s">
        <v>83</v>
      </c>
      <c r="AV209" s="14" t="s">
        <v>81</v>
      </c>
      <c r="AW209" s="14" t="s">
        <v>30</v>
      </c>
      <c r="AX209" s="14" t="s">
        <v>73</v>
      </c>
      <c r="AY209" s="252" t="s">
        <v>125</v>
      </c>
    </row>
    <row r="210" spans="1:51" s="15" customFormat="1" ht="12">
      <c r="A210" s="15"/>
      <c r="B210" s="253"/>
      <c r="C210" s="254"/>
      <c r="D210" s="233" t="s">
        <v>133</v>
      </c>
      <c r="E210" s="255" t="s">
        <v>1</v>
      </c>
      <c r="F210" s="256" t="s">
        <v>136</v>
      </c>
      <c r="G210" s="254"/>
      <c r="H210" s="257">
        <v>50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3" t="s">
        <v>133</v>
      </c>
      <c r="AU210" s="263" t="s">
        <v>83</v>
      </c>
      <c r="AV210" s="15" t="s">
        <v>132</v>
      </c>
      <c r="AW210" s="15" t="s">
        <v>30</v>
      </c>
      <c r="AX210" s="15" t="s">
        <v>81</v>
      </c>
      <c r="AY210" s="263" t="s">
        <v>125</v>
      </c>
    </row>
    <row r="211" spans="1:65" s="2" customFormat="1" ht="24.15" customHeight="1">
      <c r="A211" s="38"/>
      <c r="B211" s="39"/>
      <c r="C211" s="218" t="s">
        <v>275</v>
      </c>
      <c r="D211" s="218" t="s">
        <v>127</v>
      </c>
      <c r="E211" s="219" t="s">
        <v>483</v>
      </c>
      <c r="F211" s="220" t="s">
        <v>484</v>
      </c>
      <c r="G211" s="221" t="s">
        <v>160</v>
      </c>
      <c r="H211" s="222">
        <v>152</v>
      </c>
      <c r="I211" s="223"/>
      <c r="J211" s="224">
        <f>ROUND(I211*H211,2)</f>
        <v>0</v>
      </c>
      <c r="K211" s="220" t="s">
        <v>131</v>
      </c>
      <c r="L211" s="44"/>
      <c r="M211" s="225" t="s">
        <v>1</v>
      </c>
      <c r="N211" s="226" t="s">
        <v>38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132</v>
      </c>
      <c r="AT211" s="229" t="s">
        <v>127</v>
      </c>
      <c r="AU211" s="229" t="s">
        <v>83</v>
      </c>
      <c r="AY211" s="17" t="s">
        <v>125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81</v>
      </c>
      <c r="BK211" s="230">
        <f>ROUND(I211*H211,2)</f>
        <v>0</v>
      </c>
      <c r="BL211" s="17" t="s">
        <v>132</v>
      </c>
      <c r="BM211" s="229" t="s">
        <v>278</v>
      </c>
    </row>
    <row r="212" spans="1:51" s="13" customFormat="1" ht="12">
      <c r="A212" s="13"/>
      <c r="B212" s="231"/>
      <c r="C212" s="232"/>
      <c r="D212" s="233" t="s">
        <v>133</v>
      </c>
      <c r="E212" s="234" t="s">
        <v>1</v>
      </c>
      <c r="F212" s="235" t="s">
        <v>485</v>
      </c>
      <c r="G212" s="232"/>
      <c r="H212" s="236">
        <v>152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133</v>
      </c>
      <c r="AU212" s="242" t="s">
        <v>83</v>
      </c>
      <c r="AV212" s="13" t="s">
        <v>83</v>
      </c>
      <c r="AW212" s="13" t="s">
        <v>30</v>
      </c>
      <c r="AX212" s="13" t="s">
        <v>73</v>
      </c>
      <c r="AY212" s="242" t="s">
        <v>125</v>
      </c>
    </row>
    <row r="213" spans="1:51" s="14" customFormat="1" ht="12">
      <c r="A213" s="14"/>
      <c r="B213" s="243"/>
      <c r="C213" s="244"/>
      <c r="D213" s="233" t="s">
        <v>133</v>
      </c>
      <c r="E213" s="245" t="s">
        <v>1</v>
      </c>
      <c r="F213" s="246" t="s">
        <v>486</v>
      </c>
      <c r="G213" s="244"/>
      <c r="H213" s="245" t="s">
        <v>1</v>
      </c>
      <c r="I213" s="247"/>
      <c r="J213" s="244"/>
      <c r="K213" s="244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133</v>
      </c>
      <c r="AU213" s="252" t="s">
        <v>83</v>
      </c>
      <c r="AV213" s="14" t="s">
        <v>81</v>
      </c>
      <c r="AW213" s="14" t="s">
        <v>30</v>
      </c>
      <c r="AX213" s="14" t="s">
        <v>73</v>
      </c>
      <c r="AY213" s="252" t="s">
        <v>125</v>
      </c>
    </row>
    <row r="214" spans="1:51" s="15" customFormat="1" ht="12">
      <c r="A214" s="15"/>
      <c r="B214" s="253"/>
      <c r="C214" s="254"/>
      <c r="D214" s="233" t="s">
        <v>133</v>
      </c>
      <c r="E214" s="255" t="s">
        <v>1</v>
      </c>
      <c r="F214" s="256" t="s">
        <v>136</v>
      </c>
      <c r="G214" s="254"/>
      <c r="H214" s="257">
        <v>152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3" t="s">
        <v>133</v>
      </c>
      <c r="AU214" s="263" t="s">
        <v>83</v>
      </c>
      <c r="AV214" s="15" t="s">
        <v>132</v>
      </c>
      <c r="AW214" s="15" t="s">
        <v>30</v>
      </c>
      <c r="AX214" s="15" t="s">
        <v>81</v>
      </c>
      <c r="AY214" s="263" t="s">
        <v>125</v>
      </c>
    </row>
    <row r="215" spans="1:65" s="2" customFormat="1" ht="16.5" customHeight="1">
      <c r="A215" s="38"/>
      <c r="B215" s="39"/>
      <c r="C215" s="264" t="s">
        <v>209</v>
      </c>
      <c r="D215" s="264" t="s">
        <v>166</v>
      </c>
      <c r="E215" s="265" t="s">
        <v>193</v>
      </c>
      <c r="F215" s="266" t="s">
        <v>194</v>
      </c>
      <c r="G215" s="267" t="s">
        <v>169</v>
      </c>
      <c r="H215" s="268">
        <v>304</v>
      </c>
      <c r="I215" s="269"/>
      <c r="J215" s="270">
        <f>ROUND(I215*H215,2)</f>
        <v>0</v>
      </c>
      <c r="K215" s="266" t="s">
        <v>131</v>
      </c>
      <c r="L215" s="271"/>
      <c r="M215" s="272" t="s">
        <v>1</v>
      </c>
      <c r="N215" s="273" t="s">
        <v>38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151</v>
      </c>
      <c r="AT215" s="229" t="s">
        <v>166</v>
      </c>
      <c r="AU215" s="229" t="s">
        <v>83</v>
      </c>
      <c r="AY215" s="17" t="s">
        <v>125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81</v>
      </c>
      <c r="BK215" s="230">
        <f>ROUND(I215*H215,2)</f>
        <v>0</v>
      </c>
      <c r="BL215" s="17" t="s">
        <v>132</v>
      </c>
      <c r="BM215" s="229" t="s">
        <v>283</v>
      </c>
    </row>
    <row r="216" spans="1:51" s="13" customFormat="1" ht="12">
      <c r="A216" s="13"/>
      <c r="B216" s="231"/>
      <c r="C216" s="232"/>
      <c r="D216" s="233" t="s">
        <v>133</v>
      </c>
      <c r="E216" s="234" t="s">
        <v>1</v>
      </c>
      <c r="F216" s="235" t="s">
        <v>487</v>
      </c>
      <c r="G216" s="232"/>
      <c r="H216" s="236">
        <v>304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133</v>
      </c>
      <c r="AU216" s="242" t="s">
        <v>83</v>
      </c>
      <c r="AV216" s="13" t="s">
        <v>83</v>
      </c>
      <c r="AW216" s="13" t="s">
        <v>30</v>
      </c>
      <c r="AX216" s="13" t="s">
        <v>73</v>
      </c>
      <c r="AY216" s="242" t="s">
        <v>125</v>
      </c>
    </row>
    <row r="217" spans="1:51" s="15" customFormat="1" ht="12">
      <c r="A217" s="15"/>
      <c r="B217" s="253"/>
      <c r="C217" s="254"/>
      <c r="D217" s="233" t="s">
        <v>133</v>
      </c>
      <c r="E217" s="255" t="s">
        <v>1</v>
      </c>
      <c r="F217" s="256" t="s">
        <v>136</v>
      </c>
      <c r="G217" s="254"/>
      <c r="H217" s="257">
        <v>304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3" t="s">
        <v>133</v>
      </c>
      <c r="AU217" s="263" t="s">
        <v>83</v>
      </c>
      <c r="AV217" s="15" t="s">
        <v>132</v>
      </c>
      <c r="AW217" s="15" t="s">
        <v>30</v>
      </c>
      <c r="AX217" s="15" t="s">
        <v>81</v>
      </c>
      <c r="AY217" s="263" t="s">
        <v>125</v>
      </c>
    </row>
    <row r="218" spans="1:65" s="2" customFormat="1" ht="37.8" customHeight="1">
      <c r="A218" s="38"/>
      <c r="B218" s="39"/>
      <c r="C218" s="218" t="s">
        <v>284</v>
      </c>
      <c r="D218" s="218" t="s">
        <v>127</v>
      </c>
      <c r="E218" s="219" t="s">
        <v>188</v>
      </c>
      <c r="F218" s="220" t="s">
        <v>189</v>
      </c>
      <c r="G218" s="221" t="s">
        <v>160</v>
      </c>
      <c r="H218" s="222">
        <v>13.37</v>
      </c>
      <c r="I218" s="223"/>
      <c r="J218" s="224">
        <f>ROUND(I218*H218,2)</f>
        <v>0</v>
      </c>
      <c r="K218" s="220" t="s">
        <v>131</v>
      </c>
      <c r="L218" s="44"/>
      <c r="M218" s="225" t="s">
        <v>1</v>
      </c>
      <c r="N218" s="226" t="s">
        <v>38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132</v>
      </c>
      <c r="AT218" s="229" t="s">
        <v>127</v>
      </c>
      <c r="AU218" s="229" t="s">
        <v>83</v>
      </c>
      <c r="AY218" s="17" t="s">
        <v>125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81</v>
      </c>
      <c r="BK218" s="230">
        <f>ROUND(I218*H218,2)</f>
        <v>0</v>
      </c>
      <c r="BL218" s="17" t="s">
        <v>132</v>
      </c>
      <c r="BM218" s="229" t="s">
        <v>288</v>
      </c>
    </row>
    <row r="219" spans="1:65" s="2" customFormat="1" ht="16.5" customHeight="1">
      <c r="A219" s="38"/>
      <c r="B219" s="39"/>
      <c r="C219" s="264" t="s">
        <v>213</v>
      </c>
      <c r="D219" s="264" t="s">
        <v>166</v>
      </c>
      <c r="E219" s="265" t="s">
        <v>488</v>
      </c>
      <c r="F219" s="266" t="s">
        <v>489</v>
      </c>
      <c r="G219" s="267" t="s">
        <v>169</v>
      </c>
      <c r="H219" s="268">
        <v>26.74</v>
      </c>
      <c r="I219" s="269"/>
      <c r="J219" s="270">
        <f>ROUND(I219*H219,2)</f>
        <v>0</v>
      </c>
      <c r="K219" s="266" t="s">
        <v>131</v>
      </c>
      <c r="L219" s="271"/>
      <c r="M219" s="272" t="s">
        <v>1</v>
      </c>
      <c r="N219" s="273" t="s">
        <v>38</v>
      </c>
      <c r="O219" s="91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151</v>
      </c>
      <c r="AT219" s="229" t="s">
        <v>166</v>
      </c>
      <c r="AU219" s="229" t="s">
        <v>83</v>
      </c>
      <c r="AY219" s="17" t="s">
        <v>125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81</v>
      </c>
      <c r="BK219" s="230">
        <f>ROUND(I219*H219,2)</f>
        <v>0</v>
      </c>
      <c r="BL219" s="17" t="s">
        <v>132</v>
      </c>
      <c r="BM219" s="229" t="s">
        <v>291</v>
      </c>
    </row>
    <row r="220" spans="1:51" s="13" customFormat="1" ht="12">
      <c r="A220" s="13"/>
      <c r="B220" s="231"/>
      <c r="C220" s="232"/>
      <c r="D220" s="233" t="s">
        <v>133</v>
      </c>
      <c r="E220" s="234" t="s">
        <v>1</v>
      </c>
      <c r="F220" s="235" t="s">
        <v>490</v>
      </c>
      <c r="G220" s="232"/>
      <c r="H220" s="236">
        <v>26.74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133</v>
      </c>
      <c r="AU220" s="242" t="s">
        <v>83</v>
      </c>
      <c r="AV220" s="13" t="s">
        <v>83</v>
      </c>
      <c r="AW220" s="13" t="s">
        <v>30</v>
      </c>
      <c r="AX220" s="13" t="s">
        <v>73</v>
      </c>
      <c r="AY220" s="242" t="s">
        <v>125</v>
      </c>
    </row>
    <row r="221" spans="1:51" s="15" customFormat="1" ht="12">
      <c r="A221" s="15"/>
      <c r="B221" s="253"/>
      <c r="C221" s="254"/>
      <c r="D221" s="233" t="s">
        <v>133</v>
      </c>
      <c r="E221" s="255" t="s">
        <v>1</v>
      </c>
      <c r="F221" s="256" t="s">
        <v>136</v>
      </c>
      <c r="G221" s="254"/>
      <c r="H221" s="257">
        <v>26.74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3" t="s">
        <v>133</v>
      </c>
      <c r="AU221" s="263" t="s">
        <v>83</v>
      </c>
      <c r="AV221" s="15" t="s">
        <v>132</v>
      </c>
      <c r="AW221" s="15" t="s">
        <v>30</v>
      </c>
      <c r="AX221" s="15" t="s">
        <v>81</v>
      </c>
      <c r="AY221" s="263" t="s">
        <v>125</v>
      </c>
    </row>
    <row r="222" spans="1:65" s="2" customFormat="1" ht="24.15" customHeight="1">
      <c r="A222" s="38"/>
      <c r="B222" s="39"/>
      <c r="C222" s="218" t="s">
        <v>292</v>
      </c>
      <c r="D222" s="218" t="s">
        <v>127</v>
      </c>
      <c r="E222" s="219" t="s">
        <v>491</v>
      </c>
      <c r="F222" s="220" t="s">
        <v>492</v>
      </c>
      <c r="G222" s="221" t="s">
        <v>130</v>
      </c>
      <c r="H222" s="222">
        <v>275</v>
      </c>
      <c r="I222" s="223"/>
      <c r="J222" s="224">
        <f>ROUND(I222*H222,2)</f>
        <v>0</v>
      </c>
      <c r="K222" s="220" t="s">
        <v>131</v>
      </c>
      <c r="L222" s="44"/>
      <c r="M222" s="225" t="s">
        <v>1</v>
      </c>
      <c r="N222" s="226" t="s">
        <v>38</v>
      </c>
      <c r="O222" s="91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132</v>
      </c>
      <c r="AT222" s="229" t="s">
        <v>127</v>
      </c>
      <c r="AU222" s="229" t="s">
        <v>83</v>
      </c>
      <c r="AY222" s="17" t="s">
        <v>125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81</v>
      </c>
      <c r="BK222" s="230">
        <f>ROUND(I222*H222,2)</f>
        <v>0</v>
      </c>
      <c r="BL222" s="17" t="s">
        <v>132</v>
      </c>
      <c r="BM222" s="229" t="s">
        <v>295</v>
      </c>
    </row>
    <row r="223" spans="1:51" s="13" customFormat="1" ht="12">
      <c r="A223" s="13"/>
      <c r="B223" s="231"/>
      <c r="C223" s="232"/>
      <c r="D223" s="233" t="s">
        <v>133</v>
      </c>
      <c r="E223" s="234" t="s">
        <v>1</v>
      </c>
      <c r="F223" s="235" t="s">
        <v>493</v>
      </c>
      <c r="G223" s="232"/>
      <c r="H223" s="236">
        <v>275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133</v>
      </c>
      <c r="AU223" s="242" t="s">
        <v>83</v>
      </c>
      <c r="AV223" s="13" t="s">
        <v>83</v>
      </c>
      <c r="AW223" s="13" t="s">
        <v>30</v>
      </c>
      <c r="AX223" s="13" t="s">
        <v>73</v>
      </c>
      <c r="AY223" s="242" t="s">
        <v>125</v>
      </c>
    </row>
    <row r="224" spans="1:51" s="15" customFormat="1" ht="12">
      <c r="A224" s="15"/>
      <c r="B224" s="253"/>
      <c r="C224" s="254"/>
      <c r="D224" s="233" t="s">
        <v>133</v>
      </c>
      <c r="E224" s="255" t="s">
        <v>1</v>
      </c>
      <c r="F224" s="256" t="s">
        <v>136</v>
      </c>
      <c r="G224" s="254"/>
      <c r="H224" s="257">
        <v>275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3" t="s">
        <v>133</v>
      </c>
      <c r="AU224" s="263" t="s">
        <v>83</v>
      </c>
      <c r="AV224" s="15" t="s">
        <v>132</v>
      </c>
      <c r="AW224" s="15" t="s">
        <v>30</v>
      </c>
      <c r="AX224" s="15" t="s">
        <v>81</v>
      </c>
      <c r="AY224" s="263" t="s">
        <v>125</v>
      </c>
    </row>
    <row r="225" spans="1:65" s="2" customFormat="1" ht="16.5" customHeight="1">
      <c r="A225" s="38"/>
      <c r="B225" s="39"/>
      <c r="C225" s="264" t="s">
        <v>220</v>
      </c>
      <c r="D225" s="264" t="s">
        <v>166</v>
      </c>
      <c r="E225" s="265" t="s">
        <v>210</v>
      </c>
      <c r="F225" s="266" t="s">
        <v>211</v>
      </c>
      <c r="G225" s="267" t="s">
        <v>212</v>
      </c>
      <c r="H225" s="268">
        <v>5.5</v>
      </c>
      <c r="I225" s="269"/>
      <c r="J225" s="270">
        <f>ROUND(I225*H225,2)</f>
        <v>0</v>
      </c>
      <c r="K225" s="266" t="s">
        <v>131</v>
      </c>
      <c r="L225" s="271"/>
      <c r="M225" s="272" t="s">
        <v>1</v>
      </c>
      <c r="N225" s="273" t="s">
        <v>38</v>
      </c>
      <c r="O225" s="91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151</v>
      </c>
      <c r="AT225" s="229" t="s">
        <v>166</v>
      </c>
      <c r="AU225" s="229" t="s">
        <v>83</v>
      </c>
      <c r="AY225" s="17" t="s">
        <v>125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81</v>
      </c>
      <c r="BK225" s="230">
        <f>ROUND(I225*H225,2)</f>
        <v>0</v>
      </c>
      <c r="BL225" s="17" t="s">
        <v>132</v>
      </c>
      <c r="BM225" s="229" t="s">
        <v>298</v>
      </c>
    </row>
    <row r="226" spans="1:51" s="13" customFormat="1" ht="12">
      <c r="A226" s="13"/>
      <c r="B226" s="231"/>
      <c r="C226" s="232"/>
      <c r="D226" s="233" t="s">
        <v>133</v>
      </c>
      <c r="E226" s="234" t="s">
        <v>1</v>
      </c>
      <c r="F226" s="235" t="s">
        <v>494</v>
      </c>
      <c r="G226" s="232"/>
      <c r="H226" s="236">
        <v>5.5</v>
      </c>
      <c r="I226" s="237"/>
      <c r="J226" s="232"/>
      <c r="K226" s="232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133</v>
      </c>
      <c r="AU226" s="242" t="s">
        <v>83</v>
      </c>
      <c r="AV226" s="13" t="s">
        <v>83</v>
      </c>
      <c r="AW226" s="13" t="s">
        <v>30</v>
      </c>
      <c r="AX226" s="13" t="s">
        <v>73</v>
      </c>
      <c r="AY226" s="242" t="s">
        <v>125</v>
      </c>
    </row>
    <row r="227" spans="1:51" s="15" customFormat="1" ht="12">
      <c r="A227" s="15"/>
      <c r="B227" s="253"/>
      <c r="C227" s="254"/>
      <c r="D227" s="233" t="s">
        <v>133</v>
      </c>
      <c r="E227" s="255" t="s">
        <v>1</v>
      </c>
      <c r="F227" s="256" t="s">
        <v>136</v>
      </c>
      <c r="G227" s="254"/>
      <c r="H227" s="257">
        <v>5.5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3" t="s">
        <v>133</v>
      </c>
      <c r="AU227" s="263" t="s">
        <v>83</v>
      </c>
      <c r="AV227" s="15" t="s">
        <v>132</v>
      </c>
      <c r="AW227" s="15" t="s">
        <v>30</v>
      </c>
      <c r="AX227" s="15" t="s">
        <v>81</v>
      </c>
      <c r="AY227" s="263" t="s">
        <v>125</v>
      </c>
    </row>
    <row r="228" spans="1:65" s="2" customFormat="1" ht="24.15" customHeight="1">
      <c r="A228" s="38"/>
      <c r="B228" s="39"/>
      <c r="C228" s="218" t="s">
        <v>299</v>
      </c>
      <c r="D228" s="218" t="s">
        <v>127</v>
      </c>
      <c r="E228" s="219" t="s">
        <v>495</v>
      </c>
      <c r="F228" s="220" t="s">
        <v>496</v>
      </c>
      <c r="G228" s="221" t="s">
        <v>130</v>
      </c>
      <c r="H228" s="222">
        <v>273</v>
      </c>
      <c r="I228" s="223"/>
      <c r="J228" s="224">
        <f>ROUND(I228*H228,2)</f>
        <v>0</v>
      </c>
      <c r="K228" s="220" t="s">
        <v>131</v>
      </c>
      <c r="L228" s="44"/>
      <c r="M228" s="225" t="s">
        <v>1</v>
      </c>
      <c r="N228" s="226" t="s">
        <v>38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132</v>
      </c>
      <c r="AT228" s="229" t="s">
        <v>127</v>
      </c>
      <c r="AU228" s="229" t="s">
        <v>83</v>
      </c>
      <c r="AY228" s="17" t="s">
        <v>125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81</v>
      </c>
      <c r="BK228" s="230">
        <f>ROUND(I228*H228,2)</f>
        <v>0</v>
      </c>
      <c r="BL228" s="17" t="s">
        <v>132</v>
      </c>
      <c r="BM228" s="229" t="s">
        <v>302</v>
      </c>
    </row>
    <row r="229" spans="1:51" s="13" customFormat="1" ht="12">
      <c r="A229" s="13"/>
      <c r="B229" s="231"/>
      <c r="C229" s="232"/>
      <c r="D229" s="233" t="s">
        <v>133</v>
      </c>
      <c r="E229" s="234" t="s">
        <v>1</v>
      </c>
      <c r="F229" s="235" t="s">
        <v>497</v>
      </c>
      <c r="G229" s="232"/>
      <c r="H229" s="236">
        <v>273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133</v>
      </c>
      <c r="AU229" s="242" t="s">
        <v>83</v>
      </c>
      <c r="AV229" s="13" t="s">
        <v>83</v>
      </c>
      <c r="AW229" s="13" t="s">
        <v>30</v>
      </c>
      <c r="AX229" s="13" t="s">
        <v>73</v>
      </c>
      <c r="AY229" s="242" t="s">
        <v>125</v>
      </c>
    </row>
    <row r="230" spans="1:51" s="14" customFormat="1" ht="12">
      <c r="A230" s="14"/>
      <c r="B230" s="243"/>
      <c r="C230" s="244"/>
      <c r="D230" s="233" t="s">
        <v>133</v>
      </c>
      <c r="E230" s="245" t="s">
        <v>1</v>
      </c>
      <c r="F230" s="246" t="s">
        <v>153</v>
      </c>
      <c r="G230" s="244"/>
      <c r="H230" s="245" t="s">
        <v>1</v>
      </c>
      <c r="I230" s="247"/>
      <c r="J230" s="244"/>
      <c r="K230" s="244"/>
      <c r="L230" s="248"/>
      <c r="M230" s="249"/>
      <c r="N230" s="250"/>
      <c r="O230" s="250"/>
      <c r="P230" s="250"/>
      <c r="Q230" s="250"/>
      <c r="R230" s="250"/>
      <c r="S230" s="250"/>
      <c r="T230" s="25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2" t="s">
        <v>133</v>
      </c>
      <c r="AU230" s="252" t="s">
        <v>83</v>
      </c>
      <c r="AV230" s="14" t="s">
        <v>81</v>
      </c>
      <c r="AW230" s="14" t="s">
        <v>30</v>
      </c>
      <c r="AX230" s="14" t="s">
        <v>73</v>
      </c>
      <c r="AY230" s="252" t="s">
        <v>125</v>
      </c>
    </row>
    <row r="231" spans="1:51" s="15" customFormat="1" ht="12">
      <c r="A231" s="15"/>
      <c r="B231" s="253"/>
      <c r="C231" s="254"/>
      <c r="D231" s="233" t="s">
        <v>133</v>
      </c>
      <c r="E231" s="255" t="s">
        <v>1</v>
      </c>
      <c r="F231" s="256" t="s">
        <v>136</v>
      </c>
      <c r="G231" s="254"/>
      <c r="H231" s="257">
        <v>273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3" t="s">
        <v>133</v>
      </c>
      <c r="AU231" s="263" t="s">
        <v>83</v>
      </c>
      <c r="AV231" s="15" t="s">
        <v>132</v>
      </c>
      <c r="AW231" s="15" t="s">
        <v>30</v>
      </c>
      <c r="AX231" s="15" t="s">
        <v>81</v>
      </c>
      <c r="AY231" s="263" t="s">
        <v>125</v>
      </c>
    </row>
    <row r="232" spans="1:65" s="2" customFormat="1" ht="24.15" customHeight="1">
      <c r="A232" s="38"/>
      <c r="B232" s="39"/>
      <c r="C232" s="218" t="s">
        <v>225</v>
      </c>
      <c r="D232" s="218" t="s">
        <v>127</v>
      </c>
      <c r="E232" s="219" t="s">
        <v>498</v>
      </c>
      <c r="F232" s="220" t="s">
        <v>499</v>
      </c>
      <c r="G232" s="221" t="s">
        <v>130</v>
      </c>
      <c r="H232" s="222">
        <v>275</v>
      </c>
      <c r="I232" s="223"/>
      <c r="J232" s="224">
        <f>ROUND(I232*H232,2)</f>
        <v>0</v>
      </c>
      <c r="K232" s="220" t="s">
        <v>131</v>
      </c>
      <c r="L232" s="44"/>
      <c r="M232" s="225" t="s">
        <v>1</v>
      </c>
      <c r="N232" s="226" t="s">
        <v>38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132</v>
      </c>
      <c r="AT232" s="229" t="s">
        <v>127</v>
      </c>
      <c r="AU232" s="229" t="s">
        <v>83</v>
      </c>
      <c r="AY232" s="17" t="s">
        <v>125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81</v>
      </c>
      <c r="BK232" s="230">
        <f>ROUND(I232*H232,2)</f>
        <v>0</v>
      </c>
      <c r="BL232" s="17" t="s">
        <v>132</v>
      </c>
      <c r="BM232" s="229" t="s">
        <v>303</v>
      </c>
    </row>
    <row r="233" spans="1:51" s="13" customFormat="1" ht="12">
      <c r="A233" s="13"/>
      <c r="B233" s="231"/>
      <c r="C233" s="232"/>
      <c r="D233" s="233" t="s">
        <v>133</v>
      </c>
      <c r="E233" s="234" t="s">
        <v>1</v>
      </c>
      <c r="F233" s="235" t="s">
        <v>493</v>
      </c>
      <c r="G233" s="232"/>
      <c r="H233" s="236">
        <v>275</v>
      </c>
      <c r="I233" s="237"/>
      <c r="J233" s="232"/>
      <c r="K233" s="232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133</v>
      </c>
      <c r="AU233" s="242" t="s">
        <v>83</v>
      </c>
      <c r="AV233" s="13" t="s">
        <v>83</v>
      </c>
      <c r="AW233" s="13" t="s">
        <v>30</v>
      </c>
      <c r="AX233" s="13" t="s">
        <v>73</v>
      </c>
      <c r="AY233" s="242" t="s">
        <v>125</v>
      </c>
    </row>
    <row r="234" spans="1:51" s="14" customFormat="1" ht="12">
      <c r="A234" s="14"/>
      <c r="B234" s="243"/>
      <c r="C234" s="244"/>
      <c r="D234" s="233" t="s">
        <v>133</v>
      </c>
      <c r="E234" s="245" t="s">
        <v>1</v>
      </c>
      <c r="F234" s="246" t="s">
        <v>153</v>
      </c>
      <c r="G234" s="244"/>
      <c r="H234" s="245" t="s">
        <v>1</v>
      </c>
      <c r="I234" s="247"/>
      <c r="J234" s="244"/>
      <c r="K234" s="244"/>
      <c r="L234" s="248"/>
      <c r="M234" s="249"/>
      <c r="N234" s="250"/>
      <c r="O234" s="250"/>
      <c r="P234" s="250"/>
      <c r="Q234" s="250"/>
      <c r="R234" s="250"/>
      <c r="S234" s="250"/>
      <c r="T234" s="25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2" t="s">
        <v>133</v>
      </c>
      <c r="AU234" s="252" t="s">
        <v>83</v>
      </c>
      <c r="AV234" s="14" t="s">
        <v>81</v>
      </c>
      <c r="AW234" s="14" t="s">
        <v>30</v>
      </c>
      <c r="AX234" s="14" t="s">
        <v>73</v>
      </c>
      <c r="AY234" s="252" t="s">
        <v>125</v>
      </c>
    </row>
    <row r="235" spans="1:51" s="15" customFormat="1" ht="12">
      <c r="A235" s="15"/>
      <c r="B235" s="253"/>
      <c r="C235" s="254"/>
      <c r="D235" s="233" t="s">
        <v>133</v>
      </c>
      <c r="E235" s="255" t="s">
        <v>1</v>
      </c>
      <c r="F235" s="256" t="s">
        <v>136</v>
      </c>
      <c r="G235" s="254"/>
      <c r="H235" s="257">
        <v>275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3" t="s">
        <v>133</v>
      </c>
      <c r="AU235" s="263" t="s">
        <v>83</v>
      </c>
      <c r="AV235" s="15" t="s">
        <v>132</v>
      </c>
      <c r="AW235" s="15" t="s">
        <v>30</v>
      </c>
      <c r="AX235" s="15" t="s">
        <v>81</v>
      </c>
      <c r="AY235" s="263" t="s">
        <v>125</v>
      </c>
    </row>
    <row r="236" spans="1:65" s="2" customFormat="1" ht="16.5" customHeight="1">
      <c r="A236" s="38"/>
      <c r="B236" s="39"/>
      <c r="C236" s="264" t="s">
        <v>304</v>
      </c>
      <c r="D236" s="264" t="s">
        <v>166</v>
      </c>
      <c r="E236" s="265" t="s">
        <v>500</v>
      </c>
      <c r="F236" s="266" t="s">
        <v>501</v>
      </c>
      <c r="G236" s="267" t="s">
        <v>160</v>
      </c>
      <c r="H236" s="268">
        <v>27.5</v>
      </c>
      <c r="I236" s="269"/>
      <c r="J236" s="270">
        <f>ROUND(I236*H236,2)</f>
        <v>0</v>
      </c>
      <c r="K236" s="266" t="s">
        <v>379</v>
      </c>
      <c r="L236" s="271"/>
      <c r="M236" s="272" t="s">
        <v>1</v>
      </c>
      <c r="N236" s="273" t="s">
        <v>38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151</v>
      </c>
      <c r="AT236" s="229" t="s">
        <v>166</v>
      </c>
      <c r="AU236" s="229" t="s">
        <v>83</v>
      </c>
      <c r="AY236" s="17" t="s">
        <v>125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81</v>
      </c>
      <c r="BK236" s="230">
        <f>ROUND(I236*H236,2)</f>
        <v>0</v>
      </c>
      <c r="BL236" s="17" t="s">
        <v>132</v>
      </c>
      <c r="BM236" s="229" t="s">
        <v>307</v>
      </c>
    </row>
    <row r="237" spans="1:51" s="13" customFormat="1" ht="12">
      <c r="A237" s="13"/>
      <c r="B237" s="231"/>
      <c r="C237" s="232"/>
      <c r="D237" s="233" t="s">
        <v>133</v>
      </c>
      <c r="E237" s="234" t="s">
        <v>1</v>
      </c>
      <c r="F237" s="235" t="s">
        <v>502</v>
      </c>
      <c r="G237" s="232"/>
      <c r="H237" s="236">
        <v>27.5</v>
      </c>
      <c r="I237" s="237"/>
      <c r="J237" s="232"/>
      <c r="K237" s="232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133</v>
      </c>
      <c r="AU237" s="242" t="s">
        <v>83</v>
      </c>
      <c r="AV237" s="13" t="s">
        <v>83</v>
      </c>
      <c r="AW237" s="13" t="s">
        <v>30</v>
      </c>
      <c r="AX237" s="13" t="s">
        <v>73</v>
      </c>
      <c r="AY237" s="242" t="s">
        <v>125</v>
      </c>
    </row>
    <row r="238" spans="1:51" s="15" customFormat="1" ht="12">
      <c r="A238" s="15"/>
      <c r="B238" s="253"/>
      <c r="C238" s="254"/>
      <c r="D238" s="233" t="s">
        <v>133</v>
      </c>
      <c r="E238" s="255" t="s">
        <v>1</v>
      </c>
      <c r="F238" s="256" t="s">
        <v>136</v>
      </c>
      <c r="G238" s="254"/>
      <c r="H238" s="257">
        <v>27.5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3" t="s">
        <v>133</v>
      </c>
      <c r="AU238" s="263" t="s">
        <v>83</v>
      </c>
      <c r="AV238" s="15" t="s">
        <v>132</v>
      </c>
      <c r="AW238" s="15" t="s">
        <v>30</v>
      </c>
      <c r="AX238" s="15" t="s">
        <v>81</v>
      </c>
      <c r="AY238" s="263" t="s">
        <v>125</v>
      </c>
    </row>
    <row r="239" spans="1:63" s="12" customFormat="1" ht="22.8" customHeight="1">
      <c r="A239" s="12"/>
      <c r="B239" s="202"/>
      <c r="C239" s="203"/>
      <c r="D239" s="204" t="s">
        <v>72</v>
      </c>
      <c r="E239" s="216" t="s">
        <v>83</v>
      </c>
      <c r="F239" s="216" t="s">
        <v>215</v>
      </c>
      <c r="G239" s="203"/>
      <c r="H239" s="203"/>
      <c r="I239" s="206"/>
      <c r="J239" s="217">
        <f>BK239</f>
        <v>0</v>
      </c>
      <c r="K239" s="203"/>
      <c r="L239" s="208"/>
      <c r="M239" s="209"/>
      <c r="N239" s="210"/>
      <c r="O239" s="210"/>
      <c r="P239" s="211">
        <f>SUM(P240:P300)</f>
        <v>0</v>
      </c>
      <c r="Q239" s="210"/>
      <c r="R239" s="211">
        <f>SUM(R240:R300)</f>
        <v>0</v>
      </c>
      <c r="S239" s="210"/>
      <c r="T239" s="212">
        <f>SUM(T240:T300)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3" t="s">
        <v>81</v>
      </c>
      <c r="AT239" s="214" t="s">
        <v>72</v>
      </c>
      <c r="AU239" s="214" t="s">
        <v>81</v>
      </c>
      <c r="AY239" s="213" t="s">
        <v>125</v>
      </c>
      <c r="BK239" s="215">
        <f>SUM(BK240:BK300)</f>
        <v>0</v>
      </c>
    </row>
    <row r="240" spans="1:65" s="2" customFormat="1" ht="33" customHeight="1">
      <c r="A240" s="38"/>
      <c r="B240" s="39"/>
      <c r="C240" s="218" t="s">
        <v>229</v>
      </c>
      <c r="D240" s="218" t="s">
        <v>127</v>
      </c>
      <c r="E240" s="219" t="s">
        <v>503</v>
      </c>
      <c r="F240" s="220" t="s">
        <v>504</v>
      </c>
      <c r="G240" s="221" t="s">
        <v>219</v>
      </c>
      <c r="H240" s="222">
        <v>11</v>
      </c>
      <c r="I240" s="223"/>
      <c r="J240" s="224">
        <f>ROUND(I240*H240,2)</f>
        <v>0</v>
      </c>
      <c r="K240" s="220" t="s">
        <v>131</v>
      </c>
      <c r="L240" s="44"/>
      <c r="M240" s="225" t="s">
        <v>1</v>
      </c>
      <c r="N240" s="226" t="s">
        <v>38</v>
      </c>
      <c r="O240" s="91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132</v>
      </c>
      <c r="AT240" s="229" t="s">
        <v>127</v>
      </c>
      <c r="AU240" s="229" t="s">
        <v>83</v>
      </c>
      <c r="AY240" s="17" t="s">
        <v>125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81</v>
      </c>
      <c r="BK240" s="230">
        <f>ROUND(I240*H240,2)</f>
        <v>0</v>
      </c>
      <c r="BL240" s="17" t="s">
        <v>132</v>
      </c>
      <c r="BM240" s="229" t="s">
        <v>310</v>
      </c>
    </row>
    <row r="241" spans="1:51" s="13" customFormat="1" ht="12">
      <c r="A241" s="13"/>
      <c r="B241" s="231"/>
      <c r="C241" s="232"/>
      <c r="D241" s="233" t="s">
        <v>133</v>
      </c>
      <c r="E241" s="234" t="s">
        <v>1</v>
      </c>
      <c r="F241" s="235" t="s">
        <v>505</v>
      </c>
      <c r="G241" s="232"/>
      <c r="H241" s="236">
        <v>11</v>
      </c>
      <c r="I241" s="237"/>
      <c r="J241" s="232"/>
      <c r="K241" s="232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133</v>
      </c>
      <c r="AU241" s="242" t="s">
        <v>83</v>
      </c>
      <c r="AV241" s="13" t="s">
        <v>83</v>
      </c>
      <c r="AW241" s="13" t="s">
        <v>30</v>
      </c>
      <c r="AX241" s="13" t="s">
        <v>73</v>
      </c>
      <c r="AY241" s="242" t="s">
        <v>125</v>
      </c>
    </row>
    <row r="242" spans="1:51" s="14" customFormat="1" ht="12">
      <c r="A242" s="14"/>
      <c r="B242" s="243"/>
      <c r="C242" s="244"/>
      <c r="D242" s="233" t="s">
        <v>133</v>
      </c>
      <c r="E242" s="245" t="s">
        <v>1</v>
      </c>
      <c r="F242" s="246" t="s">
        <v>506</v>
      </c>
      <c r="G242" s="244"/>
      <c r="H242" s="245" t="s">
        <v>1</v>
      </c>
      <c r="I242" s="247"/>
      <c r="J242" s="244"/>
      <c r="K242" s="244"/>
      <c r="L242" s="248"/>
      <c r="M242" s="249"/>
      <c r="N242" s="250"/>
      <c r="O242" s="250"/>
      <c r="P242" s="250"/>
      <c r="Q242" s="250"/>
      <c r="R242" s="250"/>
      <c r="S242" s="250"/>
      <c r="T242" s="25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2" t="s">
        <v>133</v>
      </c>
      <c r="AU242" s="252" t="s">
        <v>83</v>
      </c>
      <c r="AV242" s="14" t="s">
        <v>81</v>
      </c>
      <c r="AW242" s="14" t="s">
        <v>30</v>
      </c>
      <c r="AX242" s="14" t="s">
        <v>73</v>
      </c>
      <c r="AY242" s="252" t="s">
        <v>125</v>
      </c>
    </row>
    <row r="243" spans="1:51" s="15" customFormat="1" ht="12">
      <c r="A243" s="15"/>
      <c r="B243" s="253"/>
      <c r="C243" s="254"/>
      <c r="D243" s="233" t="s">
        <v>133</v>
      </c>
      <c r="E243" s="255" t="s">
        <v>1</v>
      </c>
      <c r="F243" s="256" t="s">
        <v>136</v>
      </c>
      <c r="G243" s="254"/>
      <c r="H243" s="257">
        <v>11</v>
      </c>
      <c r="I243" s="258"/>
      <c r="J243" s="254"/>
      <c r="K243" s="254"/>
      <c r="L243" s="259"/>
      <c r="M243" s="260"/>
      <c r="N243" s="261"/>
      <c r="O243" s="261"/>
      <c r="P243" s="261"/>
      <c r="Q243" s="261"/>
      <c r="R243" s="261"/>
      <c r="S243" s="261"/>
      <c r="T243" s="26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3" t="s">
        <v>133</v>
      </c>
      <c r="AU243" s="263" t="s">
        <v>83</v>
      </c>
      <c r="AV243" s="15" t="s">
        <v>132</v>
      </c>
      <c r="AW243" s="15" t="s">
        <v>30</v>
      </c>
      <c r="AX243" s="15" t="s">
        <v>81</v>
      </c>
      <c r="AY243" s="263" t="s">
        <v>125</v>
      </c>
    </row>
    <row r="244" spans="1:65" s="2" customFormat="1" ht="33" customHeight="1">
      <c r="A244" s="38"/>
      <c r="B244" s="39"/>
      <c r="C244" s="218" t="s">
        <v>311</v>
      </c>
      <c r="D244" s="218" t="s">
        <v>127</v>
      </c>
      <c r="E244" s="219" t="s">
        <v>223</v>
      </c>
      <c r="F244" s="220" t="s">
        <v>224</v>
      </c>
      <c r="G244" s="221" t="s">
        <v>219</v>
      </c>
      <c r="H244" s="222">
        <v>111.4</v>
      </c>
      <c r="I244" s="223"/>
      <c r="J244" s="224">
        <f>ROUND(I244*H244,2)</f>
        <v>0</v>
      </c>
      <c r="K244" s="220" t="s">
        <v>131</v>
      </c>
      <c r="L244" s="44"/>
      <c r="M244" s="225" t="s">
        <v>1</v>
      </c>
      <c r="N244" s="226" t="s">
        <v>38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132</v>
      </c>
      <c r="AT244" s="229" t="s">
        <v>127</v>
      </c>
      <c r="AU244" s="229" t="s">
        <v>83</v>
      </c>
      <c r="AY244" s="17" t="s">
        <v>125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81</v>
      </c>
      <c r="BK244" s="230">
        <f>ROUND(I244*H244,2)</f>
        <v>0</v>
      </c>
      <c r="BL244" s="17" t="s">
        <v>132</v>
      </c>
      <c r="BM244" s="229" t="s">
        <v>314</v>
      </c>
    </row>
    <row r="245" spans="1:51" s="13" customFormat="1" ht="12">
      <c r="A245" s="13"/>
      <c r="B245" s="231"/>
      <c r="C245" s="232"/>
      <c r="D245" s="233" t="s">
        <v>133</v>
      </c>
      <c r="E245" s="234" t="s">
        <v>1</v>
      </c>
      <c r="F245" s="235" t="s">
        <v>507</v>
      </c>
      <c r="G245" s="232"/>
      <c r="H245" s="236">
        <v>111.4</v>
      </c>
      <c r="I245" s="237"/>
      <c r="J245" s="232"/>
      <c r="K245" s="232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133</v>
      </c>
      <c r="AU245" s="242" t="s">
        <v>83</v>
      </c>
      <c r="AV245" s="13" t="s">
        <v>83</v>
      </c>
      <c r="AW245" s="13" t="s">
        <v>30</v>
      </c>
      <c r="AX245" s="13" t="s">
        <v>73</v>
      </c>
      <c r="AY245" s="242" t="s">
        <v>125</v>
      </c>
    </row>
    <row r="246" spans="1:51" s="14" customFormat="1" ht="12">
      <c r="A246" s="14"/>
      <c r="B246" s="243"/>
      <c r="C246" s="244"/>
      <c r="D246" s="233" t="s">
        <v>133</v>
      </c>
      <c r="E246" s="245" t="s">
        <v>1</v>
      </c>
      <c r="F246" s="246" t="s">
        <v>153</v>
      </c>
      <c r="G246" s="244"/>
      <c r="H246" s="245" t="s">
        <v>1</v>
      </c>
      <c r="I246" s="247"/>
      <c r="J246" s="244"/>
      <c r="K246" s="244"/>
      <c r="L246" s="248"/>
      <c r="M246" s="249"/>
      <c r="N246" s="250"/>
      <c r="O246" s="250"/>
      <c r="P246" s="250"/>
      <c r="Q246" s="250"/>
      <c r="R246" s="250"/>
      <c r="S246" s="250"/>
      <c r="T246" s="25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2" t="s">
        <v>133</v>
      </c>
      <c r="AU246" s="252" t="s">
        <v>83</v>
      </c>
      <c r="AV246" s="14" t="s">
        <v>81</v>
      </c>
      <c r="AW246" s="14" t="s">
        <v>30</v>
      </c>
      <c r="AX246" s="14" t="s">
        <v>73</v>
      </c>
      <c r="AY246" s="252" t="s">
        <v>125</v>
      </c>
    </row>
    <row r="247" spans="1:51" s="15" customFormat="1" ht="12">
      <c r="A247" s="15"/>
      <c r="B247" s="253"/>
      <c r="C247" s="254"/>
      <c r="D247" s="233" t="s">
        <v>133</v>
      </c>
      <c r="E247" s="255" t="s">
        <v>1</v>
      </c>
      <c r="F247" s="256" t="s">
        <v>136</v>
      </c>
      <c r="G247" s="254"/>
      <c r="H247" s="257">
        <v>111.4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3" t="s">
        <v>133</v>
      </c>
      <c r="AU247" s="263" t="s">
        <v>83</v>
      </c>
      <c r="AV247" s="15" t="s">
        <v>132</v>
      </c>
      <c r="AW247" s="15" t="s">
        <v>30</v>
      </c>
      <c r="AX247" s="15" t="s">
        <v>81</v>
      </c>
      <c r="AY247" s="263" t="s">
        <v>125</v>
      </c>
    </row>
    <row r="248" spans="1:65" s="2" customFormat="1" ht="16.5" customHeight="1">
      <c r="A248" s="38"/>
      <c r="B248" s="39"/>
      <c r="C248" s="218" t="s">
        <v>233</v>
      </c>
      <c r="D248" s="218" t="s">
        <v>127</v>
      </c>
      <c r="E248" s="219" t="s">
        <v>227</v>
      </c>
      <c r="F248" s="220" t="s">
        <v>228</v>
      </c>
      <c r="G248" s="221" t="s">
        <v>219</v>
      </c>
      <c r="H248" s="222">
        <v>111.4</v>
      </c>
      <c r="I248" s="223"/>
      <c r="J248" s="224">
        <f>ROUND(I248*H248,2)</f>
        <v>0</v>
      </c>
      <c r="K248" s="220" t="s">
        <v>131</v>
      </c>
      <c r="L248" s="44"/>
      <c r="M248" s="225" t="s">
        <v>1</v>
      </c>
      <c r="N248" s="226" t="s">
        <v>38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132</v>
      </c>
      <c r="AT248" s="229" t="s">
        <v>127</v>
      </c>
      <c r="AU248" s="229" t="s">
        <v>83</v>
      </c>
      <c r="AY248" s="17" t="s">
        <v>125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81</v>
      </c>
      <c r="BK248" s="230">
        <f>ROUND(I248*H248,2)</f>
        <v>0</v>
      </c>
      <c r="BL248" s="17" t="s">
        <v>132</v>
      </c>
      <c r="BM248" s="229" t="s">
        <v>318</v>
      </c>
    </row>
    <row r="249" spans="1:51" s="13" customFormat="1" ht="12">
      <c r="A249" s="13"/>
      <c r="B249" s="231"/>
      <c r="C249" s="232"/>
      <c r="D249" s="233" t="s">
        <v>133</v>
      </c>
      <c r="E249" s="234" t="s">
        <v>1</v>
      </c>
      <c r="F249" s="235" t="s">
        <v>507</v>
      </c>
      <c r="G249" s="232"/>
      <c r="H249" s="236">
        <v>111.4</v>
      </c>
      <c r="I249" s="237"/>
      <c r="J249" s="232"/>
      <c r="K249" s="232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133</v>
      </c>
      <c r="AU249" s="242" t="s">
        <v>83</v>
      </c>
      <c r="AV249" s="13" t="s">
        <v>83</v>
      </c>
      <c r="AW249" s="13" t="s">
        <v>30</v>
      </c>
      <c r="AX249" s="13" t="s">
        <v>73</v>
      </c>
      <c r="AY249" s="242" t="s">
        <v>125</v>
      </c>
    </row>
    <row r="250" spans="1:51" s="14" customFormat="1" ht="12">
      <c r="A250" s="14"/>
      <c r="B250" s="243"/>
      <c r="C250" s="244"/>
      <c r="D250" s="233" t="s">
        <v>133</v>
      </c>
      <c r="E250" s="245" t="s">
        <v>1</v>
      </c>
      <c r="F250" s="246" t="s">
        <v>153</v>
      </c>
      <c r="G250" s="244"/>
      <c r="H250" s="245" t="s">
        <v>1</v>
      </c>
      <c r="I250" s="247"/>
      <c r="J250" s="244"/>
      <c r="K250" s="244"/>
      <c r="L250" s="248"/>
      <c r="M250" s="249"/>
      <c r="N250" s="250"/>
      <c r="O250" s="250"/>
      <c r="P250" s="250"/>
      <c r="Q250" s="250"/>
      <c r="R250" s="250"/>
      <c r="S250" s="250"/>
      <c r="T250" s="25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2" t="s">
        <v>133</v>
      </c>
      <c r="AU250" s="252" t="s">
        <v>83</v>
      </c>
      <c r="AV250" s="14" t="s">
        <v>81</v>
      </c>
      <c r="AW250" s="14" t="s">
        <v>30</v>
      </c>
      <c r="AX250" s="14" t="s">
        <v>73</v>
      </c>
      <c r="AY250" s="252" t="s">
        <v>125</v>
      </c>
    </row>
    <row r="251" spans="1:51" s="15" customFormat="1" ht="12">
      <c r="A251" s="15"/>
      <c r="B251" s="253"/>
      <c r="C251" s="254"/>
      <c r="D251" s="233" t="s">
        <v>133</v>
      </c>
      <c r="E251" s="255" t="s">
        <v>1</v>
      </c>
      <c r="F251" s="256" t="s">
        <v>136</v>
      </c>
      <c r="G251" s="254"/>
      <c r="H251" s="257">
        <v>111.4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3" t="s">
        <v>133</v>
      </c>
      <c r="AU251" s="263" t="s">
        <v>83</v>
      </c>
      <c r="AV251" s="15" t="s">
        <v>132</v>
      </c>
      <c r="AW251" s="15" t="s">
        <v>30</v>
      </c>
      <c r="AX251" s="15" t="s">
        <v>81</v>
      </c>
      <c r="AY251" s="263" t="s">
        <v>125</v>
      </c>
    </row>
    <row r="252" spans="1:65" s="2" customFormat="1" ht="16.5" customHeight="1">
      <c r="A252" s="38"/>
      <c r="B252" s="39"/>
      <c r="C252" s="218" t="s">
        <v>319</v>
      </c>
      <c r="D252" s="218" t="s">
        <v>127</v>
      </c>
      <c r="E252" s="219" t="s">
        <v>508</v>
      </c>
      <c r="F252" s="220" t="s">
        <v>509</v>
      </c>
      <c r="G252" s="221" t="s">
        <v>130</v>
      </c>
      <c r="H252" s="222">
        <v>210</v>
      </c>
      <c r="I252" s="223"/>
      <c r="J252" s="224">
        <f>ROUND(I252*H252,2)</f>
        <v>0</v>
      </c>
      <c r="K252" s="220" t="s">
        <v>1</v>
      </c>
      <c r="L252" s="44"/>
      <c r="M252" s="225" t="s">
        <v>1</v>
      </c>
      <c r="N252" s="226" t="s">
        <v>38</v>
      </c>
      <c r="O252" s="91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132</v>
      </c>
      <c r="AT252" s="229" t="s">
        <v>127</v>
      </c>
      <c r="AU252" s="229" t="s">
        <v>83</v>
      </c>
      <c r="AY252" s="17" t="s">
        <v>125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81</v>
      </c>
      <c r="BK252" s="230">
        <f>ROUND(I252*H252,2)</f>
        <v>0</v>
      </c>
      <c r="BL252" s="17" t="s">
        <v>132</v>
      </c>
      <c r="BM252" s="229" t="s">
        <v>322</v>
      </c>
    </row>
    <row r="253" spans="1:51" s="13" customFormat="1" ht="12">
      <c r="A253" s="13"/>
      <c r="B253" s="231"/>
      <c r="C253" s="232"/>
      <c r="D253" s="233" t="s">
        <v>133</v>
      </c>
      <c r="E253" s="234" t="s">
        <v>1</v>
      </c>
      <c r="F253" s="235" t="s">
        <v>510</v>
      </c>
      <c r="G253" s="232"/>
      <c r="H253" s="236">
        <v>105</v>
      </c>
      <c r="I253" s="237"/>
      <c r="J253" s="232"/>
      <c r="K253" s="232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133</v>
      </c>
      <c r="AU253" s="242" t="s">
        <v>83</v>
      </c>
      <c r="AV253" s="13" t="s">
        <v>83</v>
      </c>
      <c r="AW253" s="13" t="s">
        <v>30</v>
      </c>
      <c r="AX253" s="13" t="s">
        <v>73</v>
      </c>
      <c r="AY253" s="242" t="s">
        <v>125</v>
      </c>
    </row>
    <row r="254" spans="1:51" s="14" customFormat="1" ht="12">
      <c r="A254" s="14"/>
      <c r="B254" s="243"/>
      <c r="C254" s="244"/>
      <c r="D254" s="233" t="s">
        <v>133</v>
      </c>
      <c r="E254" s="245" t="s">
        <v>1</v>
      </c>
      <c r="F254" s="246" t="s">
        <v>511</v>
      </c>
      <c r="G254" s="244"/>
      <c r="H254" s="245" t="s">
        <v>1</v>
      </c>
      <c r="I254" s="247"/>
      <c r="J254" s="244"/>
      <c r="K254" s="244"/>
      <c r="L254" s="248"/>
      <c r="M254" s="249"/>
      <c r="N254" s="250"/>
      <c r="O254" s="250"/>
      <c r="P254" s="250"/>
      <c r="Q254" s="250"/>
      <c r="R254" s="250"/>
      <c r="S254" s="250"/>
      <c r="T254" s="25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2" t="s">
        <v>133</v>
      </c>
      <c r="AU254" s="252" t="s">
        <v>83</v>
      </c>
      <c r="AV254" s="14" t="s">
        <v>81</v>
      </c>
      <c r="AW254" s="14" t="s">
        <v>30</v>
      </c>
      <c r="AX254" s="14" t="s">
        <v>73</v>
      </c>
      <c r="AY254" s="252" t="s">
        <v>125</v>
      </c>
    </row>
    <row r="255" spans="1:51" s="13" customFormat="1" ht="12">
      <c r="A255" s="13"/>
      <c r="B255" s="231"/>
      <c r="C255" s="232"/>
      <c r="D255" s="233" t="s">
        <v>133</v>
      </c>
      <c r="E255" s="234" t="s">
        <v>1</v>
      </c>
      <c r="F255" s="235" t="s">
        <v>510</v>
      </c>
      <c r="G255" s="232"/>
      <c r="H255" s="236">
        <v>105</v>
      </c>
      <c r="I255" s="237"/>
      <c r="J255" s="232"/>
      <c r="K255" s="232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133</v>
      </c>
      <c r="AU255" s="242" t="s">
        <v>83</v>
      </c>
      <c r="AV255" s="13" t="s">
        <v>83</v>
      </c>
      <c r="AW255" s="13" t="s">
        <v>30</v>
      </c>
      <c r="AX255" s="13" t="s">
        <v>73</v>
      </c>
      <c r="AY255" s="242" t="s">
        <v>125</v>
      </c>
    </row>
    <row r="256" spans="1:51" s="14" customFormat="1" ht="12">
      <c r="A256" s="14"/>
      <c r="B256" s="243"/>
      <c r="C256" s="244"/>
      <c r="D256" s="233" t="s">
        <v>133</v>
      </c>
      <c r="E256" s="245" t="s">
        <v>1</v>
      </c>
      <c r="F256" s="246" t="s">
        <v>512</v>
      </c>
      <c r="G256" s="244"/>
      <c r="H256" s="245" t="s">
        <v>1</v>
      </c>
      <c r="I256" s="247"/>
      <c r="J256" s="244"/>
      <c r="K256" s="244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133</v>
      </c>
      <c r="AU256" s="252" t="s">
        <v>83</v>
      </c>
      <c r="AV256" s="14" t="s">
        <v>81</v>
      </c>
      <c r="AW256" s="14" t="s">
        <v>30</v>
      </c>
      <c r="AX256" s="14" t="s">
        <v>73</v>
      </c>
      <c r="AY256" s="252" t="s">
        <v>125</v>
      </c>
    </row>
    <row r="257" spans="1:51" s="15" customFormat="1" ht="12">
      <c r="A257" s="15"/>
      <c r="B257" s="253"/>
      <c r="C257" s="254"/>
      <c r="D257" s="233" t="s">
        <v>133</v>
      </c>
      <c r="E257" s="255" t="s">
        <v>1</v>
      </c>
      <c r="F257" s="256" t="s">
        <v>136</v>
      </c>
      <c r="G257" s="254"/>
      <c r="H257" s="257">
        <v>210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3" t="s">
        <v>133</v>
      </c>
      <c r="AU257" s="263" t="s">
        <v>83</v>
      </c>
      <c r="AV257" s="15" t="s">
        <v>132</v>
      </c>
      <c r="AW257" s="15" t="s">
        <v>30</v>
      </c>
      <c r="AX257" s="15" t="s">
        <v>81</v>
      </c>
      <c r="AY257" s="263" t="s">
        <v>125</v>
      </c>
    </row>
    <row r="258" spans="1:65" s="2" customFormat="1" ht="16.5" customHeight="1">
      <c r="A258" s="38"/>
      <c r="B258" s="39"/>
      <c r="C258" s="218" t="s">
        <v>240</v>
      </c>
      <c r="D258" s="218" t="s">
        <v>127</v>
      </c>
      <c r="E258" s="219" t="s">
        <v>513</v>
      </c>
      <c r="F258" s="220" t="s">
        <v>514</v>
      </c>
      <c r="G258" s="221" t="s">
        <v>219</v>
      </c>
      <c r="H258" s="222">
        <v>633</v>
      </c>
      <c r="I258" s="223"/>
      <c r="J258" s="224">
        <f>ROUND(I258*H258,2)</f>
        <v>0</v>
      </c>
      <c r="K258" s="220" t="s">
        <v>1</v>
      </c>
      <c r="L258" s="44"/>
      <c r="M258" s="225" t="s">
        <v>1</v>
      </c>
      <c r="N258" s="226" t="s">
        <v>38</v>
      </c>
      <c r="O258" s="91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132</v>
      </c>
      <c r="AT258" s="229" t="s">
        <v>127</v>
      </c>
      <c r="AU258" s="229" t="s">
        <v>83</v>
      </c>
      <c r="AY258" s="17" t="s">
        <v>125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7" t="s">
        <v>81</v>
      </c>
      <c r="BK258" s="230">
        <f>ROUND(I258*H258,2)</f>
        <v>0</v>
      </c>
      <c r="BL258" s="17" t="s">
        <v>132</v>
      </c>
      <c r="BM258" s="229" t="s">
        <v>325</v>
      </c>
    </row>
    <row r="259" spans="1:51" s="13" customFormat="1" ht="12">
      <c r="A259" s="13"/>
      <c r="B259" s="231"/>
      <c r="C259" s="232"/>
      <c r="D259" s="233" t="s">
        <v>133</v>
      </c>
      <c r="E259" s="234" t="s">
        <v>1</v>
      </c>
      <c r="F259" s="235" t="s">
        <v>515</v>
      </c>
      <c r="G259" s="232"/>
      <c r="H259" s="236">
        <v>633</v>
      </c>
      <c r="I259" s="237"/>
      <c r="J259" s="232"/>
      <c r="K259" s="232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133</v>
      </c>
      <c r="AU259" s="242" t="s">
        <v>83</v>
      </c>
      <c r="AV259" s="13" t="s">
        <v>83</v>
      </c>
      <c r="AW259" s="13" t="s">
        <v>30</v>
      </c>
      <c r="AX259" s="13" t="s">
        <v>73</v>
      </c>
      <c r="AY259" s="242" t="s">
        <v>125</v>
      </c>
    </row>
    <row r="260" spans="1:51" s="14" customFormat="1" ht="12">
      <c r="A260" s="14"/>
      <c r="B260" s="243"/>
      <c r="C260" s="244"/>
      <c r="D260" s="233" t="s">
        <v>133</v>
      </c>
      <c r="E260" s="245" t="s">
        <v>1</v>
      </c>
      <c r="F260" s="246" t="s">
        <v>153</v>
      </c>
      <c r="G260" s="244"/>
      <c r="H260" s="245" t="s">
        <v>1</v>
      </c>
      <c r="I260" s="247"/>
      <c r="J260" s="244"/>
      <c r="K260" s="244"/>
      <c r="L260" s="248"/>
      <c r="M260" s="249"/>
      <c r="N260" s="250"/>
      <c r="O260" s="250"/>
      <c r="P260" s="250"/>
      <c r="Q260" s="250"/>
      <c r="R260" s="250"/>
      <c r="S260" s="250"/>
      <c r="T260" s="25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2" t="s">
        <v>133</v>
      </c>
      <c r="AU260" s="252" t="s">
        <v>83</v>
      </c>
      <c r="AV260" s="14" t="s">
        <v>81</v>
      </c>
      <c r="AW260" s="14" t="s">
        <v>30</v>
      </c>
      <c r="AX260" s="14" t="s">
        <v>73</v>
      </c>
      <c r="AY260" s="252" t="s">
        <v>125</v>
      </c>
    </row>
    <row r="261" spans="1:51" s="15" customFormat="1" ht="12">
      <c r="A261" s="15"/>
      <c r="B261" s="253"/>
      <c r="C261" s="254"/>
      <c r="D261" s="233" t="s">
        <v>133</v>
      </c>
      <c r="E261" s="255" t="s">
        <v>1</v>
      </c>
      <c r="F261" s="256" t="s">
        <v>136</v>
      </c>
      <c r="G261" s="254"/>
      <c r="H261" s="257">
        <v>633</v>
      </c>
      <c r="I261" s="258"/>
      <c r="J261" s="254"/>
      <c r="K261" s="254"/>
      <c r="L261" s="259"/>
      <c r="M261" s="260"/>
      <c r="N261" s="261"/>
      <c r="O261" s="261"/>
      <c r="P261" s="261"/>
      <c r="Q261" s="261"/>
      <c r="R261" s="261"/>
      <c r="S261" s="261"/>
      <c r="T261" s="262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3" t="s">
        <v>133</v>
      </c>
      <c r="AU261" s="263" t="s">
        <v>83</v>
      </c>
      <c r="AV261" s="15" t="s">
        <v>132</v>
      </c>
      <c r="AW261" s="15" t="s">
        <v>30</v>
      </c>
      <c r="AX261" s="15" t="s">
        <v>81</v>
      </c>
      <c r="AY261" s="263" t="s">
        <v>125</v>
      </c>
    </row>
    <row r="262" spans="1:65" s="2" customFormat="1" ht="16.5" customHeight="1">
      <c r="A262" s="38"/>
      <c r="B262" s="39"/>
      <c r="C262" s="264" t="s">
        <v>326</v>
      </c>
      <c r="D262" s="264" t="s">
        <v>166</v>
      </c>
      <c r="E262" s="265" t="s">
        <v>516</v>
      </c>
      <c r="F262" s="266" t="s">
        <v>517</v>
      </c>
      <c r="G262" s="267" t="s">
        <v>160</v>
      </c>
      <c r="H262" s="268">
        <v>15</v>
      </c>
      <c r="I262" s="269"/>
      <c r="J262" s="270">
        <f>ROUND(I262*H262,2)</f>
        <v>0</v>
      </c>
      <c r="K262" s="266" t="s">
        <v>1</v>
      </c>
      <c r="L262" s="271"/>
      <c r="M262" s="272" t="s">
        <v>1</v>
      </c>
      <c r="N262" s="273" t="s">
        <v>38</v>
      </c>
      <c r="O262" s="91"/>
      <c r="P262" s="227">
        <f>O262*H262</f>
        <v>0</v>
      </c>
      <c r="Q262" s="227">
        <v>0</v>
      </c>
      <c r="R262" s="227">
        <f>Q262*H262</f>
        <v>0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151</v>
      </c>
      <c r="AT262" s="229" t="s">
        <v>166</v>
      </c>
      <c r="AU262" s="229" t="s">
        <v>83</v>
      </c>
      <c r="AY262" s="17" t="s">
        <v>125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81</v>
      </c>
      <c r="BK262" s="230">
        <f>ROUND(I262*H262,2)</f>
        <v>0</v>
      </c>
      <c r="BL262" s="17" t="s">
        <v>132</v>
      </c>
      <c r="BM262" s="229" t="s">
        <v>329</v>
      </c>
    </row>
    <row r="263" spans="1:65" s="2" customFormat="1" ht="16.5" customHeight="1">
      <c r="A263" s="38"/>
      <c r="B263" s="39"/>
      <c r="C263" s="218" t="s">
        <v>243</v>
      </c>
      <c r="D263" s="218" t="s">
        <v>127</v>
      </c>
      <c r="E263" s="219" t="s">
        <v>518</v>
      </c>
      <c r="F263" s="220" t="s">
        <v>519</v>
      </c>
      <c r="G263" s="221" t="s">
        <v>219</v>
      </c>
      <c r="H263" s="222">
        <v>280</v>
      </c>
      <c r="I263" s="223"/>
      <c r="J263" s="224">
        <f>ROUND(I263*H263,2)</f>
        <v>0</v>
      </c>
      <c r="K263" s="220" t="s">
        <v>1</v>
      </c>
      <c r="L263" s="44"/>
      <c r="M263" s="225" t="s">
        <v>1</v>
      </c>
      <c r="N263" s="226" t="s">
        <v>38</v>
      </c>
      <c r="O263" s="91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132</v>
      </c>
      <c r="AT263" s="229" t="s">
        <v>127</v>
      </c>
      <c r="AU263" s="229" t="s">
        <v>83</v>
      </c>
      <c r="AY263" s="17" t="s">
        <v>125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81</v>
      </c>
      <c r="BK263" s="230">
        <f>ROUND(I263*H263,2)</f>
        <v>0</v>
      </c>
      <c r="BL263" s="17" t="s">
        <v>132</v>
      </c>
      <c r="BM263" s="229" t="s">
        <v>332</v>
      </c>
    </row>
    <row r="264" spans="1:51" s="13" customFormat="1" ht="12">
      <c r="A264" s="13"/>
      <c r="B264" s="231"/>
      <c r="C264" s="232"/>
      <c r="D264" s="233" t="s">
        <v>133</v>
      </c>
      <c r="E264" s="234" t="s">
        <v>1</v>
      </c>
      <c r="F264" s="235" t="s">
        <v>520</v>
      </c>
      <c r="G264" s="232"/>
      <c r="H264" s="236">
        <v>280</v>
      </c>
      <c r="I264" s="237"/>
      <c r="J264" s="232"/>
      <c r="K264" s="232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133</v>
      </c>
      <c r="AU264" s="242" t="s">
        <v>83</v>
      </c>
      <c r="AV264" s="13" t="s">
        <v>83</v>
      </c>
      <c r="AW264" s="13" t="s">
        <v>30</v>
      </c>
      <c r="AX264" s="13" t="s">
        <v>73</v>
      </c>
      <c r="AY264" s="242" t="s">
        <v>125</v>
      </c>
    </row>
    <row r="265" spans="1:51" s="14" customFormat="1" ht="12">
      <c r="A265" s="14"/>
      <c r="B265" s="243"/>
      <c r="C265" s="244"/>
      <c r="D265" s="233" t="s">
        <v>133</v>
      </c>
      <c r="E265" s="245" t="s">
        <v>1</v>
      </c>
      <c r="F265" s="246" t="s">
        <v>153</v>
      </c>
      <c r="G265" s="244"/>
      <c r="H265" s="245" t="s">
        <v>1</v>
      </c>
      <c r="I265" s="247"/>
      <c r="J265" s="244"/>
      <c r="K265" s="244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133</v>
      </c>
      <c r="AU265" s="252" t="s">
        <v>83</v>
      </c>
      <c r="AV265" s="14" t="s">
        <v>81</v>
      </c>
      <c r="AW265" s="14" t="s">
        <v>30</v>
      </c>
      <c r="AX265" s="14" t="s">
        <v>73</v>
      </c>
      <c r="AY265" s="252" t="s">
        <v>125</v>
      </c>
    </row>
    <row r="266" spans="1:51" s="15" customFormat="1" ht="12">
      <c r="A266" s="15"/>
      <c r="B266" s="253"/>
      <c r="C266" s="254"/>
      <c r="D266" s="233" t="s">
        <v>133</v>
      </c>
      <c r="E266" s="255" t="s">
        <v>1</v>
      </c>
      <c r="F266" s="256" t="s">
        <v>136</v>
      </c>
      <c r="G266" s="254"/>
      <c r="H266" s="257">
        <v>280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3" t="s">
        <v>133</v>
      </c>
      <c r="AU266" s="263" t="s">
        <v>83</v>
      </c>
      <c r="AV266" s="15" t="s">
        <v>132</v>
      </c>
      <c r="AW266" s="15" t="s">
        <v>30</v>
      </c>
      <c r="AX266" s="15" t="s">
        <v>81</v>
      </c>
      <c r="AY266" s="263" t="s">
        <v>125</v>
      </c>
    </row>
    <row r="267" spans="1:65" s="2" customFormat="1" ht="16.5" customHeight="1">
      <c r="A267" s="38"/>
      <c r="B267" s="39"/>
      <c r="C267" s="218" t="s">
        <v>333</v>
      </c>
      <c r="D267" s="218" t="s">
        <v>127</v>
      </c>
      <c r="E267" s="219" t="s">
        <v>521</v>
      </c>
      <c r="F267" s="220" t="s">
        <v>522</v>
      </c>
      <c r="G267" s="221" t="s">
        <v>219</v>
      </c>
      <c r="H267" s="222">
        <v>147</v>
      </c>
      <c r="I267" s="223"/>
      <c r="J267" s="224">
        <f>ROUND(I267*H267,2)</f>
        <v>0</v>
      </c>
      <c r="K267" s="220" t="s">
        <v>1</v>
      </c>
      <c r="L267" s="44"/>
      <c r="M267" s="225" t="s">
        <v>1</v>
      </c>
      <c r="N267" s="226" t="s">
        <v>38</v>
      </c>
      <c r="O267" s="91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132</v>
      </c>
      <c r="AT267" s="229" t="s">
        <v>127</v>
      </c>
      <c r="AU267" s="229" t="s">
        <v>83</v>
      </c>
      <c r="AY267" s="17" t="s">
        <v>125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7" t="s">
        <v>81</v>
      </c>
      <c r="BK267" s="230">
        <f>ROUND(I267*H267,2)</f>
        <v>0</v>
      </c>
      <c r="BL267" s="17" t="s">
        <v>132</v>
      </c>
      <c r="BM267" s="229" t="s">
        <v>336</v>
      </c>
    </row>
    <row r="268" spans="1:51" s="13" customFormat="1" ht="12">
      <c r="A268" s="13"/>
      <c r="B268" s="231"/>
      <c r="C268" s="232"/>
      <c r="D268" s="233" t="s">
        <v>133</v>
      </c>
      <c r="E268" s="234" t="s">
        <v>1</v>
      </c>
      <c r="F268" s="235" t="s">
        <v>523</v>
      </c>
      <c r="G268" s="232"/>
      <c r="H268" s="236">
        <v>147</v>
      </c>
      <c r="I268" s="237"/>
      <c r="J268" s="232"/>
      <c r="K268" s="232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133</v>
      </c>
      <c r="AU268" s="242" t="s">
        <v>83</v>
      </c>
      <c r="AV268" s="13" t="s">
        <v>83</v>
      </c>
      <c r="AW268" s="13" t="s">
        <v>30</v>
      </c>
      <c r="AX268" s="13" t="s">
        <v>73</v>
      </c>
      <c r="AY268" s="242" t="s">
        <v>125</v>
      </c>
    </row>
    <row r="269" spans="1:51" s="14" customFormat="1" ht="12">
      <c r="A269" s="14"/>
      <c r="B269" s="243"/>
      <c r="C269" s="244"/>
      <c r="D269" s="233" t="s">
        <v>133</v>
      </c>
      <c r="E269" s="245" t="s">
        <v>1</v>
      </c>
      <c r="F269" s="246" t="s">
        <v>153</v>
      </c>
      <c r="G269" s="244"/>
      <c r="H269" s="245" t="s">
        <v>1</v>
      </c>
      <c r="I269" s="247"/>
      <c r="J269" s="244"/>
      <c r="K269" s="244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133</v>
      </c>
      <c r="AU269" s="252" t="s">
        <v>83</v>
      </c>
      <c r="AV269" s="14" t="s">
        <v>81</v>
      </c>
      <c r="AW269" s="14" t="s">
        <v>30</v>
      </c>
      <c r="AX269" s="14" t="s">
        <v>73</v>
      </c>
      <c r="AY269" s="252" t="s">
        <v>125</v>
      </c>
    </row>
    <row r="270" spans="1:51" s="15" customFormat="1" ht="12">
      <c r="A270" s="15"/>
      <c r="B270" s="253"/>
      <c r="C270" s="254"/>
      <c r="D270" s="233" t="s">
        <v>133</v>
      </c>
      <c r="E270" s="255" t="s">
        <v>1</v>
      </c>
      <c r="F270" s="256" t="s">
        <v>136</v>
      </c>
      <c r="G270" s="254"/>
      <c r="H270" s="257">
        <v>147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3" t="s">
        <v>133</v>
      </c>
      <c r="AU270" s="263" t="s">
        <v>83</v>
      </c>
      <c r="AV270" s="15" t="s">
        <v>132</v>
      </c>
      <c r="AW270" s="15" t="s">
        <v>30</v>
      </c>
      <c r="AX270" s="15" t="s">
        <v>81</v>
      </c>
      <c r="AY270" s="263" t="s">
        <v>125</v>
      </c>
    </row>
    <row r="271" spans="1:65" s="2" customFormat="1" ht="21.75" customHeight="1">
      <c r="A271" s="38"/>
      <c r="B271" s="39"/>
      <c r="C271" s="218" t="s">
        <v>249</v>
      </c>
      <c r="D271" s="218" t="s">
        <v>127</v>
      </c>
      <c r="E271" s="219" t="s">
        <v>524</v>
      </c>
      <c r="F271" s="220" t="s">
        <v>525</v>
      </c>
      <c r="G271" s="221" t="s">
        <v>219</v>
      </c>
      <c r="H271" s="222">
        <v>454</v>
      </c>
      <c r="I271" s="223"/>
      <c r="J271" s="224">
        <f>ROUND(I271*H271,2)</f>
        <v>0</v>
      </c>
      <c r="K271" s="220" t="s">
        <v>1</v>
      </c>
      <c r="L271" s="44"/>
      <c r="M271" s="225" t="s">
        <v>1</v>
      </c>
      <c r="N271" s="226" t="s">
        <v>38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132</v>
      </c>
      <c r="AT271" s="229" t="s">
        <v>127</v>
      </c>
      <c r="AU271" s="229" t="s">
        <v>83</v>
      </c>
      <c r="AY271" s="17" t="s">
        <v>125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81</v>
      </c>
      <c r="BK271" s="230">
        <f>ROUND(I271*H271,2)</f>
        <v>0</v>
      </c>
      <c r="BL271" s="17" t="s">
        <v>132</v>
      </c>
      <c r="BM271" s="229" t="s">
        <v>205</v>
      </c>
    </row>
    <row r="272" spans="1:51" s="13" customFormat="1" ht="12">
      <c r="A272" s="13"/>
      <c r="B272" s="231"/>
      <c r="C272" s="232"/>
      <c r="D272" s="233" t="s">
        <v>133</v>
      </c>
      <c r="E272" s="234" t="s">
        <v>1</v>
      </c>
      <c r="F272" s="235" t="s">
        <v>526</v>
      </c>
      <c r="G272" s="232"/>
      <c r="H272" s="236">
        <v>212</v>
      </c>
      <c r="I272" s="237"/>
      <c r="J272" s="232"/>
      <c r="K272" s="232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133</v>
      </c>
      <c r="AU272" s="242" t="s">
        <v>83</v>
      </c>
      <c r="AV272" s="13" t="s">
        <v>83</v>
      </c>
      <c r="AW272" s="13" t="s">
        <v>30</v>
      </c>
      <c r="AX272" s="13" t="s">
        <v>73</v>
      </c>
      <c r="AY272" s="242" t="s">
        <v>125</v>
      </c>
    </row>
    <row r="273" spans="1:51" s="14" customFormat="1" ht="12">
      <c r="A273" s="14"/>
      <c r="B273" s="243"/>
      <c r="C273" s="244"/>
      <c r="D273" s="233" t="s">
        <v>133</v>
      </c>
      <c r="E273" s="245" t="s">
        <v>1</v>
      </c>
      <c r="F273" s="246" t="s">
        <v>527</v>
      </c>
      <c r="G273" s="244"/>
      <c r="H273" s="245" t="s">
        <v>1</v>
      </c>
      <c r="I273" s="247"/>
      <c r="J273" s="244"/>
      <c r="K273" s="244"/>
      <c r="L273" s="248"/>
      <c r="M273" s="249"/>
      <c r="N273" s="250"/>
      <c r="O273" s="250"/>
      <c r="P273" s="250"/>
      <c r="Q273" s="250"/>
      <c r="R273" s="250"/>
      <c r="S273" s="250"/>
      <c r="T273" s="25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2" t="s">
        <v>133</v>
      </c>
      <c r="AU273" s="252" t="s">
        <v>83</v>
      </c>
      <c r="AV273" s="14" t="s">
        <v>81</v>
      </c>
      <c r="AW273" s="14" t="s">
        <v>30</v>
      </c>
      <c r="AX273" s="14" t="s">
        <v>73</v>
      </c>
      <c r="AY273" s="252" t="s">
        <v>125</v>
      </c>
    </row>
    <row r="274" spans="1:51" s="13" customFormat="1" ht="12">
      <c r="A274" s="13"/>
      <c r="B274" s="231"/>
      <c r="C274" s="232"/>
      <c r="D274" s="233" t="s">
        <v>133</v>
      </c>
      <c r="E274" s="234" t="s">
        <v>1</v>
      </c>
      <c r="F274" s="235" t="s">
        <v>528</v>
      </c>
      <c r="G274" s="232"/>
      <c r="H274" s="236">
        <v>242</v>
      </c>
      <c r="I274" s="237"/>
      <c r="J274" s="232"/>
      <c r="K274" s="232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133</v>
      </c>
      <c r="AU274" s="242" t="s">
        <v>83</v>
      </c>
      <c r="AV274" s="13" t="s">
        <v>83</v>
      </c>
      <c r="AW274" s="13" t="s">
        <v>30</v>
      </c>
      <c r="AX274" s="13" t="s">
        <v>73</v>
      </c>
      <c r="AY274" s="242" t="s">
        <v>125</v>
      </c>
    </row>
    <row r="275" spans="1:51" s="14" customFormat="1" ht="12">
      <c r="A275" s="14"/>
      <c r="B275" s="243"/>
      <c r="C275" s="244"/>
      <c r="D275" s="233" t="s">
        <v>133</v>
      </c>
      <c r="E275" s="245" t="s">
        <v>1</v>
      </c>
      <c r="F275" s="246" t="s">
        <v>529</v>
      </c>
      <c r="G275" s="244"/>
      <c r="H275" s="245" t="s">
        <v>1</v>
      </c>
      <c r="I275" s="247"/>
      <c r="J275" s="244"/>
      <c r="K275" s="244"/>
      <c r="L275" s="248"/>
      <c r="M275" s="249"/>
      <c r="N275" s="250"/>
      <c r="O275" s="250"/>
      <c r="P275" s="250"/>
      <c r="Q275" s="250"/>
      <c r="R275" s="250"/>
      <c r="S275" s="250"/>
      <c r="T275" s="25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2" t="s">
        <v>133</v>
      </c>
      <c r="AU275" s="252" t="s">
        <v>83</v>
      </c>
      <c r="AV275" s="14" t="s">
        <v>81</v>
      </c>
      <c r="AW275" s="14" t="s">
        <v>30</v>
      </c>
      <c r="AX275" s="14" t="s">
        <v>73</v>
      </c>
      <c r="AY275" s="252" t="s">
        <v>125</v>
      </c>
    </row>
    <row r="276" spans="1:51" s="14" customFormat="1" ht="12">
      <c r="A276" s="14"/>
      <c r="B276" s="243"/>
      <c r="C276" s="244"/>
      <c r="D276" s="233" t="s">
        <v>133</v>
      </c>
      <c r="E276" s="245" t="s">
        <v>1</v>
      </c>
      <c r="F276" s="246" t="s">
        <v>153</v>
      </c>
      <c r="G276" s="244"/>
      <c r="H276" s="245" t="s">
        <v>1</v>
      </c>
      <c r="I276" s="247"/>
      <c r="J276" s="244"/>
      <c r="K276" s="244"/>
      <c r="L276" s="248"/>
      <c r="M276" s="249"/>
      <c r="N276" s="250"/>
      <c r="O276" s="250"/>
      <c r="P276" s="250"/>
      <c r="Q276" s="250"/>
      <c r="R276" s="250"/>
      <c r="S276" s="250"/>
      <c r="T276" s="25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2" t="s">
        <v>133</v>
      </c>
      <c r="AU276" s="252" t="s">
        <v>83</v>
      </c>
      <c r="AV276" s="14" t="s">
        <v>81</v>
      </c>
      <c r="AW276" s="14" t="s">
        <v>30</v>
      </c>
      <c r="AX276" s="14" t="s">
        <v>73</v>
      </c>
      <c r="AY276" s="252" t="s">
        <v>125</v>
      </c>
    </row>
    <row r="277" spans="1:51" s="15" customFormat="1" ht="12">
      <c r="A277" s="15"/>
      <c r="B277" s="253"/>
      <c r="C277" s="254"/>
      <c r="D277" s="233" t="s">
        <v>133</v>
      </c>
      <c r="E277" s="255" t="s">
        <v>1</v>
      </c>
      <c r="F277" s="256" t="s">
        <v>136</v>
      </c>
      <c r="G277" s="254"/>
      <c r="H277" s="257">
        <v>454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3" t="s">
        <v>133</v>
      </c>
      <c r="AU277" s="263" t="s">
        <v>83</v>
      </c>
      <c r="AV277" s="15" t="s">
        <v>132</v>
      </c>
      <c r="AW277" s="15" t="s">
        <v>30</v>
      </c>
      <c r="AX277" s="15" t="s">
        <v>81</v>
      </c>
      <c r="AY277" s="263" t="s">
        <v>125</v>
      </c>
    </row>
    <row r="278" spans="1:65" s="2" customFormat="1" ht="16.5" customHeight="1">
      <c r="A278" s="38"/>
      <c r="B278" s="39"/>
      <c r="C278" s="218" t="s">
        <v>339</v>
      </c>
      <c r="D278" s="218" t="s">
        <v>127</v>
      </c>
      <c r="E278" s="219" t="s">
        <v>530</v>
      </c>
      <c r="F278" s="220" t="s">
        <v>531</v>
      </c>
      <c r="G278" s="221" t="s">
        <v>219</v>
      </c>
      <c r="H278" s="222">
        <v>237</v>
      </c>
      <c r="I278" s="223"/>
      <c r="J278" s="224">
        <f>ROUND(I278*H278,2)</f>
        <v>0</v>
      </c>
      <c r="K278" s="220" t="s">
        <v>1</v>
      </c>
      <c r="L278" s="44"/>
      <c r="M278" s="225" t="s">
        <v>1</v>
      </c>
      <c r="N278" s="226" t="s">
        <v>38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132</v>
      </c>
      <c r="AT278" s="229" t="s">
        <v>127</v>
      </c>
      <c r="AU278" s="229" t="s">
        <v>83</v>
      </c>
      <c r="AY278" s="17" t="s">
        <v>125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81</v>
      </c>
      <c r="BK278" s="230">
        <f>ROUND(I278*H278,2)</f>
        <v>0</v>
      </c>
      <c r="BL278" s="17" t="s">
        <v>132</v>
      </c>
      <c r="BM278" s="229" t="s">
        <v>340</v>
      </c>
    </row>
    <row r="279" spans="1:51" s="13" customFormat="1" ht="12">
      <c r="A279" s="13"/>
      <c r="B279" s="231"/>
      <c r="C279" s="232"/>
      <c r="D279" s="233" t="s">
        <v>133</v>
      </c>
      <c r="E279" s="234" t="s">
        <v>1</v>
      </c>
      <c r="F279" s="235" t="s">
        <v>532</v>
      </c>
      <c r="G279" s="232"/>
      <c r="H279" s="236">
        <v>237</v>
      </c>
      <c r="I279" s="237"/>
      <c r="J279" s="232"/>
      <c r="K279" s="232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133</v>
      </c>
      <c r="AU279" s="242" t="s">
        <v>83</v>
      </c>
      <c r="AV279" s="13" t="s">
        <v>83</v>
      </c>
      <c r="AW279" s="13" t="s">
        <v>30</v>
      </c>
      <c r="AX279" s="13" t="s">
        <v>73</v>
      </c>
      <c r="AY279" s="242" t="s">
        <v>125</v>
      </c>
    </row>
    <row r="280" spans="1:51" s="14" customFormat="1" ht="12">
      <c r="A280" s="14"/>
      <c r="B280" s="243"/>
      <c r="C280" s="244"/>
      <c r="D280" s="233" t="s">
        <v>133</v>
      </c>
      <c r="E280" s="245" t="s">
        <v>1</v>
      </c>
      <c r="F280" s="246" t="s">
        <v>153</v>
      </c>
      <c r="G280" s="244"/>
      <c r="H280" s="245" t="s">
        <v>1</v>
      </c>
      <c r="I280" s="247"/>
      <c r="J280" s="244"/>
      <c r="K280" s="244"/>
      <c r="L280" s="248"/>
      <c r="M280" s="249"/>
      <c r="N280" s="250"/>
      <c r="O280" s="250"/>
      <c r="P280" s="250"/>
      <c r="Q280" s="250"/>
      <c r="R280" s="250"/>
      <c r="S280" s="250"/>
      <c r="T280" s="25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2" t="s">
        <v>133</v>
      </c>
      <c r="AU280" s="252" t="s">
        <v>83</v>
      </c>
      <c r="AV280" s="14" t="s">
        <v>81</v>
      </c>
      <c r="AW280" s="14" t="s">
        <v>30</v>
      </c>
      <c r="AX280" s="14" t="s">
        <v>73</v>
      </c>
      <c r="AY280" s="252" t="s">
        <v>125</v>
      </c>
    </row>
    <row r="281" spans="1:51" s="15" customFormat="1" ht="12">
      <c r="A281" s="15"/>
      <c r="B281" s="253"/>
      <c r="C281" s="254"/>
      <c r="D281" s="233" t="s">
        <v>133</v>
      </c>
      <c r="E281" s="255" t="s">
        <v>1</v>
      </c>
      <c r="F281" s="256" t="s">
        <v>136</v>
      </c>
      <c r="G281" s="254"/>
      <c r="H281" s="257">
        <v>237</v>
      </c>
      <c r="I281" s="258"/>
      <c r="J281" s="254"/>
      <c r="K281" s="254"/>
      <c r="L281" s="259"/>
      <c r="M281" s="260"/>
      <c r="N281" s="261"/>
      <c r="O281" s="261"/>
      <c r="P281" s="261"/>
      <c r="Q281" s="261"/>
      <c r="R281" s="261"/>
      <c r="S281" s="261"/>
      <c r="T281" s="262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3" t="s">
        <v>133</v>
      </c>
      <c r="AU281" s="263" t="s">
        <v>83</v>
      </c>
      <c r="AV281" s="15" t="s">
        <v>132</v>
      </c>
      <c r="AW281" s="15" t="s">
        <v>30</v>
      </c>
      <c r="AX281" s="15" t="s">
        <v>81</v>
      </c>
      <c r="AY281" s="263" t="s">
        <v>125</v>
      </c>
    </row>
    <row r="282" spans="1:65" s="2" customFormat="1" ht="33" customHeight="1">
      <c r="A282" s="38"/>
      <c r="B282" s="39"/>
      <c r="C282" s="218" t="s">
        <v>251</v>
      </c>
      <c r="D282" s="218" t="s">
        <v>127</v>
      </c>
      <c r="E282" s="219" t="s">
        <v>533</v>
      </c>
      <c r="F282" s="220" t="s">
        <v>534</v>
      </c>
      <c r="G282" s="221" t="s">
        <v>287</v>
      </c>
      <c r="H282" s="222">
        <v>2</v>
      </c>
      <c r="I282" s="223"/>
      <c r="J282" s="224">
        <f>ROUND(I282*H282,2)</f>
        <v>0</v>
      </c>
      <c r="K282" s="220" t="s">
        <v>131</v>
      </c>
      <c r="L282" s="44"/>
      <c r="M282" s="225" t="s">
        <v>1</v>
      </c>
      <c r="N282" s="226" t="s">
        <v>38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132</v>
      </c>
      <c r="AT282" s="229" t="s">
        <v>127</v>
      </c>
      <c r="AU282" s="229" t="s">
        <v>83</v>
      </c>
      <c r="AY282" s="17" t="s">
        <v>125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81</v>
      </c>
      <c r="BK282" s="230">
        <f>ROUND(I282*H282,2)</f>
        <v>0</v>
      </c>
      <c r="BL282" s="17" t="s">
        <v>132</v>
      </c>
      <c r="BM282" s="229" t="s">
        <v>342</v>
      </c>
    </row>
    <row r="283" spans="1:51" s="13" customFormat="1" ht="12">
      <c r="A283" s="13"/>
      <c r="B283" s="231"/>
      <c r="C283" s="232"/>
      <c r="D283" s="233" t="s">
        <v>133</v>
      </c>
      <c r="E283" s="234" t="s">
        <v>1</v>
      </c>
      <c r="F283" s="235" t="s">
        <v>83</v>
      </c>
      <c r="G283" s="232"/>
      <c r="H283" s="236">
        <v>2</v>
      </c>
      <c r="I283" s="237"/>
      <c r="J283" s="232"/>
      <c r="K283" s="232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133</v>
      </c>
      <c r="AU283" s="242" t="s">
        <v>83</v>
      </c>
      <c r="AV283" s="13" t="s">
        <v>83</v>
      </c>
      <c r="AW283" s="13" t="s">
        <v>30</v>
      </c>
      <c r="AX283" s="13" t="s">
        <v>73</v>
      </c>
      <c r="AY283" s="242" t="s">
        <v>125</v>
      </c>
    </row>
    <row r="284" spans="1:51" s="14" customFormat="1" ht="12">
      <c r="A284" s="14"/>
      <c r="B284" s="243"/>
      <c r="C284" s="244"/>
      <c r="D284" s="233" t="s">
        <v>133</v>
      </c>
      <c r="E284" s="245" t="s">
        <v>1</v>
      </c>
      <c r="F284" s="246" t="s">
        <v>535</v>
      </c>
      <c r="G284" s="244"/>
      <c r="H284" s="245" t="s">
        <v>1</v>
      </c>
      <c r="I284" s="247"/>
      <c r="J284" s="244"/>
      <c r="K284" s="244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133</v>
      </c>
      <c r="AU284" s="252" t="s">
        <v>83</v>
      </c>
      <c r="AV284" s="14" t="s">
        <v>81</v>
      </c>
      <c r="AW284" s="14" t="s">
        <v>30</v>
      </c>
      <c r="AX284" s="14" t="s">
        <v>73</v>
      </c>
      <c r="AY284" s="252" t="s">
        <v>125</v>
      </c>
    </row>
    <row r="285" spans="1:51" s="15" customFormat="1" ht="12">
      <c r="A285" s="15"/>
      <c r="B285" s="253"/>
      <c r="C285" s="254"/>
      <c r="D285" s="233" t="s">
        <v>133</v>
      </c>
      <c r="E285" s="255" t="s">
        <v>1</v>
      </c>
      <c r="F285" s="256" t="s">
        <v>136</v>
      </c>
      <c r="G285" s="254"/>
      <c r="H285" s="257">
        <v>2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3" t="s">
        <v>133</v>
      </c>
      <c r="AU285" s="263" t="s">
        <v>83</v>
      </c>
      <c r="AV285" s="15" t="s">
        <v>132</v>
      </c>
      <c r="AW285" s="15" t="s">
        <v>30</v>
      </c>
      <c r="AX285" s="15" t="s">
        <v>81</v>
      </c>
      <c r="AY285" s="263" t="s">
        <v>125</v>
      </c>
    </row>
    <row r="286" spans="1:65" s="2" customFormat="1" ht="16.5" customHeight="1">
      <c r="A286" s="38"/>
      <c r="B286" s="39"/>
      <c r="C286" s="218" t="s">
        <v>343</v>
      </c>
      <c r="D286" s="218" t="s">
        <v>127</v>
      </c>
      <c r="E286" s="219" t="s">
        <v>536</v>
      </c>
      <c r="F286" s="220" t="s">
        <v>537</v>
      </c>
      <c r="G286" s="221" t="s">
        <v>160</v>
      </c>
      <c r="H286" s="222">
        <v>17.83</v>
      </c>
      <c r="I286" s="223"/>
      <c r="J286" s="224">
        <f>ROUND(I286*H286,2)</f>
        <v>0</v>
      </c>
      <c r="K286" s="220" t="s">
        <v>131</v>
      </c>
      <c r="L286" s="44"/>
      <c r="M286" s="225" t="s">
        <v>1</v>
      </c>
      <c r="N286" s="226" t="s">
        <v>38</v>
      </c>
      <c r="O286" s="91"/>
      <c r="P286" s="227">
        <f>O286*H286</f>
        <v>0</v>
      </c>
      <c r="Q286" s="227">
        <v>0</v>
      </c>
      <c r="R286" s="227">
        <f>Q286*H286</f>
        <v>0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132</v>
      </c>
      <c r="AT286" s="229" t="s">
        <v>127</v>
      </c>
      <c r="AU286" s="229" t="s">
        <v>83</v>
      </c>
      <c r="AY286" s="17" t="s">
        <v>125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81</v>
      </c>
      <c r="BK286" s="230">
        <f>ROUND(I286*H286,2)</f>
        <v>0</v>
      </c>
      <c r="BL286" s="17" t="s">
        <v>132</v>
      </c>
      <c r="BM286" s="229" t="s">
        <v>344</v>
      </c>
    </row>
    <row r="287" spans="1:65" s="2" customFormat="1" ht="16.5" customHeight="1">
      <c r="A287" s="38"/>
      <c r="B287" s="39"/>
      <c r="C287" s="218" t="s">
        <v>255</v>
      </c>
      <c r="D287" s="218" t="s">
        <v>127</v>
      </c>
      <c r="E287" s="219" t="s">
        <v>538</v>
      </c>
      <c r="F287" s="220" t="s">
        <v>539</v>
      </c>
      <c r="G287" s="221" t="s">
        <v>420</v>
      </c>
      <c r="H287" s="222">
        <v>16</v>
      </c>
      <c r="I287" s="223"/>
      <c r="J287" s="224">
        <f>ROUND(I287*H287,2)</f>
        <v>0</v>
      </c>
      <c r="K287" s="220" t="s">
        <v>1</v>
      </c>
      <c r="L287" s="44"/>
      <c r="M287" s="225" t="s">
        <v>1</v>
      </c>
      <c r="N287" s="226" t="s">
        <v>38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132</v>
      </c>
      <c r="AT287" s="229" t="s">
        <v>127</v>
      </c>
      <c r="AU287" s="229" t="s">
        <v>83</v>
      </c>
      <c r="AY287" s="17" t="s">
        <v>125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81</v>
      </c>
      <c r="BK287" s="230">
        <f>ROUND(I287*H287,2)</f>
        <v>0</v>
      </c>
      <c r="BL287" s="17" t="s">
        <v>132</v>
      </c>
      <c r="BM287" s="229" t="s">
        <v>345</v>
      </c>
    </row>
    <row r="288" spans="1:51" s="13" customFormat="1" ht="12">
      <c r="A288" s="13"/>
      <c r="B288" s="231"/>
      <c r="C288" s="232"/>
      <c r="D288" s="233" t="s">
        <v>133</v>
      </c>
      <c r="E288" s="234" t="s">
        <v>1</v>
      </c>
      <c r="F288" s="235" t="s">
        <v>141</v>
      </c>
      <c r="G288" s="232"/>
      <c r="H288" s="236">
        <v>16</v>
      </c>
      <c r="I288" s="237"/>
      <c r="J288" s="232"/>
      <c r="K288" s="232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133</v>
      </c>
      <c r="AU288" s="242" t="s">
        <v>83</v>
      </c>
      <c r="AV288" s="13" t="s">
        <v>83</v>
      </c>
      <c r="AW288" s="13" t="s">
        <v>30</v>
      </c>
      <c r="AX288" s="13" t="s">
        <v>73</v>
      </c>
      <c r="AY288" s="242" t="s">
        <v>125</v>
      </c>
    </row>
    <row r="289" spans="1:51" s="14" customFormat="1" ht="12">
      <c r="A289" s="14"/>
      <c r="B289" s="243"/>
      <c r="C289" s="244"/>
      <c r="D289" s="233" t="s">
        <v>133</v>
      </c>
      <c r="E289" s="245" t="s">
        <v>1</v>
      </c>
      <c r="F289" s="246" t="s">
        <v>153</v>
      </c>
      <c r="G289" s="244"/>
      <c r="H289" s="245" t="s">
        <v>1</v>
      </c>
      <c r="I289" s="247"/>
      <c r="J289" s="244"/>
      <c r="K289" s="244"/>
      <c r="L289" s="248"/>
      <c r="M289" s="249"/>
      <c r="N289" s="250"/>
      <c r="O289" s="250"/>
      <c r="P289" s="250"/>
      <c r="Q289" s="250"/>
      <c r="R289" s="250"/>
      <c r="S289" s="250"/>
      <c r="T289" s="25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2" t="s">
        <v>133</v>
      </c>
      <c r="AU289" s="252" t="s">
        <v>83</v>
      </c>
      <c r="AV289" s="14" t="s">
        <v>81</v>
      </c>
      <c r="AW289" s="14" t="s">
        <v>30</v>
      </c>
      <c r="AX289" s="14" t="s">
        <v>73</v>
      </c>
      <c r="AY289" s="252" t="s">
        <v>125</v>
      </c>
    </row>
    <row r="290" spans="1:51" s="15" customFormat="1" ht="12">
      <c r="A290" s="15"/>
      <c r="B290" s="253"/>
      <c r="C290" s="254"/>
      <c r="D290" s="233" t="s">
        <v>133</v>
      </c>
      <c r="E290" s="255" t="s">
        <v>1</v>
      </c>
      <c r="F290" s="256" t="s">
        <v>136</v>
      </c>
      <c r="G290" s="254"/>
      <c r="H290" s="257">
        <v>16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3" t="s">
        <v>133</v>
      </c>
      <c r="AU290" s="263" t="s">
        <v>83</v>
      </c>
      <c r="AV290" s="15" t="s">
        <v>132</v>
      </c>
      <c r="AW290" s="15" t="s">
        <v>30</v>
      </c>
      <c r="AX290" s="15" t="s">
        <v>81</v>
      </c>
      <c r="AY290" s="263" t="s">
        <v>125</v>
      </c>
    </row>
    <row r="291" spans="1:65" s="2" customFormat="1" ht="16.5" customHeight="1">
      <c r="A291" s="38"/>
      <c r="B291" s="39"/>
      <c r="C291" s="218" t="s">
        <v>346</v>
      </c>
      <c r="D291" s="218" t="s">
        <v>127</v>
      </c>
      <c r="E291" s="219" t="s">
        <v>540</v>
      </c>
      <c r="F291" s="220" t="s">
        <v>541</v>
      </c>
      <c r="G291" s="221" t="s">
        <v>542</v>
      </c>
      <c r="H291" s="222">
        <v>61</v>
      </c>
      <c r="I291" s="223"/>
      <c r="J291" s="224">
        <f>ROUND(I291*H291,2)</f>
        <v>0</v>
      </c>
      <c r="K291" s="220" t="s">
        <v>1</v>
      </c>
      <c r="L291" s="44"/>
      <c r="M291" s="225" t="s">
        <v>1</v>
      </c>
      <c r="N291" s="226" t="s">
        <v>38</v>
      </c>
      <c r="O291" s="91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132</v>
      </c>
      <c r="AT291" s="229" t="s">
        <v>127</v>
      </c>
      <c r="AU291" s="229" t="s">
        <v>83</v>
      </c>
      <c r="AY291" s="17" t="s">
        <v>125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7" t="s">
        <v>81</v>
      </c>
      <c r="BK291" s="230">
        <f>ROUND(I291*H291,2)</f>
        <v>0</v>
      </c>
      <c r="BL291" s="17" t="s">
        <v>132</v>
      </c>
      <c r="BM291" s="229" t="s">
        <v>347</v>
      </c>
    </row>
    <row r="292" spans="1:51" s="13" customFormat="1" ht="12">
      <c r="A292" s="13"/>
      <c r="B292" s="231"/>
      <c r="C292" s="232"/>
      <c r="D292" s="233" t="s">
        <v>133</v>
      </c>
      <c r="E292" s="234" t="s">
        <v>1</v>
      </c>
      <c r="F292" s="235" t="s">
        <v>367</v>
      </c>
      <c r="G292" s="232"/>
      <c r="H292" s="236">
        <v>61</v>
      </c>
      <c r="I292" s="237"/>
      <c r="J292" s="232"/>
      <c r="K292" s="232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133</v>
      </c>
      <c r="AU292" s="242" t="s">
        <v>83</v>
      </c>
      <c r="AV292" s="13" t="s">
        <v>83</v>
      </c>
      <c r="AW292" s="13" t="s">
        <v>30</v>
      </c>
      <c r="AX292" s="13" t="s">
        <v>73</v>
      </c>
      <c r="AY292" s="242" t="s">
        <v>125</v>
      </c>
    </row>
    <row r="293" spans="1:51" s="14" customFormat="1" ht="12">
      <c r="A293" s="14"/>
      <c r="B293" s="243"/>
      <c r="C293" s="244"/>
      <c r="D293" s="233" t="s">
        <v>133</v>
      </c>
      <c r="E293" s="245" t="s">
        <v>1</v>
      </c>
      <c r="F293" s="246" t="s">
        <v>153</v>
      </c>
      <c r="G293" s="244"/>
      <c r="H293" s="245" t="s">
        <v>1</v>
      </c>
      <c r="I293" s="247"/>
      <c r="J293" s="244"/>
      <c r="K293" s="244"/>
      <c r="L293" s="248"/>
      <c r="M293" s="249"/>
      <c r="N293" s="250"/>
      <c r="O293" s="250"/>
      <c r="P293" s="250"/>
      <c r="Q293" s="250"/>
      <c r="R293" s="250"/>
      <c r="S293" s="250"/>
      <c r="T293" s="25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2" t="s">
        <v>133</v>
      </c>
      <c r="AU293" s="252" t="s">
        <v>83</v>
      </c>
      <c r="AV293" s="14" t="s">
        <v>81</v>
      </c>
      <c r="AW293" s="14" t="s">
        <v>30</v>
      </c>
      <c r="AX293" s="14" t="s">
        <v>73</v>
      </c>
      <c r="AY293" s="252" t="s">
        <v>125</v>
      </c>
    </row>
    <row r="294" spans="1:51" s="15" customFormat="1" ht="12">
      <c r="A294" s="15"/>
      <c r="B294" s="253"/>
      <c r="C294" s="254"/>
      <c r="D294" s="233" t="s">
        <v>133</v>
      </c>
      <c r="E294" s="255" t="s">
        <v>1</v>
      </c>
      <c r="F294" s="256" t="s">
        <v>136</v>
      </c>
      <c r="G294" s="254"/>
      <c r="H294" s="257">
        <v>61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3" t="s">
        <v>133</v>
      </c>
      <c r="AU294" s="263" t="s">
        <v>83</v>
      </c>
      <c r="AV294" s="15" t="s">
        <v>132</v>
      </c>
      <c r="AW294" s="15" t="s">
        <v>30</v>
      </c>
      <c r="AX294" s="15" t="s">
        <v>81</v>
      </c>
      <c r="AY294" s="263" t="s">
        <v>125</v>
      </c>
    </row>
    <row r="295" spans="1:65" s="2" customFormat="1" ht="16.5" customHeight="1">
      <c r="A295" s="38"/>
      <c r="B295" s="39"/>
      <c r="C295" s="264" t="s">
        <v>259</v>
      </c>
      <c r="D295" s="264" t="s">
        <v>166</v>
      </c>
      <c r="E295" s="265" t="s">
        <v>543</v>
      </c>
      <c r="F295" s="266" t="s">
        <v>544</v>
      </c>
      <c r="G295" s="267" t="s">
        <v>542</v>
      </c>
      <c r="H295" s="268">
        <v>61</v>
      </c>
      <c r="I295" s="269"/>
      <c r="J295" s="270">
        <f>ROUND(I295*H295,2)</f>
        <v>0</v>
      </c>
      <c r="K295" s="266" t="s">
        <v>1</v>
      </c>
      <c r="L295" s="271"/>
      <c r="M295" s="272" t="s">
        <v>1</v>
      </c>
      <c r="N295" s="273" t="s">
        <v>38</v>
      </c>
      <c r="O295" s="91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151</v>
      </c>
      <c r="AT295" s="229" t="s">
        <v>166</v>
      </c>
      <c r="AU295" s="229" t="s">
        <v>83</v>
      </c>
      <c r="AY295" s="17" t="s">
        <v>125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81</v>
      </c>
      <c r="BK295" s="230">
        <f>ROUND(I295*H295,2)</f>
        <v>0</v>
      </c>
      <c r="BL295" s="17" t="s">
        <v>132</v>
      </c>
      <c r="BM295" s="229" t="s">
        <v>350</v>
      </c>
    </row>
    <row r="296" spans="1:65" s="2" customFormat="1" ht="16.5" customHeight="1">
      <c r="A296" s="38"/>
      <c r="B296" s="39"/>
      <c r="C296" s="218" t="s">
        <v>351</v>
      </c>
      <c r="D296" s="218" t="s">
        <v>127</v>
      </c>
      <c r="E296" s="219" t="s">
        <v>545</v>
      </c>
      <c r="F296" s="220" t="s">
        <v>546</v>
      </c>
      <c r="G296" s="221" t="s">
        <v>420</v>
      </c>
      <c r="H296" s="222">
        <v>72</v>
      </c>
      <c r="I296" s="223"/>
      <c r="J296" s="224">
        <f>ROUND(I296*H296,2)</f>
        <v>0</v>
      </c>
      <c r="K296" s="220" t="s">
        <v>1</v>
      </c>
      <c r="L296" s="44"/>
      <c r="M296" s="225" t="s">
        <v>1</v>
      </c>
      <c r="N296" s="226" t="s">
        <v>38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132</v>
      </c>
      <c r="AT296" s="229" t="s">
        <v>127</v>
      </c>
      <c r="AU296" s="229" t="s">
        <v>83</v>
      </c>
      <c r="AY296" s="17" t="s">
        <v>125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81</v>
      </c>
      <c r="BK296" s="230">
        <f>ROUND(I296*H296,2)</f>
        <v>0</v>
      </c>
      <c r="BL296" s="17" t="s">
        <v>132</v>
      </c>
      <c r="BM296" s="229" t="s">
        <v>354</v>
      </c>
    </row>
    <row r="297" spans="1:51" s="13" customFormat="1" ht="12">
      <c r="A297" s="13"/>
      <c r="B297" s="231"/>
      <c r="C297" s="232"/>
      <c r="D297" s="233" t="s">
        <v>133</v>
      </c>
      <c r="E297" s="234" t="s">
        <v>1</v>
      </c>
      <c r="F297" s="235" t="s">
        <v>291</v>
      </c>
      <c r="G297" s="232"/>
      <c r="H297" s="236">
        <v>72</v>
      </c>
      <c r="I297" s="237"/>
      <c r="J297" s="232"/>
      <c r="K297" s="232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133</v>
      </c>
      <c r="AU297" s="242" t="s">
        <v>83</v>
      </c>
      <c r="AV297" s="13" t="s">
        <v>83</v>
      </c>
      <c r="AW297" s="13" t="s">
        <v>30</v>
      </c>
      <c r="AX297" s="13" t="s">
        <v>73</v>
      </c>
      <c r="AY297" s="242" t="s">
        <v>125</v>
      </c>
    </row>
    <row r="298" spans="1:51" s="14" customFormat="1" ht="12">
      <c r="A298" s="14"/>
      <c r="B298" s="243"/>
      <c r="C298" s="244"/>
      <c r="D298" s="233" t="s">
        <v>133</v>
      </c>
      <c r="E298" s="245" t="s">
        <v>1</v>
      </c>
      <c r="F298" s="246" t="s">
        <v>153</v>
      </c>
      <c r="G298" s="244"/>
      <c r="H298" s="245" t="s">
        <v>1</v>
      </c>
      <c r="I298" s="247"/>
      <c r="J298" s="244"/>
      <c r="K298" s="244"/>
      <c r="L298" s="248"/>
      <c r="M298" s="249"/>
      <c r="N298" s="250"/>
      <c r="O298" s="250"/>
      <c r="P298" s="250"/>
      <c r="Q298" s="250"/>
      <c r="R298" s="250"/>
      <c r="S298" s="250"/>
      <c r="T298" s="25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2" t="s">
        <v>133</v>
      </c>
      <c r="AU298" s="252" t="s">
        <v>83</v>
      </c>
      <c r="AV298" s="14" t="s">
        <v>81</v>
      </c>
      <c r="AW298" s="14" t="s">
        <v>30</v>
      </c>
      <c r="AX298" s="14" t="s">
        <v>73</v>
      </c>
      <c r="AY298" s="252" t="s">
        <v>125</v>
      </c>
    </row>
    <row r="299" spans="1:51" s="15" customFormat="1" ht="12">
      <c r="A299" s="15"/>
      <c r="B299" s="253"/>
      <c r="C299" s="254"/>
      <c r="D299" s="233" t="s">
        <v>133</v>
      </c>
      <c r="E299" s="255" t="s">
        <v>1</v>
      </c>
      <c r="F299" s="256" t="s">
        <v>136</v>
      </c>
      <c r="G299" s="254"/>
      <c r="H299" s="257">
        <v>72</v>
      </c>
      <c r="I299" s="258"/>
      <c r="J299" s="254"/>
      <c r="K299" s="254"/>
      <c r="L299" s="259"/>
      <c r="M299" s="260"/>
      <c r="N299" s="261"/>
      <c r="O299" s="261"/>
      <c r="P299" s="261"/>
      <c r="Q299" s="261"/>
      <c r="R299" s="261"/>
      <c r="S299" s="261"/>
      <c r="T299" s="262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3" t="s">
        <v>133</v>
      </c>
      <c r="AU299" s="263" t="s">
        <v>83</v>
      </c>
      <c r="AV299" s="15" t="s">
        <v>132</v>
      </c>
      <c r="AW299" s="15" t="s">
        <v>30</v>
      </c>
      <c r="AX299" s="15" t="s">
        <v>81</v>
      </c>
      <c r="AY299" s="263" t="s">
        <v>125</v>
      </c>
    </row>
    <row r="300" spans="1:65" s="2" customFormat="1" ht="16.5" customHeight="1">
      <c r="A300" s="38"/>
      <c r="B300" s="39"/>
      <c r="C300" s="264" t="s">
        <v>263</v>
      </c>
      <c r="D300" s="264" t="s">
        <v>166</v>
      </c>
      <c r="E300" s="265" t="s">
        <v>547</v>
      </c>
      <c r="F300" s="266" t="s">
        <v>548</v>
      </c>
      <c r="G300" s="267" t="s">
        <v>169</v>
      </c>
      <c r="H300" s="268">
        <v>17.5</v>
      </c>
      <c r="I300" s="269"/>
      <c r="J300" s="270">
        <f>ROUND(I300*H300,2)</f>
        <v>0</v>
      </c>
      <c r="K300" s="266" t="s">
        <v>1</v>
      </c>
      <c r="L300" s="271"/>
      <c r="M300" s="272" t="s">
        <v>1</v>
      </c>
      <c r="N300" s="273" t="s">
        <v>38</v>
      </c>
      <c r="O300" s="91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151</v>
      </c>
      <c r="AT300" s="229" t="s">
        <v>166</v>
      </c>
      <c r="AU300" s="229" t="s">
        <v>83</v>
      </c>
      <c r="AY300" s="17" t="s">
        <v>125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81</v>
      </c>
      <c r="BK300" s="230">
        <f>ROUND(I300*H300,2)</f>
        <v>0</v>
      </c>
      <c r="BL300" s="17" t="s">
        <v>132</v>
      </c>
      <c r="BM300" s="229" t="s">
        <v>357</v>
      </c>
    </row>
    <row r="301" spans="1:63" s="12" customFormat="1" ht="22.8" customHeight="1">
      <c r="A301" s="12"/>
      <c r="B301" s="202"/>
      <c r="C301" s="203"/>
      <c r="D301" s="204" t="s">
        <v>72</v>
      </c>
      <c r="E301" s="216" t="s">
        <v>144</v>
      </c>
      <c r="F301" s="216" t="s">
        <v>549</v>
      </c>
      <c r="G301" s="203"/>
      <c r="H301" s="203"/>
      <c r="I301" s="206"/>
      <c r="J301" s="217">
        <f>BK301</f>
        <v>0</v>
      </c>
      <c r="K301" s="203"/>
      <c r="L301" s="208"/>
      <c r="M301" s="209"/>
      <c r="N301" s="210"/>
      <c r="O301" s="210"/>
      <c r="P301" s="211">
        <f>SUM(P302:P340)</f>
        <v>0</v>
      </c>
      <c r="Q301" s="210"/>
      <c r="R301" s="211">
        <f>SUM(R302:R340)</f>
        <v>0</v>
      </c>
      <c r="S301" s="210"/>
      <c r="T301" s="212">
        <f>SUM(T302:T340)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3" t="s">
        <v>81</v>
      </c>
      <c r="AT301" s="214" t="s">
        <v>72</v>
      </c>
      <c r="AU301" s="214" t="s">
        <v>81</v>
      </c>
      <c r="AY301" s="213" t="s">
        <v>125</v>
      </c>
      <c r="BK301" s="215">
        <f>SUM(BK302:BK340)</f>
        <v>0</v>
      </c>
    </row>
    <row r="302" spans="1:65" s="2" customFormat="1" ht="16.5" customHeight="1">
      <c r="A302" s="38"/>
      <c r="B302" s="39"/>
      <c r="C302" s="218" t="s">
        <v>359</v>
      </c>
      <c r="D302" s="218" t="s">
        <v>127</v>
      </c>
      <c r="E302" s="219" t="s">
        <v>550</v>
      </c>
      <c r="F302" s="220" t="s">
        <v>551</v>
      </c>
      <c r="G302" s="221" t="s">
        <v>287</v>
      </c>
      <c r="H302" s="222">
        <v>110</v>
      </c>
      <c r="I302" s="223"/>
      <c r="J302" s="224">
        <f>ROUND(I302*H302,2)</f>
        <v>0</v>
      </c>
      <c r="K302" s="220" t="s">
        <v>131</v>
      </c>
      <c r="L302" s="44"/>
      <c r="M302" s="225" t="s">
        <v>1</v>
      </c>
      <c r="N302" s="226" t="s">
        <v>38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132</v>
      </c>
      <c r="AT302" s="229" t="s">
        <v>127</v>
      </c>
      <c r="AU302" s="229" t="s">
        <v>83</v>
      </c>
      <c r="AY302" s="17" t="s">
        <v>125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81</v>
      </c>
      <c r="BK302" s="230">
        <f>ROUND(I302*H302,2)</f>
        <v>0</v>
      </c>
      <c r="BL302" s="17" t="s">
        <v>132</v>
      </c>
      <c r="BM302" s="229" t="s">
        <v>362</v>
      </c>
    </row>
    <row r="303" spans="1:51" s="13" customFormat="1" ht="12">
      <c r="A303" s="13"/>
      <c r="B303" s="231"/>
      <c r="C303" s="232"/>
      <c r="D303" s="233" t="s">
        <v>133</v>
      </c>
      <c r="E303" s="234" t="s">
        <v>1</v>
      </c>
      <c r="F303" s="235" t="s">
        <v>347</v>
      </c>
      <c r="G303" s="232"/>
      <c r="H303" s="236">
        <v>110</v>
      </c>
      <c r="I303" s="237"/>
      <c r="J303" s="232"/>
      <c r="K303" s="232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133</v>
      </c>
      <c r="AU303" s="242" t="s">
        <v>83</v>
      </c>
      <c r="AV303" s="13" t="s">
        <v>83</v>
      </c>
      <c r="AW303" s="13" t="s">
        <v>30</v>
      </c>
      <c r="AX303" s="13" t="s">
        <v>73</v>
      </c>
      <c r="AY303" s="242" t="s">
        <v>125</v>
      </c>
    </row>
    <row r="304" spans="1:51" s="14" customFormat="1" ht="12">
      <c r="A304" s="14"/>
      <c r="B304" s="243"/>
      <c r="C304" s="244"/>
      <c r="D304" s="233" t="s">
        <v>133</v>
      </c>
      <c r="E304" s="245" t="s">
        <v>1</v>
      </c>
      <c r="F304" s="246" t="s">
        <v>153</v>
      </c>
      <c r="G304" s="244"/>
      <c r="H304" s="245" t="s">
        <v>1</v>
      </c>
      <c r="I304" s="247"/>
      <c r="J304" s="244"/>
      <c r="K304" s="244"/>
      <c r="L304" s="248"/>
      <c r="M304" s="249"/>
      <c r="N304" s="250"/>
      <c r="O304" s="250"/>
      <c r="P304" s="250"/>
      <c r="Q304" s="250"/>
      <c r="R304" s="250"/>
      <c r="S304" s="250"/>
      <c r="T304" s="25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2" t="s">
        <v>133</v>
      </c>
      <c r="AU304" s="252" t="s">
        <v>83</v>
      </c>
      <c r="AV304" s="14" t="s">
        <v>81</v>
      </c>
      <c r="AW304" s="14" t="s">
        <v>30</v>
      </c>
      <c r="AX304" s="14" t="s">
        <v>73</v>
      </c>
      <c r="AY304" s="252" t="s">
        <v>125</v>
      </c>
    </row>
    <row r="305" spans="1:51" s="15" customFormat="1" ht="12">
      <c r="A305" s="15"/>
      <c r="B305" s="253"/>
      <c r="C305" s="254"/>
      <c r="D305" s="233" t="s">
        <v>133</v>
      </c>
      <c r="E305" s="255" t="s">
        <v>1</v>
      </c>
      <c r="F305" s="256" t="s">
        <v>136</v>
      </c>
      <c r="G305" s="254"/>
      <c r="H305" s="257">
        <v>110</v>
      </c>
      <c r="I305" s="258"/>
      <c r="J305" s="254"/>
      <c r="K305" s="254"/>
      <c r="L305" s="259"/>
      <c r="M305" s="260"/>
      <c r="N305" s="261"/>
      <c r="O305" s="261"/>
      <c r="P305" s="261"/>
      <c r="Q305" s="261"/>
      <c r="R305" s="261"/>
      <c r="S305" s="261"/>
      <c r="T305" s="262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3" t="s">
        <v>133</v>
      </c>
      <c r="AU305" s="263" t="s">
        <v>83</v>
      </c>
      <c r="AV305" s="15" t="s">
        <v>132</v>
      </c>
      <c r="AW305" s="15" t="s">
        <v>30</v>
      </c>
      <c r="AX305" s="15" t="s">
        <v>81</v>
      </c>
      <c r="AY305" s="263" t="s">
        <v>125</v>
      </c>
    </row>
    <row r="306" spans="1:65" s="2" customFormat="1" ht="16.5" customHeight="1">
      <c r="A306" s="38"/>
      <c r="B306" s="39"/>
      <c r="C306" s="218" t="s">
        <v>226</v>
      </c>
      <c r="D306" s="218" t="s">
        <v>127</v>
      </c>
      <c r="E306" s="219" t="s">
        <v>552</v>
      </c>
      <c r="F306" s="220" t="s">
        <v>553</v>
      </c>
      <c r="G306" s="221" t="s">
        <v>160</v>
      </c>
      <c r="H306" s="222">
        <v>26.75</v>
      </c>
      <c r="I306" s="223"/>
      <c r="J306" s="224">
        <f>ROUND(I306*H306,2)</f>
        <v>0</v>
      </c>
      <c r="K306" s="220" t="s">
        <v>131</v>
      </c>
      <c r="L306" s="44"/>
      <c r="M306" s="225" t="s">
        <v>1</v>
      </c>
      <c r="N306" s="226" t="s">
        <v>38</v>
      </c>
      <c r="O306" s="91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132</v>
      </c>
      <c r="AT306" s="229" t="s">
        <v>127</v>
      </c>
      <c r="AU306" s="229" t="s">
        <v>83</v>
      </c>
      <c r="AY306" s="17" t="s">
        <v>125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81</v>
      </c>
      <c r="BK306" s="230">
        <f>ROUND(I306*H306,2)</f>
        <v>0</v>
      </c>
      <c r="BL306" s="17" t="s">
        <v>132</v>
      </c>
      <c r="BM306" s="229" t="s">
        <v>365</v>
      </c>
    </row>
    <row r="307" spans="1:65" s="2" customFormat="1" ht="21.75" customHeight="1">
      <c r="A307" s="38"/>
      <c r="B307" s="39"/>
      <c r="C307" s="218" t="s">
        <v>367</v>
      </c>
      <c r="D307" s="218" t="s">
        <v>127</v>
      </c>
      <c r="E307" s="219" t="s">
        <v>554</v>
      </c>
      <c r="F307" s="220" t="s">
        <v>555</v>
      </c>
      <c r="G307" s="221" t="s">
        <v>130</v>
      </c>
      <c r="H307" s="222">
        <v>89.2</v>
      </c>
      <c r="I307" s="223"/>
      <c r="J307" s="224">
        <f>ROUND(I307*H307,2)</f>
        <v>0</v>
      </c>
      <c r="K307" s="220" t="s">
        <v>131</v>
      </c>
      <c r="L307" s="44"/>
      <c r="M307" s="225" t="s">
        <v>1</v>
      </c>
      <c r="N307" s="226" t="s">
        <v>38</v>
      </c>
      <c r="O307" s="91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132</v>
      </c>
      <c r="AT307" s="229" t="s">
        <v>127</v>
      </c>
      <c r="AU307" s="229" t="s">
        <v>83</v>
      </c>
      <c r="AY307" s="17" t="s">
        <v>125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81</v>
      </c>
      <c r="BK307" s="230">
        <f>ROUND(I307*H307,2)</f>
        <v>0</v>
      </c>
      <c r="BL307" s="17" t="s">
        <v>132</v>
      </c>
      <c r="BM307" s="229" t="s">
        <v>370</v>
      </c>
    </row>
    <row r="308" spans="1:51" s="13" customFormat="1" ht="12">
      <c r="A308" s="13"/>
      <c r="B308" s="231"/>
      <c r="C308" s="232"/>
      <c r="D308" s="233" t="s">
        <v>133</v>
      </c>
      <c r="E308" s="234" t="s">
        <v>1</v>
      </c>
      <c r="F308" s="235" t="s">
        <v>556</v>
      </c>
      <c r="G308" s="232"/>
      <c r="H308" s="236">
        <v>89.2</v>
      </c>
      <c r="I308" s="237"/>
      <c r="J308" s="232"/>
      <c r="K308" s="232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133</v>
      </c>
      <c r="AU308" s="242" t="s">
        <v>83</v>
      </c>
      <c r="AV308" s="13" t="s">
        <v>83</v>
      </c>
      <c r="AW308" s="13" t="s">
        <v>30</v>
      </c>
      <c r="AX308" s="13" t="s">
        <v>73</v>
      </c>
      <c r="AY308" s="242" t="s">
        <v>125</v>
      </c>
    </row>
    <row r="309" spans="1:51" s="14" customFormat="1" ht="12">
      <c r="A309" s="14"/>
      <c r="B309" s="243"/>
      <c r="C309" s="244"/>
      <c r="D309" s="233" t="s">
        <v>133</v>
      </c>
      <c r="E309" s="245" t="s">
        <v>1</v>
      </c>
      <c r="F309" s="246" t="s">
        <v>153</v>
      </c>
      <c r="G309" s="244"/>
      <c r="H309" s="245" t="s">
        <v>1</v>
      </c>
      <c r="I309" s="247"/>
      <c r="J309" s="244"/>
      <c r="K309" s="244"/>
      <c r="L309" s="248"/>
      <c r="M309" s="249"/>
      <c r="N309" s="250"/>
      <c r="O309" s="250"/>
      <c r="P309" s="250"/>
      <c r="Q309" s="250"/>
      <c r="R309" s="250"/>
      <c r="S309" s="250"/>
      <c r="T309" s="25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2" t="s">
        <v>133</v>
      </c>
      <c r="AU309" s="252" t="s">
        <v>83</v>
      </c>
      <c r="AV309" s="14" t="s">
        <v>81</v>
      </c>
      <c r="AW309" s="14" t="s">
        <v>30</v>
      </c>
      <c r="AX309" s="14" t="s">
        <v>73</v>
      </c>
      <c r="AY309" s="252" t="s">
        <v>125</v>
      </c>
    </row>
    <row r="310" spans="1:51" s="15" customFormat="1" ht="12">
      <c r="A310" s="15"/>
      <c r="B310" s="253"/>
      <c r="C310" s="254"/>
      <c r="D310" s="233" t="s">
        <v>133</v>
      </c>
      <c r="E310" s="255" t="s">
        <v>1</v>
      </c>
      <c r="F310" s="256" t="s">
        <v>136</v>
      </c>
      <c r="G310" s="254"/>
      <c r="H310" s="257">
        <v>89.2</v>
      </c>
      <c r="I310" s="258"/>
      <c r="J310" s="254"/>
      <c r="K310" s="254"/>
      <c r="L310" s="259"/>
      <c r="M310" s="260"/>
      <c r="N310" s="261"/>
      <c r="O310" s="261"/>
      <c r="P310" s="261"/>
      <c r="Q310" s="261"/>
      <c r="R310" s="261"/>
      <c r="S310" s="261"/>
      <c r="T310" s="262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3" t="s">
        <v>133</v>
      </c>
      <c r="AU310" s="263" t="s">
        <v>83</v>
      </c>
      <c r="AV310" s="15" t="s">
        <v>132</v>
      </c>
      <c r="AW310" s="15" t="s">
        <v>30</v>
      </c>
      <c r="AX310" s="15" t="s">
        <v>81</v>
      </c>
      <c r="AY310" s="263" t="s">
        <v>125</v>
      </c>
    </row>
    <row r="311" spans="1:65" s="2" customFormat="1" ht="21.75" customHeight="1">
      <c r="A311" s="38"/>
      <c r="B311" s="39"/>
      <c r="C311" s="218" t="s">
        <v>269</v>
      </c>
      <c r="D311" s="218" t="s">
        <v>127</v>
      </c>
      <c r="E311" s="219" t="s">
        <v>557</v>
      </c>
      <c r="F311" s="220" t="s">
        <v>558</v>
      </c>
      <c r="G311" s="221" t="s">
        <v>130</v>
      </c>
      <c r="H311" s="222">
        <v>89.2</v>
      </c>
      <c r="I311" s="223"/>
      <c r="J311" s="224">
        <f>ROUND(I311*H311,2)</f>
        <v>0</v>
      </c>
      <c r="K311" s="220" t="s">
        <v>131</v>
      </c>
      <c r="L311" s="44"/>
      <c r="M311" s="225" t="s">
        <v>1</v>
      </c>
      <c r="N311" s="226" t="s">
        <v>38</v>
      </c>
      <c r="O311" s="91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132</v>
      </c>
      <c r="AT311" s="229" t="s">
        <v>127</v>
      </c>
      <c r="AU311" s="229" t="s">
        <v>83</v>
      </c>
      <c r="AY311" s="17" t="s">
        <v>125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81</v>
      </c>
      <c r="BK311" s="230">
        <f>ROUND(I311*H311,2)</f>
        <v>0</v>
      </c>
      <c r="BL311" s="17" t="s">
        <v>132</v>
      </c>
      <c r="BM311" s="229" t="s">
        <v>374</v>
      </c>
    </row>
    <row r="312" spans="1:51" s="13" customFormat="1" ht="12">
      <c r="A312" s="13"/>
      <c r="B312" s="231"/>
      <c r="C312" s="232"/>
      <c r="D312" s="233" t="s">
        <v>133</v>
      </c>
      <c r="E312" s="234" t="s">
        <v>1</v>
      </c>
      <c r="F312" s="235" t="s">
        <v>559</v>
      </c>
      <c r="G312" s="232"/>
      <c r="H312" s="236">
        <v>89.2</v>
      </c>
      <c r="I312" s="237"/>
      <c r="J312" s="232"/>
      <c r="K312" s="232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133</v>
      </c>
      <c r="AU312" s="242" t="s">
        <v>83</v>
      </c>
      <c r="AV312" s="13" t="s">
        <v>83</v>
      </c>
      <c r="AW312" s="13" t="s">
        <v>30</v>
      </c>
      <c r="AX312" s="13" t="s">
        <v>73</v>
      </c>
      <c r="AY312" s="242" t="s">
        <v>125</v>
      </c>
    </row>
    <row r="313" spans="1:51" s="15" customFormat="1" ht="12">
      <c r="A313" s="15"/>
      <c r="B313" s="253"/>
      <c r="C313" s="254"/>
      <c r="D313" s="233" t="s">
        <v>133</v>
      </c>
      <c r="E313" s="255" t="s">
        <v>1</v>
      </c>
      <c r="F313" s="256" t="s">
        <v>136</v>
      </c>
      <c r="G313" s="254"/>
      <c r="H313" s="257">
        <v>89.2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3" t="s">
        <v>133</v>
      </c>
      <c r="AU313" s="263" t="s">
        <v>83</v>
      </c>
      <c r="AV313" s="15" t="s">
        <v>132</v>
      </c>
      <c r="AW313" s="15" t="s">
        <v>30</v>
      </c>
      <c r="AX313" s="15" t="s">
        <v>81</v>
      </c>
      <c r="AY313" s="263" t="s">
        <v>125</v>
      </c>
    </row>
    <row r="314" spans="1:65" s="2" customFormat="1" ht="16.5" customHeight="1">
      <c r="A314" s="38"/>
      <c r="B314" s="39"/>
      <c r="C314" s="218" t="s">
        <v>376</v>
      </c>
      <c r="D314" s="218" t="s">
        <v>127</v>
      </c>
      <c r="E314" s="219" t="s">
        <v>560</v>
      </c>
      <c r="F314" s="220" t="s">
        <v>561</v>
      </c>
      <c r="G314" s="221" t="s">
        <v>169</v>
      </c>
      <c r="H314" s="222">
        <v>4.55</v>
      </c>
      <c r="I314" s="223"/>
      <c r="J314" s="224">
        <f>ROUND(I314*H314,2)</f>
        <v>0</v>
      </c>
      <c r="K314" s="220" t="s">
        <v>131</v>
      </c>
      <c r="L314" s="44"/>
      <c r="M314" s="225" t="s">
        <v>1</v>
      </c>
      <c r="N314" s="226" t="s">
        <v>38</v>
      </c>
      <c r="O314" s="91"/>
      <c r="P314" s="227">
        <f>O314*H314</f>
        <v>0</v>
      </c>
      <c r="Q314" s="227">
        <v>0</v>
      </c>
      <c r="R314" s="227">
        <f>Q314*H314</f>
        <v>0</v>
      </c>
      <c r="S314" s="227">
        <v>0</v>
      </c>
      <c r="T314" s="228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9" t="s">
        <v>132</v>
      </c>
      <c r="AT314" s="229" t="s">
        <v>127</v>
      </c>
      <c r="AU314" s="229" t="s">
        <v>83</v>
      </c>
      <c r="AY314" s="17" t="s">
        <v>125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17" t="s">
        <v>81</v>
      </c>
      <c r="BK314" s="230">
        <f>ROUND(I314*H314,2)</f>
        <v>0</v>
      </c>
      <c r="BL314" s="17" t="s">
        <v>132</v>
      </c>
      <c r="BM314" s="229" t="s">
        <v>380</v>
      </c>
    </row>
    <row r="315" spans="1:51" s="13" customFormat="1" ht="12">
      <c r="A315" s="13"/>
      <c r="B315" s="231"/>
      <c r="C315" s="232"/>
      <c r="D315" s="233" t="s">
        <v>133</v>
      </c>
      <c r="E315" s="234" t="s">
        <v>1</v>
      </c>
      <c r="F315" s="235" t="s">
        <v>562</v>
      </c>
      <c r="G315" s="232"/>
      <c r="H315" s="236">
        <v>4.55</v>
      </c>
      <c r="I315" s="237"/>
      <c r="J315" s="232"/>
      <c r="K315" s="232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133</v>
      </c>
      <c r="AU315" s="242" t="s">
        <v>83</v>
      </c>
      <c r="AV315" s="13" t="s">
        <v>83</v>
      </c>
      <c r="AW315" s="13" t="s">
        <v>30</v>
      </c>
      <c r="AX315" s="13" t="s">
        <v>73</v>
      </c>
      <c r="AY315" s="242" t="s">
        <v>125</v>
      </c>
    </row>
    <row r="316" spans="1:51" s="14" customFormat="1" ht="12">
      <c r="A316" s="14"/>
      <c r="B316" s="243"/>
      <c r="C316" s="244"/>
      <c r="D316" s="233" t="s">
        <v>133</v>
      </c>
      <c r="E316" s="245" t="s">
        <v>1</v>
      </c>
      <c r="F316" s="246" t="s">
        <v>153</v>
      </c>
      <c r="G316" s="244"/>
      <c r="H316" s="245" t="s">
        <v>1</v>
      </c>
      <c r="I316" s="247"/>
      <c r="J316" s="244"/>
      <c r="K316" s="244"/>
      <c r="L316" s="248"/>
      <c r="M316" s="249"/>
      <c r="N316" s="250"/>
      <c r="O316" s="250"/>
      <c r="P316" s="250"/>
      <c r="Q316" s="250"/>
      <c r="R316" s="250"/>
      <c r="S316" s="250"/>
      <c r="T316" s="25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2" t="s">
        <v>133</v>
      </c>
      <c r="AU316" s="252" t="s">
        <v>83</v>
      </c>
      <c r="AV316" s="14" t="s">
        <v>81</v>
      </c>
      <c r="AW316" s="14" t="s">
        <v>30</v>
      </c>
      <c r="AX316" s="14" t="s">
        <v>73</v>
      </c>
      <c r="AY316" s="252" t="s">
        <v>125</v>
      </c>
    </row>
    <row r="317" spans="1:51" s="15" customFormat="1" ht="12">
      <c r="A317" s="15"/>
      <c r="B317" s="253"/>
      <c r="C317" s="254"/>
      <c r="D317" s="233" t="s">
        <v>133</v>
      </c>
      <c r="E317" s="255" t="s">
        <v>1</v>
      </c>
      <c r="F317" s="256" t="s">
        <v>136</v>
      </c>
      <c r="G317" s="254"/>
      <c r="H317" s="257">
        <v>4.55</v>
      </c>
      <c r="I317" s="258"/>
      <c r="J317" s="254"/>
      <c r="K317" s="254"/>
      <c r="L317" s="259"/>
      <c r="M317" s="260"/>
      <c r="N317" s="261"/>
      <c r="O317" s="261"/>
      <c r="P317" s="261"/>
      <c r="Q317" s="261"/>
      <c r="R317" s="261"/>
      <c r="S317" s="261"/>
      <c r="T317" s="262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3" t="s">
        <v>133</v>
      </c>
      <c r="AU317" s="263" t="s">
        <v>83</v>
      </c>
      <c r="AV317" s="15" t="s">
        <v>132</v>
      </c>
      <c r="AW317" s="15" t="s">
        <v>30</v>
      </c>
      <c r="AX317" s="15" t="s">
        <v>81</v>
      </c>
      <c r="AY317" s="263" t="s">
        <v>125</v>
      </c>
    </row>
    <row r="318" spans="1:65" s="2" customFormat="1" ht="16.5" customHeight="1">
      <c r="A318" s="38"/>
      <c r="B318" s="39"/>
      <c r="C318" s="218" t="s">
        <v>273</v>
      </c>
      <c r="D318" s="218" t="s">
        <v>127</v>
      </c>
      <c r="E318" s="219" t="s">
        <v>563</v>
      </c>
      <c r="F318" s="220" t="s">
        <v>564</v>
      </c>
      <c r="G318" s="221" t="s">
        <v>160</v>
      </c>
      <c r="H318" s="222">
        <v>144</v>
      </c>
      <c r="I318" s="223"/>
      <c r="J318" s="224">
        <f>ROUND(I318*H318,2)</f>
        <v>0</v>
      </c>
      <c r="K318" s="220" t="s">
        <v>131</v>
      </c>
      <c r="L318" s="44"/>
      <c r="M318" s="225" t="s">
        <v>1</v>
      </c>
      <c r="N318" s="226" t="s">
        <v>38</v>
      </c>
      <c r="O318" s="91"/>
      <c r="P318" s="227">
        <f>O318*H318</f>
        <v>0</v>
      </c>
      <c r="Q318" s="227">
        <v>0</v>
      </c>
      <c r="R318" s="227">
        <f>Q318*H318</f>
        <v>0</v>
      </c>
      <c r="S318" s="227">
        <v>0</v>
      </c>
      <c r="T318" s="228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9" t="s">
        <v>132</v>
      </c>
      <c r="AT318" s="229" t="s">
        <v>127</v>
      </c>
      <c r="AU318" s="229" t="s">
        <v>83</v>
      </c>
      <c r="AY318" s="17" t="s">
        <v>125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7" t="s">
        <v>81</v>
      </c>
      <c r="BK318" s="230">
        <f>ROUND(I318*H318,2)</f>
        <v>0</v>
      </c>
      <c r="BL318" s="17" t="s">
        <v>132</v>
      </c>
      <c r="BM318" s="229" t="s">
        <v>386</v>
      </c>
    </row>
    <row r="319" spans="1:51" s="13" customFormat="1" ht="12">
      <c r="A319" s="13"/>
      <c r="B319" s="231"/>
      <c r="C319" s="232"/>
      <c r="D319" s="233" t="s">
        <v>133</v>
      </c>
      <c r="E319" s="234" t="s">
        <v>1</v>
      </c>
      <c r="F319" s="235" t="s">
        <v>565</v>
      </c>
      <c r="G319" s="232"/>
      <c r="H319" s="236">
        <v>144</v>
      </c>
      <c r="I319" s="237"/>
      <c r="J319" s="232"/>
      <c r="K319" s="232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133</v>
      </c>
      <c r="AU319" s="242" t="s">
        <v>83</v>
      </c>
      <c r="AV319" s="13" t="s">
        <v>83</v>
      </c>
      <c r="AW319" s="13" t="s">
        <v>30</v>
      </c>
      <c r="AX319" s="13" t="s">
        <v>73</v>
      </c>
      <c r="AY319" s="242" t="s">
        <v>125</v>
      </c>
    </row>
    <row r="320" spans="1:51" s="14" customFormat="1" ht="12">
      <c r="A320" s="14"/>
      <c r="B320" s="243"/>
      <c r="C320" s="244"/>
      <c r="D320" s="233" t="s">
        <v>133</v>
      </c>
      <c r="E320" s="245" t="s">
        <v>1</v>
      </c>
      <c r="F320" s="246" t="s">
        <v>566</v>
      </c>
      <c r="G320" s="244"/>
      <c r="H320" s="245" t="s">
        <v>1</v>
      </c>
      <c r="I320" s="247"/>
      <c r="J320" s="244"/>
      <c r="K320" s="244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133</v>
      </c>
      <c r="AU320" s="252" t="s">
        <v>83</v>
      </c>
      <c r="AV320" s="14" t="s">
        <v>81</v>
      </c>
      <c r="AW320" s="14" t="s">
        <v>30</v>
      </c>
      <c r="AX320" s="14" t="s">
        <v>73</v>
      </c>
      <c r="AY320" s="252" t="s">
        <v>125</v>
      </c>
    </row>
    <row r="321" spans="1:51" s="15" customFormat="1" ht="12">
      <c r="A321" s="15"/>
      <c r="B321" s="253"/>
      <c r="C321" s="254"/>
      <c r="D321" s="233" t="s">
        <v>133</v>
      </c>
      <c r="E321" s="255" t="s">
        <v>1</v>
      </c>
      <c r="F321" s="256" t="s">
        <v>136</v>
      </c>
      <c r="G321" s="254"/>
      <c r="H321" s="257">
        <v>144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3" t="s">
        <v>133</v>
      </c>
      <c r="AU321" s="263" t="s">
        <v>83</v>
      </c>
      <c r="AV321" s="15" t="s">
        <v>132</v>
      </c>
      <c r="AW321" s="15" t="s">
        <v>30</v>
      </c>
      <c r="AX321" s="15" t="s">
        <v>81</v>
      </c>
      <c r="AY321" s="263" t="s">
        <v>125</v>
      </c>
    </row>
    <row r="322" spans="1:65" s="2" customFormat="1" ht="16.5" customHeight="1">
      <c r="A322" s="38"/>
      <c r="B322" s="39"/>
      <c r="C322" s="218" t="s">
        <v>387</v>
      </c>
      <c r="D322" s="218" t="s">
        <v>127</v>
      </c>
      <c r="E322" s="219" t="s">
        <v>567</v>
      </c>
      <c r="F322" s="220" t="s">
        <v>568</v>
      </c>
      <c r="G322" s="221" t="s">
        <v>130</v>
      </c>
      <c r="H322" s="222">
        <v>483</v>
      </c>
      <c r="I322" s="223"/>
      <c r="J322" s="224">
        <f>ROUND(I322*H322,2)</f>
        <v>0</v>
      </c>
      <c r="K322" s="220" t="s">
        <v>131</v>
      </c>
      <c r="L322" s="44"/>
      <c r="M322" s="225" t="s">
        <v>1</v>
      </c>
      <c r="N322" s="226" t="s">
        <v>38</v>
      </c>
      <c r="O322" s="91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132</v>
      </c>
      <c r="AT322" s="229" t="s">
        <v>127</v>
      </c>
      <c r="AU322" s="229" t="s">
        <v>83</v>
      </c>
      <c r="AY322" s="17" t="s">
        <v>125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81</v>
      </c>
      <c r="BK322" s="230">
        <f>ROUND(I322*H322,2)</f>
        <v>0</v>
      </c>
      <c r="BL322" s="17" t="s">
        <v>132</v>
      </c>
      <c r="BM322" s="229" t="s">
        <v>390</v>
      </c>
    </row>
    <row r="323" spans="1:51" s="13" customFormat="1" ht="12">
      <c r="A323" s="13"/>
      <c r="B323" s="231"/>
      <c r="C323" s="232"/>
      <c r="D323" s="233" t="s">
        <v>133</v>
      </c>
      <c r="E323" s="234" t="s">
        <v>1</v>
      </c>
      <c r="F323" s="235" t="s">
        <v>569</v>
      </c>
      <c r="G323" s="232"/>
      <c r="H323" s="236">
        <v>483</v>
      </c>
      <c r="I323" s="237"/>
      <c r="J323" s="232"/>
      <c r="K323" s="232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133</v>
      </c>
      <c r="AU323" s="242" t="s">
        <v>83</v>
      </c>
      <c r="AV323" s="13" t="s">
        <v>83</v>
      </c>
      <c r="AW323" s="13" t="s">
        <v>30</v>
      </c>
      <c r="AX323" s="13" t="s">
        <v>73</v>
      </c>
      <c r="AY323" s="242" t="s">
        <v>125</v>
      </c>
    </row>
    <row r="324" spans="1:51" s="14" customFormat="1" ht="12">
      <c r="A324" s="14"/>
      <c r="B324" s="243"/>
      <c r="C324" s="244"/>
      <c r="D324" s="233" t="s">
        <v>133</v>
      </c>
      <c r="E324" s="245" t="s">
        <v>1</v>
      </c>
      <c r="F324" s="246" t="s">
        <v>153</v>
      </c>
      <c r="G324" s="244"/>
      <c r="H324" s="245" t="s">
        <v>1</v>
      </c>
      <c r="I324" s="247"/>
      <c r="J324" s="244"/>
      <c r="K324" s="244"/>
      <c r="L324" s="248"/>
      <c r="M324" s="249"/>
      <c r="N324" s="250"/>
      <c r="O324" s="250"/>
      <c r="P324" s="250"/>
      <c r="Q324" s="250"/>
      <c r="R324" s="250"/>
      <c r="S324" s="250"/>
      <c r="T324" s="25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2" t="s">
        <v>133</v>
      </c>
      <c r="AU324" s="252" t="s">
        <v>83</v>
      </c>
      <c r="AV324" s="14" t="s">
        <v>81</v>
      </c>
      <c r="AW324" s="14" t="s">
        <v>30</v>
      </c>
      <c r="AX324" s="14" t="s">
        <v>73</v>
      </c>
      <c r="AY324" s="252" t="s">
        <v>125</v>
      </c>
    </row>
    <row r="325" spans="1:51" s="15" customFormat="1" ht="12">
      <c r="A325" s="15"/>
      <c r="B325" s="253"/>
      <c r="C325" s="254"/>
      <c r="D325" s="233" t="s">
        <v>133</v>
      </c>
      <c r="E325" s="255" t="s">
        <v>1</v>
      </c>
      <c r="F325" s="256" t="s">
        <v>136</v>
      </c>
      <c r="G325" s="254"/>
      <c r="H325" s="257">
        <v>483</v>
      </c>
      <c r="I325" s="258"/>
      <c r="J325" s="254"/>
      <c r="K325" s="254"/>
      <c r="L325" s="259"/>
      <c r="M325" s="260"/>
      <c r="N325" s="261"/>
      <c r="O325" s="261"/>
      <c r="P325" s="261"/>
      <c r="Q325" s="261"/>
      <c r="R325" s="261"/>
      <c r="S325" s="261"/>
      <c r="T325" s="262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3" t="s">
        <v>133</v>
      </c>
      <c r="AU325" s="263" t="s">
        <v>83</v>
      </c>
      <c r="AV325" s="15" t="s">
        <v>132</v>
      </c>
      <c r="AW325" s="15" t="s">
        <v>30</v>
      </c>
      <c r="AX325" s="15" t="s">
        <v>81</v>
      </c>
      <c r="AY325" s="263" t="s">
        <v>125</v>
      </c>
    </row>
    <row r="326" spans="1:65" s="2" customFormat="1" ht="16.5" customHeight="1">
      <c r="A326" s="38"/>
      <c r="B326" s="39"/>
      <c r="C326" s="218" t="s">
        <v>278</v>
      </c>
      <c r="D326" s="218" t="s">
        <v>127</v>
      </c>
      <c r="E326" s="219" t="s">
        <v>570</v>
      </c>
      <c r="F326" s="220" t="s">
        <v>571</v>
      </c>
      <c r="G326" s="221" t="s">
        <v>130</v>
      </c>
      <c r="H326" s="222">
        <v>483</v>
      </c>
      <c r="I326" s="223"/>
      <c r="J326" s="224">
        <f>ROUND(I326*H326,2)</f>
        <v>0</v>
      </c>
      <c r="K326" s="220" t="s">
        <v>131</v>
      </c>
      <c r="L326" s="44"/>
      <c r="M326" s="225" t="s">
        <v>1</v>
      </c>
      <c r="N326" s="226" t="s">
        <v>38</v>
      </c>
      <c r="O326" s="91"/>
      <c r="P326" s="227">
        <f>O326*H326</f>
        <v>0</v>
      </c>
      <c r="Q326" s="227">
        <v>0</v>
      </c>
      <c r="R326" s="227">
        <f>Q326*H326</f>
        <v>0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132</v>
      </c>
      <c r="AT326" s="229" t="s">
        <v>127</v>
      </c>
      <c r="AU326" s="229" t="s">
        <v>83</v>
      </c>
      <c r="AY326" s="17" t="s">
        <v>125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81</v>
      </c>
      <c r="BK326" s="230">
        <f>ROUND(I326*H326,2)</f>
        <v>0</v>
      </c>
      <c r="BL326" s="17" t="s">
        <v>132</v>
      </c>
      <c r="BM326" s="229" t="s">
        <v>394</v>
      </c>
    </row>
    <row r="327" spans="1:51" s="13" customFormat="1" ht="12">
      <c r="A327" s="13"/>
      <c r="B327" s="231"/>
      <c r="C327" s="232"/>
      <c r="D327" s="233" t="s">
        <v>133</v>
      </c>
      <c r="E327" s="234" t="s">
        <v>1</v>
      </c>
      <c r="F327" s="235" t="s">
        <v>572</v>
      </c>
      <c r="G327" s="232"/>
      <c r="H327" s="236">
        <v>483</v>
      </c>
      <c r="I327" s="237"/>
      <c r="J327" s="232"/>
      <c r="K327" s="232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133</v>
      </c>
      <c r="AU327" s="242" t="s">
        <v>83</v>
      </c>
      <c r="AV327" s="13" t="s">
        <v>83</v>
      </c>
      <c r="AW327" s="13" t="s">
        <v>30</v>
      </c>
      <c r="AX327" s="13" t="s">
        <v>73</v>
      </c>
      <c r="AY327" s="242" t="s">
        <v>125</v>
      </c>
    </row>
    <row r="328" spans="1:51" s="15" customFormat="1" ht="12">
      <c r="A328" s="15"/>
      <c r="B328" s="253"/>
      <c r="C328" s="254"/>
      <c r="D328" s="233" t="s">
        <v>133</v>
      </c>
      <c r="E328" s="255" t="s">
        <v>1</v>
      </c>
      <c r="F328" s="256" t="s">
        <v>136</v>
      </c>
      <c r="G328" s="254"/>
      <c r="H328" s="257">
        <v>483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3" t="s">
        <v>133</v>
      </c>
      <c r="AU328" s="263" t="s">
        <v>83</v>
      </c>
      <c r="AV328" s="15" t="s">
        <v>132</v>
      </c>
      <c r="AW328" s="15" t="s">
        <v>30</v>
      </c>
      <c r="AX328" s="15" t="s">
        <v>81</v>
      </c>
      <c r="AY328" s="263" t="s">
        <v>125</v>
      </c>
    </row>
    <row r="329" spans="1:65" s="2" customFormat="1" ht="16.5" customHeight="1">
      <c r="A329" s="38"/>
      <c r="B329" s="39"/>
      <c r="C329" s="218" t="s">
        <v>396</v>
      </c>
      <c r="D329" s="218" t="s">
        <v>127</v>
      </c>
      <c r="E329" s="219" t="s">
        <v>573</v>
      </c>
      <c r="F329" s="220" t="s">
        <v>574</v>
      </c>
      <c r="G329" s="221" t="s">
        <v>169</v>
      </c>
      <c r="H329" s="222">
        <v>24.4</v>
      </c>
      <c r="I329" s="223"/>
      <c r="J329" s="224">
        <f>ROUND(I329*H329,2)</f>
        <v>0</v>
      </c>
      <c r="K329" s="220" t="s">
        <v>131</v>
      </c>
      <c r="L329" s="44"/>
      <c r="M329" s="225" t="s">
        <v>1</v>
      </c>
      <c r="N329" s="226" t="s">
        <v>38</v>
      </c>
      <c r="O329" s="91"/>
      <c r="P329" s="227">
        <f>O329*H329</f>
        <v>0</v>
      </c>
      <c r="Q329" s="227">
        <v>0</v>
      </c>
      <c r="R329" s="227">
        <f>Q329*H329</f>
        <v>0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9" t="s">
        <v>132</v>
      </c>
      <c r="AT329" s="229" t="s">
        <v>127</v>
      </c>
      <c r="AU329" s="229" t="s">
        <v>83</v>
      </c>
      <c r="AY329" s="17" t="s">
        <v>125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7" t="s">
        <v>81</v>
      </c>
      <c r="BK329" s="230">
        <f>ROUND(I329*H329,2)</f>
        <v>0</v>
      </c>
      <c r="BL329" s="17" t="s">
        <v>132</v>
      </c>
      <c r="BM329" s="229" t="s">
        <v>398</v>
      </c>
    </row>
    <row r="330" spans="1:51" s="13" customFormat="1" ht="12">
      <c r="A330" s="13"/>
      <c r="B330" s="231"/>
      <c r="C330" s="232"/>
      <c r="D330" s="233" t="s">
        <v>133</v>
      </c>
      <c r="E330" s="234" t="s">
        <v>1</v>
      </c>
      <c r="F330" s="235" t="s">
        <v>575</v>
      </c>
      <c r="G330" s="232"/>
      <c r="H330" s="236">
        <v>24.4</v>
      </c>
      <c r="I330" s="237"/>
      <c r="J330" s="232"/>
      <c r="K330" s="232"/>
      <c r="L330" s="238"/>
      <c r="M330" s="239"/>
      <c r="N330" s="240"/>
      <c r="O330" s="240"/>
      <c r="P330" s="240"/>
      <c r="Q330" s="240"/>
      <c r="R330" s="240"/>
      <c r="S330" s="240"/>
      <c r="T330" s="24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2" t="s">
        <v>133</v>
      </c>
      <c r="AU330" s="242" t="s">
        <v>83</v>
      </c>
      <c r="AV330" s="13" t="s">
        <v>83</v>
      </c>
      <c r="AW330" s="13" t="s">
        <v>30</v>
      </c>
      <c r="AX330" s="13" t="s">
        <v>73</v>
      </c>
      <c r="AY330" s="242" t="s">
        <v>125</v>
      </c>
    </row>
    <row r="331" spans="1:51" s="14" customFormat="1" ht="12">
      <c r="A331" s="14"/>
      <c r="B331" s="243"/>
      <c r="C331" s="244"/>
      <c r="D331" s="233" t="s">
        <v>133</v>
      </c>
      <c r="E331" s="245" t="s">
        <v>1</v>
      </c>
      <c r="F331" s="246" t="s">
        <v>153</v>
      </c>
      <c r="G331" s="244"/>
      <c r="H331" s="245" t="s">
        <v>1</v>
      </c>
      <c r="I331" s="247"/>
      <c r="J331" s="244"/>
      <c r="K331" s="244"/>
      <c r="L331" s="248"/>
      <c r="M331" s="249"/>
      <c r="N331" s="250"/>
      <c r="O331" s="250"/>
      <c r="P331" s="250"/>
      <c r="Q331" s="250"/>
      <c r="R331" s="250"/>
      <c r="S331" s="250"/>
      <c r="T331" s="25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2" t="s">
        <v>133</v>
      </c>
      <c r="AU331" s="252" t="s">
        <v>83</v>
      </c>
      <c r="AV331" s="14" t="s">
        <v>81</v>
      </c>
      <c r="AW331" s="14" t="s">
        <v>30</v>
      </c>
      <c r="AX331" s="14" t="s">
        <v>73</v>
      </c>
      <c r="AY331" s="252" t="s">
        <v>125</v>
      </c>
    </row>
    <row r="332" spans="1:51" s="15" customFormat="1" ht="12">
      <c r="A332" s="15"/>
      <c r="B332" s="253"/>
      <c r="C332" s="254"/>
      <c r="D332" s="233" t="s">
        <v>133</v>
      </c>
      <c r="E332" s="255" t="s">
        <v>1</v>
      </c>
      <c r="F332" s="256" t="s">
        <v>136</v>
      </c>
      <c r="G332" s="254"/>
      <c r="H332" s="257">
        <v>24.4</v>
      </c>
      <c r="I332" s="258"/>
      <c r="J332" s="254"/>
      <c r="K332" s="254"/>
      <c r="L332" s="259"/>
      <c r="M332" s="260"/>
      <c r="N332" s="261"/>
      <c r="O332" s="261"/>
      <c r="P332" s="261"/>
      <c r="Q332" s="261"/>
      <c r="R332" s="261"/>
      <c r="S332" s="261"/>
      <c r="T332" s="262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3" t="s">
        <v>133</v>
      </c>
      <c r="AU332" s="263" t="s">
        <v>83</v>
      </c>
      <c r="AV332" s="15" t="s">
        <v>132</v>
      </c>
      <c r="AW332" s="15" t="s">
        <v>30</v>
      </c>
      <c r="AX332" s="15" t="s">
        <v>81</v>
      </c>
      <c r="AY332" s="263" t="s">
        <v>125</v>
      </c>
    </row>
    <row r="333" spans="1:65" s="2" customFormat="1" ht="16.5" customHeight="1">
      <c r="A333" s="38"/>
      <c r="B333" s="39"/>
      <c r="C333" s="218" t="s">
        <v>283</v>
      </c>
      <c r="D333" s="218" t="s">
        <v>127</v>
      </c>
      <c r="E333" s="219" t="s">
        <v>576</v>
      </c>
      <c r="F333" s="220" t="s">
        <v>577</v>
      </c>
      <c r="G333" s="221" t="s">
        <v>219</v>
      </c>
      <c r="H333" s="222">
        <v>15</v>
      </c>
      <c r="I333" s="223"/>
      <c r="J333" s="224">
        <f>ROUND(I333*H333,2)</f>
        <v>0</v>
      </c>
      <c r="K333" s="220" t="s">
        <v>131</v>
      </c>
      <c r="L333" s="44"/>
      <c r="M333" s="225" t="s">
        <v>1</v>
      </c>
      <c r="N333" s="226" t="s">
        <v>38</v>
      </c>
      <c r="O333" s="91"/>
      <c r="P333" s="227">
        <f>O333*H333</f>
        <v>0</v>
      </c>
      <c r="Q333" s="227">
        <v>0</v>
      </c>
      <c r="R333" s="227">
        <f>Q333*H333</f>
        <v>0</v>
      </c>
      <c r="S333" s="227">
        <v>0</v>
      </c>
      <c r="T333" s="228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9" t="s">
        <v>132</v>
      </c>
      <c r="AT333" s="229" t="s">
        <v>127</v>
      </c>
      <c r="AU333" s="229" t="s">
        <v>83</v>
      </c>
      <c r="AY333" s="17" t="s">
        <v>125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7" t="s">
        <v>81</v>
      </c>
      <c r="BK333" s="230">
        <f>ROUND(I333*H333,2)</f>
        <v>0</v>
      </c>
      <c r="BL333" s="17" t="s">
        <v>132</v>
      </c>
      <c r="BM333" s="229" t="s">
        <v>403</v>
      </c>
    </row>
    <row r="334" spans="1:51" s="13" customFormat="1" ht="12">
      <c r="A334" s="13"/>
      <c r="B334" s="231"/>
      <c r="C334" s="232"/>
      <c r="D334" s="233" t="s">
        <v>133</v>
      </c>
      <c r="E334" s="234" t="s">
        <v>1</v>
      </c>
      <c r="F334" s="235" t="s">
        <v>197</v>
      </c>
      <c r="G334" s="232"/>
      <c r="H334" s="236">
        <v>15</v>
      </c>
      <c r="I334" s="237"/>
      <c r="J334" s="232"/>
      <c r="K334" s="232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133</v>
      </c>
      <c r="AU334" s="242" t="s">
        <v>83</v>
      </c>
      <c r="AV334" s="13" t="s">
        <v>83</v>
      </c>
      <c r="AW334" s="13" t="s">
        <v>30</v>
      </c>
      <c r="AX334" s="13" t="s">
        <v>73</v>
      </c>
      <c r="AY334" s="242" t="s">
        <v>125</v>
      </c>
    </row>
    <row r="335" spans="1:51" s="14" customFormat="1" ht="12">
      <c r="A335" s="14"/>
      <c r="B335" s="243"/>
      <c r="C335" s="244"/>
      <c r="D335" s="233" t="s">
        <v>133</v>
      </c>
      <c r="E335" s="245" t="s">
        <v>1</v>
      </c>
      <c r="F335" s="246" t="s">
        <v>153</v>
      </c>
      <c r="G335" s="244"/>
      <c r="H335" s="245" t="s">
        <v>1</v>
      </c>
      <c r="I335" s="247"/>
      <c r="J335" s="244"/>
      <c r="K335" s="244"/>
      <c r="L335" s="248"/>
      <c r="M335" s="249"/>
      <c r="N335" s="250"/>
      <c r="O335" s="250"/>
      <c r="P335" s="250"/>
      <c r="Q335" s="250"/>
      <c r="R335" s="250"/>
      <c r="S335" s="250"/>
      <c r="T335" s="25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2" t="s">
        <v>133</v>
      </c>
      <c r="AU335" s="252" t="s">
        <v>83</v>
      </c>
      <c r="AV335" s="14" t="s">
        <v>81</v>
      </c>
      <c r="AW335" s="14" t="s">
        <v>30</v>
      </c>
      <c r="AX335" s="14" t="s">
        <v>73</v>
      </c>
      <c r="AY335" s="252" t="s">
        <v>125</v>
      </c>
    </row>
    <row r="336" spans="1:51" s="15" customFormat="1" ht="12">
      <c r="A336" s="15"/>
      <c r="B336" s="253"/>
      <c r="C336" s="254"/>
      <c r="D336" s="233" t="s">
        <v>133</v>
      </c>
      <c r="E336" s="255" t="s">
        <v>1</v>
      </c>
      <c r="F336" s="256" t="s">
        <v>136</v>
      </c>
      <c r="G336" s="254"/>
      <c r="H336" s="257">
        <v>15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3" t="s">
        <v>133</v>
      </c>
      <c r="AU336" s="263" t="s">
        <v>83</v>
      </c>
      <c r="AV336" s="15" t="s">
        <v>132</v>
      </c>
      <c r="AW336" s="15" t="s">
        <v>30</v>
      </c>
      <c r="AX336" s="15" t="s">
        <v>81</v>
      </c>
      <c r="AY336" s="263" t="s">
        <v>125</v>
      </c>
    </row>
    <row r="337" spans="1:65" s="2" customFormat="1" ht="16.5" customHeight="1">
      <c r="A337" s="38"/>
      <c r="B337" s="39"/>
      <c r="C337" s="218" t="s">
        <v>578</v>
      </c>
      <c r="D337" s="218" t="s">
        <v>127</v>
      </c>
      <c r="E337" s="219" t="s">
        <v>579</v>
      </c>
      <c r="F337" s="220" t="s">
        <v>580</v>
      </c>
      <c r="G337" s="221" t="s">
        <v>219</v>
      </c>
      <c r="H337" s="222">
        <v>13</v>
      </c>
      <c r="I337" s="223"/>
      <c r="J337" s="224">
        <f>ROUND(I337*H337,2)</f>
        <v>0</v>
      </c>
      <c r="K337" s="220" t="s">
        <v>1</v>
      </c>
      <c r="L337" s="44"/>
      <c r="M337" s="225" t="s">
        <v>1</v>
      </c>
      <c r="N337" s="226" t="s">
        <v>38</v>
      </c>
      <c r="O337" s="91"/>
      <c r="P337" s="227">
        <f>O337*H337</f>
        <v>0</v>
      </c>
      <c r="Q337" s="227">
        <v>0</v>
      </c>
      <c r="R337" s="227">
        <f>Q337*H337</f>
        <v>0</v>
      </c>
      <c r="S337" s="227">
        <v>0</v>
      </c>
      <c r="T337" s="228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9" t="s">
        <v>132</v>
      </c>
      <c r="AT337" s="229" t="s">
        <v>127</v>
      </c>
      <c r="AU337" s="229" t="s">
        <v>83</v>
      </c>
      <c r="AY337" s="17" t="s">
        <v>125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7" t="s">
        <v>81</v>
      </c>
      <c r="BK337" s="230">
        <f>ROUND(I337*H337,2)</f>
        <v>0</v>
      </c>
      <c r="BL337" s="17" t="s">
        <v>132</v>
      </c>
      <c r="BM337" s="229" t="s">
        <v>581</v>
      </c>
    </row>
    <row r="338" spans="1:51" s="13" customFormat="1" ht="12">
      <c r="A338" s="13"/>
      <c r="B338" s="231"/>
      <c r="C338" s="232"/>
      <c r="D338" s="233" t="s">
        <v>133</v>
      </c>
      <c r="E338" s="234" t="s">
        <v>1</v>
      </c>
      <c r="F338" s="235" t="s">
        <v>582</v>
      </c>
      <c r="G338" s="232"/>
      <c r="H338" s="236">
        <v>13</v>
      </c>
      <c r="I338" s="237"/>
      <c r="J338" s="232"/>
      <c r="K338" s="232"/>
      <c r="L338" s="238"/>
      <c r="M338" s="239"/>
      <c r="N338" s="240"/>
      <c r="O338" s="240"/>
      <c r="P338" s="240"/>
      <c r="Q338" s="240"/>
      <c r="R338" s="240"/>
      <c r="S338" s="240"/>
      <c r="T338" s="24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2" t="s">
        <v>133</v>
      </c>
      <c r="AU338" s="242" t="s">
        <v>83</v>
      </c>
      <c r="AV338" s="13" t="s">
        <v>83</v>
      </c>
      <c r="AW338" s="13" t="s">
        <v>30</v>
      </c>
      <c r="AX338" s="13" t="s">
        <v>73</v>
      </c>
      <c r="AY338" s="242" t="s">
        <v>125</v>
      </c>
    </row>
    <row r="339" spans="1:51" s="14" customFormat="1" ht="12">
      <c r="A339" s="14"/>
      <c r="B339" s="243"/>
      <c r="C339" s="244"/>
      <c r="D339" s="233" t="s">
        <v>133</v>
      </c>
      <c r="E339" s="245" t="s">
        <v>1</v>
      </c>
      <c r="F339" s="246" t="s">
        <v>153</v>
      </c>
      <c r="G339" s="244"/>
      <c r="H339" s="245" t="s">
        <v>1</v>
      </c>
      <c r="I339" s="247"/>
      <c r="J339" s="244"/>
      <c r="K339" s="244"/>
      <c r="L339" s="248"/>
      <c r="M339" s="249"/>
      <c r="N339" s="250"/>
      <c r="O339" s="250"/>
      <c r="P339" s="250"/>
      <c r="Q339" s="250"/>
      <c r="R339" s="250"/>
      <c r="S339" s="250"/>
      <c r="T339" s="251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2" t="s">
        <v>133</v>
      </c>
      <c r="AU339" s="252" t="s">
        <v>83</v>
      </c>
      <c r="AV339" s="14" t="s">
        <v>81</v>
      </c>
      <c r="AW339" s="14" t="s">
        <v>30</v>
      </c>
      <c r="AX339" s="14" t="s">
        <v>73</v>
      </c>
      <c r="AY339" s="252" t="s">
        <v>125</v>
      </c>
    </row>
    <row r="340" spans="1:51" s="15" customFormat="1" ht="12">
      <c r="A340" s="15"/>
      <c r="B340" s="253"/>
      <c r="C340" s="254"/>
      <c r="D340" s="233" t="s">
        <v>133</v>
      </c>
      <c r="E340" s="255" t="s">
        <v>1</v>
      </c>
      <c r="F340" s="256" t="s">
        <v>136</v>
      </c>
      <c r="G340" s="254"/>
      <c r="H340" s="257">
        <v>13</v>
      </c>
      <c r="I340" s="258"/>
      <c r="J340" s="254"/>
      <c r="K340" s="254"/>
      <c r="L340" s="259"/>
      <c r="M340" s="260"/>
      <c r="N340" s="261"/>
      <c r="O340" s="261"/>
      <c r="P340" s="261"/>
      <c r="Q340" s="261"/>
      <c r="R340" s="261"/>
      <c r="S340" s="261"/>
      <c r="T340" s="262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3" t="s">
        <v>133</v>
      </c>
      <c r="AU340" s="263" t="s">
        <v>83</v>
      </c>
      <c r="AV340" s="15" t="s">
        <v>132</v>
      </c>
      <c r="AW340" s="15" t="s">
        <v>30</v>
      </c>
      <c r="AX340" s="15" t="s">
        <v>81</v>
      </c>
      <c r="AY340" s="263" t="s">
        <v>125</v>
      </c>
    </row>
    <row r="341" spans="1:63" s="12" customFormat="1" ht="22.8" customHeight="1">
      <c r="A341" s="12"/>
      <c r="B341" s="202"/>
      <c r="C341" s="203"/>
      <c r="D341" s="204" t="s">
        <v>72</v>
      </c>
      <c r="E341" s="216" t="s">
        <v>132</v>
      </c>
      <c r="F341" s="216" t="s">
        <v>230</v>
      </c>
      <c r="G341" s="203"/>
      <c r="H341" s="203"/>
      <c r="I341" s="206"/>
      <c r="J341" s="217">
        <f>BK341</f>
        <v>0</v>
      </c>
      <c r="K341" s="203"/>
      <c r="L341" s="208"/>
      <c r="M341" s="209"/>
      <c r="N341" s="210"/>
      <c r="O341" s="210"/>
      <c r="P341" s="211">
        <f>SUM(P342:P347)</f>
        <v>0</v>
      </c>
      <c r="Q341" s="210"/>
      <c r="R341" s="211">
        <f>SUM(R342:R347)</f>
        <v>0</v>
      </c>
      <c r="S341" s="210"/>
      <c r="T341" s="212">
        <f>SUM(T342:T347)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3" t="s">
        <v>81</v>
      </c>
      <c r="AT341" s="214" t="s">
        <v>72</v>
      </c>
      <c r="AU341" s="214" t="s">
        <v>81</v>
      </c>
      <c r="AY341" s="213" t="s">
        <v>125</v>
      </c>
      <c r="BK341" s="215">
        <f>SUM(BK342:BK347)</f>
        <v>0</v>
      </c>
    </row>
    <row r="342" spans="1:65" s="2" customFormat="1" ht="24.15" customHeight="1">
      <c r="A342" s="38"/>
      <c r="B342" s="39"/>
      <c r="C342" s="218" t="s">
        <v>288</v>
      </c>
      <c r="D342" s="218" t="s">
        <v>127</v>
      </c>
      <c r="E342" s="219" t="s">
        <v>583</v>
      </c>
      <c r="F342" s="220" t="s">
        <v>584</v>
      </c>
      <c r="G342" s="221" t="s">
        <v>160</v>
      </c>
      <c r="H342" s="222">
        <v>35.65</v>
      </c>
      <c r="I342" s="223"/>
      <c r="J342" s="224">
        <f>ROUND(I342*H342,2)</f>
        <v>0</v>
      </c>
      <c r="K342" s="220" t="s">
        <v>131</v>
      </c>
      <c r="L342" s="44"/>
      <c r="M342" s="225" t="s">
        <v>1</v>
      </c>
      <c r="N342" s="226" t="s">
        <v>38</v>
      </c>
      <c r="O342" s="91"/>
      <c r="P342" s="227">
        <f>O342*H342</f>
        <v>0</v>
      </c>
      <c r="Q342" s="227">
        <v>0</v>
      </c>
      <c r="R342" s="227">
        <f>Q342*H342</f>
        <v>0</v>
      </c>
      <c r="S342" s="227">
        <v>0</v>
      </c>
      <c r="T342" s="228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9" t="s">
        <v>132</v>
      </c>
      <c r="AT342" s="229" t="s">
        <v>127</v>
      </c>
      <c r="AU342" s="229" t="s">
        <v>83</v>
      </c>
      <c r="AY342" s="17" t="s">
        <v>125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17" t="s">
        <v>81</v>
      </c>
      <c r="BK342" s="230">
        <f>ROUND(I342*H342,2)</f>
        <v>0</v>
      </c>
      <c r="BL342" s="17" t="s">
        <v>132</v>
      </c>
      <c r="BM342" s="229" t="s">
        <v>585</v>
      </c>
    </row>
    <row r="343" spans="1:65" s="2" customFormat="1" ht="21.75" customHeight="1">
      <c r="A343" s="38"/>
      <c r="B343" s="39"/>
      <c r="C343" s="218" t="s">
        <v>586</v>
      </c>
      <c r="D343" s="218" t="s">
        <v>127</v>
      </c>
      <c r="E343" s="219" t="s">
        <v>587</v>
      </c>
      <c r="F343" s="220" t="s">
        <v>588</v>
      </c>
      <c r="G343" s="221" t="s">
        <v>160</v>
      </c>
      <c r="H343" s="222">
        <v>150.46</v>
      </c>
      <c r="I343" s="223"/>
      <c r="J343" s="224">
        <f>ROUND(I343*H343,2)</f>
        <v>0</v>
      </c>
      <c r="K343" s="220" t="s">
        <v>131</v>
      </c>
      <c r="L343" s="44"/>
      <c r="M343" s="225" t="s">
        <v>1</v>
      </c>
      <c r="N343" s="226" t="s">
        <v>38</v>
      </c>
      <c r="O343" s="91"/>
      <c r="P343" s="227">
        <f>O343*H343</f>
        <v>0</v>
      </c>
      <c r="Q343" s="227">
        <v>0</v>
      </c>
      <c r="R343" s="227">
        <f>Q343*H343</f>
        <v>0</v>
      </c>
      <c r="S343" s="227">
        <v>0</v>
      </c>
      <c r="T343" s="22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9" t="s">
        <v>132</v>
      </c>
      <c r="AT343" s="229" t="s">
        <v>127</v>
      </c>
      <c r="AU343" s="229" t="s">
        <v>83</v>
      </c>
      <c r="AY343" s="17" t="s">
        <v>125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7" t="s">
        <v>81</v>
      </c>
      <c r="BK343" s="230">
        <f>ROUND(I343*H343,2)</f>
        <v>0</v>
      </c>
      <c r="BL343" s="17" t="s">
        <v>132</v>
      </c>
      <c r="BM343" s="229" t="s">
        <v>589</v>
      </c>
    </row>
    <row r="344" spans="1:65" s="2" customFormat="1" ht="37.8" customHeight="1">
      <c r="A344" s="38"/>
      <c r="B344" s="39"/>
      <c r="C344" s="218" t="s">
        <v>291</v>
      </c>
      <c r="D344" s="218" t="s">
        <v>127</v>
      </c>
      <c r="E344" s="219" t="s">
        <v>590</v>
      </c>
      <c r="F344" s="220" t="s">
        <v>591</v>
      </c>
      <c r="G344" s="221" t="s">
        <v>160</v>
      </c>
      <c r="H344" s="222">
        <v>180</v>
      </c>
      <c r="I344" s="223"/>
      <c r="J344" s="224">
        <f>ROUND(I344*H344,2)</f>
        <v>0</v>
      </c>
      <c r="K344" s="220" t="s">
        <v>131</v>
      </c>
      <c r="L344" s="44"/>
      <c r="M344" s="225" t="s">
        <v>1</v>
      </c>
      <c r="N344" s="226" t="s">
        <v>38</v>
      </c>
      <c r="O344" s="91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9" t="s">
        <v>132</v>
      </c>
      <c r="AT344" s="229" t="s">
        <v>127</v>
      </c>
      <c r="AU344" s="229" t="s">
        <v>83</v>
      </c>
      <c r="AY344" s="17" t="s">
        <v>125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7" t="s">
        <v>81</v>
      </c>
      <c r="BK344" s="230">
        <f>ROUND(I344*H344,2)</f>
        <v>0</v>
      </c>
      <c r="BL344" s="17" t="s">
        <v>132</v>
      </c>
      <c r="BM344" s="229" t="s">
        <v>592</v>
      </c>
    </row>
    <row r="345" spans="1:51" s="13" customFormat="1" ht="12">
      <c r="A345" s="13"/>
      <c r="B345" s="231"/>
      <c r="C345" s="232"/>
      <c r="D345" s="233" t="s">
        <v>133</v>
      </c>
      <c r="E345" s="234" t="s">
        <v>1</v>
      </c>
      <c r="F345" s="235" t="s">
        <v>427</v>
      </c>
      <c r="G345" s="232"/>
      <c r="H345" s="236">
        <v>180</v>
      </c>
      <c r="I345" s="237"/>
      <c r="J345" s="232"/>
      <c r="K345" s="232"/>
      <c r="L345" s="238"/>
      <c r="M345" s="239"/>
      <c r="N345" s="240"/>
      <c r="O345" s="240"/>
      <c r="P345" s="240"/>
      <c r="Q345" s="240"/>
      <c r="R345" s="240"/>
      <c r="S345" s="240"/>
      <c r="T345" s="24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2" t="s">
        <v>133</v>
      </c>
      <c r="AU345" s="242" t="s">
        <v>83</v>
      </c>
      <c r="AV345" s="13" t="s">
        <v>83</v>
      </c>
      <c r="AW345" s="13" t="s">
        <v>30</v>
      </c>
      <c r="AX345" s="13" t="s">
        <v>73</v>
      </c>
      <c r="AY345" s="242" t="s">
        <v>125</v>
      </c>
    </row>
    <row r="346" spans="1:51" s="14" customFormat="1" ht="12">
      <c r="A346" s="14"/>
      <c r="B346" s="243"/>
      <c r="C346" s="244"/>
      <c r="D346" s="233" t="s">
        <v>133</v>
      </c>
      <c r="E346" s="245" t="s">
        <v>1</v>
      </c>
      <c r="F346" s="246" t="s">
        <v>153</v>
      </c>
      <c r="G346" s="244"/>
      <c r="H346" s="245" t="s">
        <v>1</v>
      </c>
      <c r="I346" s="247"/>
      <c r="J346" s="244"/>
      <c r="K346" s="244"/>
      <c r="L346" s="248"/>
      <c r="M346" s="249"/>
      <c r="N346" s="250"/>
      <c r="O346" s="250"/>
      <c r="P346" s="250"/>
      <c r="Q346" s="250"/>
      <c r="R346" s="250"/>
      <c r="S346" s="250"/>
      <c r="T346" s="251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2" t="s">
        <v>133</v>
      </c>
      <c r="AU346" s="252" t="s">
        <v>83</v>
      </c>
      <c r="AV346" s="14" t="s">
        <v>81</v>
      </c>
      <c r="AW346" s="14" t="s">
        <v>30</v>
      </c>
      <c r="AX346" s="14" t="s">
        <v>73</v>
      </c>
      <c r="AY346" s="252" t="s">
        <v>125</v>
      </c>
    </row>
    <row r="347" spans="1:51" s="15" customFormat="1" ht="12">
      <c r="A347" s="15"/>
      <c r="B347" s="253"/>
      <c r="C347" s="254"/>
      <c r="D347" s="233" t="s">
        <v>133</v>
      </c>
      <c r="E347" s="255" t="s">
        <v>1</v>
      </c>
      <c r="F347" s="256" t="s">
        <v>136</v>
      </c>
      <c r="G347" s="254"/>
      <c r="H347" s="257">
        <v>180</v>
      </c>
      <c r="I347" s="258"/>
      <c r="J347" s="254"/>
      <c r="K347" s="254"/>
      <c r="L347" s="259"/>
      <c r="M347" s="260"/>
      <c r="N347" s="261"/>
      <c r="O347" s="261"/>
      <c r="P347" s="261"/>
      <c r="Q347" s="261"/>
      <c r="R347" s="261"/>
      <c r="S347" s="261"/>
      <c r="T347" s="262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3" t="s">
        <v>133</v>
      </c>
      <c r="AU347" s="263" t="s">
        <v>83</v>
      </c>
      <c r="AV347" s="15" t="s">
        <v>132</v>
      </c>
      <c r="AW347" s="15" t="s">
        <v>30</v>
      </c>
      <c r="AX347" s="15" t="s">
        <v>81</v>
      </c>
      <c r="AY347" s="263" t="s">
        <v>125</v>
      </c>
    </row>
    <row r="348" spans="1:63" s="12" customFormat="1" ht="22.8" customHeight="1">
      <c r="A348" s="12"/>
      <c r="B348" s="202"/>
      <c r="C348" s="203"/>
      <c r="D348" s="204" t="s">
        <v>72</v>
      </c>
      <c r="E348" s="216" t="s">
        <v>147</v>
      </c>
      <c r="F348" s="216" t="s">
        <v>593</v>
      </c>
      <c r="G348" s="203"/>
      <c r="H348" s="203"/>
      <c r="I348" s="206"/>
      <c r="J348" s="217">
        <f>BK348</f>
        <v>0</v>
      </c>
      <c r="K348" s="203"/>
      <c r="L348" s="208"/>
      <c r="M348" s="209"/>
      <c r="N348" s="210"/>
      <c r="O348" s="210"/>
      <c r="P348" s="211">
        <f>SUM(P349:P355)</f>
        <v>0</v>
      </c>
      <c r="Q348" s="210"/>
      <c r="R348" s="211">
        <f>SUM(R349:R355)</f>
        <v>0</v>
      </c>
      <c r="S348" s="210"/>
      <c r="T348" s="212">
        <f>SUM(T349:T355)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13" t="s">
        <v>81</v>
      </c>
      <c r="AT348" s="214" t="s">
        <v>72</v>
      </c>
      <c r="AU348" s="214" t="s">
        <v>81</v>
      </c>
      <c r="AY348" s="213" t="s">
        <v>125</v>
      </c>
      <c r="BK348" s="215">
        <f>SUM(BK349:BK355)</f>
        <v>0</v>
      </c>
    </row>
    <row r="349" spans="1:65" s="2" customFormat="1" ht="16.5" customHeight="1">
      <c r="A349" s="38"/>
      <c r="B349" s="39"/>
      <c r="C349" s="218" t="s">
        <v>594</v>
      </c>
      <c r="D349" s="218" t="s">
        <v>127</v>
      </c>
      <c r="E349" s="219" t="s">
        <v>595</v>
      </c>
      <c r="F349" s="220" t="s">
        <v>596</v>
      </c>
      <c r="G349" s="221" t="s">
        <v>130</v>
      </c>
      <c r="H349" s="222">
        <v>264</v>
      </c>
      <c r="I349" s="223"/>
      <c r="J349" s="224">
        <f>ROUND(I349*H349,2)</f>
        <v>0</v>
      </c>
      <c r="K349" s="220" t="s">
        <v>1</v>
      </c>
      <c r="L349" s="44"/>
      <c r="M349" s="225" t="s">
        <v>1</v>
      </c>
      <c r="N349" s="226" t="s">
        <v>38</v>
      </c>
      <c r="O349" s="91"/>
      <c r="P349" s="227">
        <f>O349*H349</f>
        <v>0</v>
      </c>
      <c r="Q349" s="227">
        <v>0</v>
      </c>
      <c r="R349" s="227">
        <f>Q349*H349</f>
        <v>0</v>
      </c>
      <c r="S349" s="227">
        <v>0</v>
      </c>
      <c r="T349" s="228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9" t="s">
        <v>132</v>
      </c>
      <c r="AT349" s="229" t="s">
        <v>127</v>
      </c>
      <c r="AU349" s="229" t="s">
        <v>83</v>
      </c>
      <c r="AY349" s="17" t="s">
        <v>125</v>
      </c>
      <c r="BE349" s="230">
        <f>IF(N349="základní",J349,0)</f>
        <v>0</v>
      </c>
      <c r="BF349" s="230">
        <f>IF(N349="snížená",J349,0)</f>
        <v>0</v>
      </c>
      <c r="BG349" s="230">
        <f>IF(N349="zákl. přenesená",J349,0)</f>
        <v>0</v>
      </c>
      <c r="BH349" s="230">
        <f>IF(N349="sníž. přenesená",J349,0)</f>
        <v>0</v>
      </c>
      <c r="BI349" s="230">
        <f>IF(N349="nulová",J349,0)</f>
        <v>0</v>
      </c>
      <c r="BJ349" s="17" t="s">
        <v>81</v>
      </c>
      <c r="BK349" s="230">
        <f>ROUND(I349*H349,2)</f>
        <v>0</v>
      </c>
      <c r="BL349" s="17" t="s">
        <v>132</v>
      </c>
      <c r="BM349" s="229" t="s">
        <v>597</v>
      </c>
    </row>
    <row r="350" spans="1:51" s="13" customFormat="1" ht="12">
      <c r="A350" s="13"/>
      <c r="B350" s="231"/>
      <c r="C350" s="232"/>
      <c r="D350" s="233" t="s">
        <v>133</v>
      </c>
      <c r="E350" s="234" t="s">
        <v>1</v>
      </c>
      <c r="F350" s="235" t="s">
        <v>598</v>
      </c>
      <c r="G350" s="232"/>
      <c r="H350" s="236">
        <v>264</v>
      </c>
      <c r="I350" s="237"/>
      <c r="J350" s="232"/>
      <c r="K350" s="232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133</v>
      </c>
      <c r="AU350" s="242" t="s">
        <v>83</v>
      </c>
      <c r="AV350" s="13" t="s">
        <v>83</v>
      </c>
      <c r="AW350" s="13" t="s">
        <v>30</v>
      </c>
      <c r="AX350" s="13" t="s">
        <v>73</v>
      </c>
      <c r="AY350" s="242" t="s">
        <v>125</v>
      </c>
    </row>
    <row r="351" spans="1:51" s="15" customFormat="1" ht="12">
      <c r="A351" s="15"/>
      <c r="B351" s="253"/>
      <c r="C351" s="254"/>
      <c r="D351" s="233" t="s">
        <v>133</v>
      </c>
      <c r="E351" s="255" t="s">
        <v>1</v>
      </c>
      <c r="F351" s="256" t="s">
        <v>136</v>
      </c>
      <c r="G351" s="254"/>
      <c r="H351" s="257">
        <v>264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3" t="s">
        <v>133</v>
      </c>
      <c r="AU351" s="263" t="s">
        <v>83</v>
      </c>
      <c r="AV351" s="15" t="s">
        <v>132</v>
      </c>
      <c r="AW351" s="15" t="s">
        <v>30</v>
      </c>
      <c r="AX351" s="15" t="s">
        <v>81</v>
      </c>
      <c r="AY351" s="263" t="s">
        <v>125</v>
      </c>
    </row>
    <row r="352" spans="1:65" s="2" customFormat="1" ht="24.15" customHeight="1">
      <c r="A352" s="38"/>
      <c r="B352" s="39"/>
      <c r="C352" s="218" t="s">
        <v>295</v>
      </c>
      <c r="D352" s="218" t="s">
        <v>127</v>
      </c>
      <c r="E352" s="219" t="s">
        <v>599</v>
      </c>
      <c r="F352" s="220" t="s">
        <v>600</v>
      </c>
      <c r="G352" s="221" t="s">
        <v>219</v>
      </c>
      <c r="H352" s="222">
        <v>19.6</v>
      </c>
      <c r="I352" s="223"/>
      <c r="J352" s="224">
        <f>ROUND(I352*H352,2)</f>
        <v>0</v>
      </c>
      <c r="K352" s="220" t="s">
        <v>131</v>
      </c>
      <c r="L352" s="44"/>
      <c r="M352" s="225" t="s">
        <v>1</v>
      </c>
      <c r="N352" s="226" t="s">
        <v>38</v>
      </c>
      <c r="O352" s="91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132</v>
      </c>
      <c r="AT352" s="229" t="s">
        <v>127</v>
      </c>
      <c r="AU352" s="229" t="s">
        <v>83</v>
      </c>
      <c r="AY352" s="17" t="s">
        <v>125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81</v>
      </c>
      <c r="BK352" s="230">
        <f>ROUND(I352*H352,2)</f>
        <v>0</v>
      </c>
      <c r="BL352" s="17" t="s">
        <v>132</v>
      </c>
      <c r="BM352" s="229" t="s">
        <v>601</v>
      </c>
    </row>
    <row r="353" spans="1:51" s="13" customFormat="1" ht="12">
      <c r="A353" s="13"/>
      <c r="B353" s="231"/>
      <c r="C353" s="232"/>
      <c r="D353" s="233" t="s">
        <v>133</v>
      </c>
      <c r="E353" s="234" t="s">
        <v>1</v>
      </c>
      <c r="F353" s="235" t="s">
        <v>602</v>
      </c>
      <c r="G353" s="232"/>
      <c r="H353" s="236">
        <v>19.6</v>
      </c>
      <c r="I353" s="237"/>
      <c r="J353" s="232"/>
      <c r="K353" s="232"/>
      <c r="L353" s="238"/>
      <c r="M353" s="239"/>
      <c r="N353" s="240"/>
      <c r="O353" s="240"/>
      <c r="P353" s="240"/>
      <c r="Q353" s="240"/>
      <c r="R353" s="240"/>
      <c r="S353" s="240"/>
      <c r="T353" s="24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2" t="s">
        <v>133</v>
      </c>
      <c r="AU353" s="242" t="s">
        <v>83</v>
      </c>
      <c r="AV353" s="13" t="s">
        <v>83</v>
      </c>
      <c r="AW353" s="13" t="s">
        <v>30</v>
      </c>
      <c r="AX353" s="13" t="s">
        <v>73</v>
      </c>
      <c r="AY353" s="242" t="s">
        <v>125</v>
      </c>
    </row>
    <row r="354" spans="1:51" s="14" customFormat="1" ht="12">
      <c r="A354" s="14"/>
      <c r="B354" s="243"/>
      <c r="C354" s="244"/>
      <c r="D354" s="233" t="s">
        <v>133</v>
      </c>
      <c r="E354" s="245" t="s">
        <v>1</v>
      </c>
      <c r="F354" s="246" t="s">
        <v>153</v>
      </c>
      <c r="G354" s="244"/>
      <c r="H354" s="245" t="s">
        <v>1</v>
      </c>
      <c r="I354" s="247"/>
      <c r="J354" s="244"/>
      <c r="K354" s="244"/>
      <c r="L354" s="248"/>
      <c r="M354" s="249"/>
      <c r="N354" s="250"/>
      <c r="O354" s="250"/>
      <c r="P354" s="250"/>
      <c r="Q354" s="250"/>
      <c r="R354" s="250"/>
      <c r="S354" s="250"/>
      <c r="T354" s="25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2" t="s">
        <v>133</v>
      </c>
      <c r="AU354" s="252" t="s">
        <v>83</v>
      </c>
      <c r="AV354" s="14" t="s">
        <v>81</v>
      </c>
      <c r="AW354" s="14" t="s">
        <v>30</v>
      </c>
      <c r="AX354" s="14" t="s">
        <v>73</v>
      </c>
      <c r="AY354" s="252" t="s">
        <v>125</v>
      </c>
    </row>
    <row r="355" spans="1:51" s="15" customFormat="1" ht="12">
      <c r="A355" s="15"/>
      <c r="B355" s="253"/>
      <c r="C355" s="254"/>
      <c r="D355" s="233" t="s">
        <v>133</v>
      </c>
      <c r="E355" s="255" t="s">
        <v>1</v>
      </c>
      <c r="F355" s="256" t="s">
        <v>136</v>
      </c>
      <c r="G355" s="254"/>
      <c r="H355" s="257">
        <v>19.6</v>
      </c>
      <c r="I355" s="258"/>
      <c r="J355" s="254"/>
      <c r="K355" s="254"/>
      <c r="L355" s="259"/>
      <c r="M355" s="260"/>
      <c r="N355" s="261"/>
      <c r="O355" s="261"/>
      <c r="P355" s="261"/>
      <c r="Q355" s="261"/>
      <c r="R355" s="261"/>
      <c r="S355" s="261"/>
      <c r="T355" s="262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3" t="s">
        <v>133</v>
      </c>
      <c r="AU355" s="263" t="s">
        <v>83</v>
      </c>
      <c r="AV355" s="15" t="s">
        <v>132</v>
      </c>
      <c r="AW355" s="15" t="s">
        <v>30</v>
      </c>
      <c r="AX355" s="15" t="s">
        <v>81</v>
      </c>
      <c r="AY355" s="263" t="s">
        <v>125</v>
      </c>
    </row>
    <row r="356" spans="1:63" s="12" customFormat="1" ht="22.8" customHeight="1">
      <c r="A356" s="12"/>
      <c r="B356" s="202"/>
      <c r="C356" s="203"/>
      <c r="D356" s="204" t="s">
        <v>72</v>
      </c>
      <c r="E356" s="216" t="s">
        <v>171</v>
      </c>
      <c r="F356" s="216" t="s">
        <v>315</v>
      </c>
      <c r="G356" s="203"/>
      <c r="H356" s="203"/>
      <c r="I356" s="206"/>
      <c r="J356" s="217">
        <f>BK356</f>
        <v>0</v>
      </c>
      <c r="K356" s="203"/>
      <c r="L356" s="208"/>
      <c r="M356" s="209"/>
      <c r="N356" s="210"/>
      <c r="O356" s="210"/>
      <c r="P356" s="211">
        <f>SUM(P357:P393)</f>
        <v>0</v>
      </c>
      <c r="Q356" s="210"/>
      <c r="R356" s="211">
        <f>SUM(R357:R393)</f>
        <v>0</v>
      </c>
      <c r="S356" s="210"/>
      <c r="T356" s="212">
        <f>SUM(T357:T393)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13" t="s">
        <v>81</v>
      </c>
      <c r="AT356" s="214" t="s">
        <v>72</v>
      </c>
      <c r="AU356" s="214" t="s">
        <v>81</v>
      </c>
      <c r="AY356" s="213" t="s">
        <v>125</v>
      </c>
      <c r="BK356" s="215">
        <f>SUM(BK357:BK393)</f>
        <v>0</v>
      </c>
    </row>
    <row r="357" spans="1:65" s="2" customFormat="1" ht="24.15" customHeight="1">
      <c r="A357" s="38"/>
      <c r="B357" s="39"/>
      <c r="C357" s="218" t="s">
        <v>603</v>
      </c>
      <c r="D357" s="218" t="s">
        <v>127</v>
      </c>
      <c r="E357" s="219" t="s">
        <v>604</v>
      </c>
      <c r="F357" s="220" t="s">
        <v>605</v>
      </c>
      <c r="G357" s="221" t="s">
        <v>219</v>
      </c>
      <c r="H357" s="222">
        <v>120</v>
      </c>
      <c r="I357" s="223"/>
      <c r="J357" s="224">
        <f>ROUND(I357*H357,2)</f>
        <v>0</v>
      </c>
      <c r="K357" s="220" t="s">
        <v>131</v>
      </c>
      <c r="L357" s="44"/>
      <c r="M357" s="225" t="s">
        <v>1</v>
      </c>
      <c r="N357" s="226" t="s">
        <v>38</v>
      </c>
      <c r="O357" s="91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9" t="s">
        <v>132</v>
      </c>
      <c r="AT357" s="229" t="s">
        <v>127</v>
      </c>
      <c r="AU357" s="229" t="s">
        <v>83</v>
      </c>
      <c r="AY357" s="17" t="s">
        <v>125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7" t="s">
        <v>81</v>
      </c>
      <c r="BK357" s="230">
        <f>ROUND(I357*H357,2)</f>
        <v>0</v>
      </c>
      <c r="BL357" s="17" t="s">
        <v>132</v>
      </c>
      <c r="BM357" s="229" t="s">
        <v>606</v>
      </c>
    </row>
    <row r="358" spans="1:51" s="13" customFormat="1" ht="12">
      <c r="A358" s="13"/>
      <c r="B358" s="231"/>
      <c r="C358" s="232"/>
      <c r="D358" s="233" t="s">
        <v>133</v>
      </c>
      <c r="E358" s="234" t="s">
        <v>1</v>
      </c>
      <c r="F358" s="235" t="s">
        <v>365</v>
      </c>
      <c r="G358" s="232"/>
      <c r="H358" s="236">
        <v>120</v>
      </c>
      <c r="I358" s="237"/>
      <c r="J358" s="232"/>
      <c r="K358" s="232"/>
      <c r="L358" s="238"/>
      <c r="M358" s="239"/>
      <c r="N358" s="240"/>
      <c r="O358" s="240"/>
      <c r="P358" s="240"/>
      <c r="Q358" s="240"/>
      <c r="R358" s="240"/>
      <c r="S358" s="240"/>
      <c r="T358" s="24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133</v>
      </c>
      <c r="AU358" s="242" t="s">
        <v>83</v>
      </c>
      <c r="AV358" s="13" t="s">
        <v>83</v>
      </c>
      <c r="AW358" s="13" t="s">
        <v>30</v>
      </c>
      <c r="AX358" s="13" t="s">
        <v>73</v>
      </c>
      <c r="AY358" s="242" t="s">
        <v>125</v>
      </c>
    </row>
    <row r="359" spans="1:51" s="14" customFormat="1" ht="12">
      <c r="A359" s="14"/>
      <c r="B359" s="243"/>
      <c r="C359" s="244"/>
      <c r="D359" s="233" t="s">
        <v>133</v>
      </c>
      <c r="E359" s="245" t="s">
        <v>1</v>
      </c>
      <c r="F359" s="246" t="s">
        <v>153</v>
      </c>
      <c r="G359" s="244"/>
      <c r="H359" s="245" t="s">
        <v>1</v>
      </c>
      <c r="I359" s="247"/>
      <c r="J359" s="244"/>
      <c r="K359" s="244"/>
      <c r="L359" s="248"/>
      <c r="M359" s="249"/>
      <c r="N359" s="250"/>
      <c r="O359" s="250"/>
      <c r="P359" s="250"/>
      <c r="Q359" s="250"/>
      <c r="R359" s="250"/>
      <c r="S359" s="250"/>
      <c r="T359" s="251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2" t="s">
        <v>133</v>
      </c>
      <c r="AU359" s="252" t="s">
        <v>83</v>
      </c>
      <c r="AV359" s="14" t="s">
        <v>81</v>
      </c>
      <c r="AW359" s="14" t="s">
        <v>30</v>
      </c>
      <c r="AX359" s="14" t="s">
        <v>73</v>
      </c>
      <c r="AY359" s="252" t="s">
        <v>125</v>
      </c>
    </row>
    <row r="360" spans="1:51" s="15" customFormat="1" ht="12">
      <c r="A360" s="15"/>
      <c r="B360" s="253"/>
      <c r="C360" s="254"/>
      <c r="D360" s="233" t="s">
        <v>133</v>
      </c>
      <c r="E360" s="255" t="s">
        <v>1</v>
      </c>
      <c r="F360" s="256" t="s">
        <v>136</v>
      </c>
      <c r="G360" s="254"/>
      <c r="H360" s="257">
        <v>120</v>
      </c>
      <c r="I360" s="258"/>
      <c r="J360" s="254"/>
      <c r="K360" s="254"/>
      <c r="L360" s="259"/>
      <c r="M360" s="260"/>
      <c r="N360" s="261"/>
      <c r="O360" s="261"/>
      <c r="P360" s="261"/>
      <c r="Q360" s="261"/>
      <c r="R360" s="261"/>
      <c r="S360" s="261"/>
      <c r="T360" s="262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3" t="s">
        <v>133</v>
      </c>
      <c r="AU360" s="263" t="s">
        <v>83</v>
      </c>
      <c r="AV360" s="15" t="s">
        <v>132</v>
      </c>
      <c r="AW360" s="15" t="s">
        <v>30</v>
      </c>
      <c r="AX360" s="15" t="s">
        <v>81</v>
      </c>
      <c r="AY360" s="263" t="s">
        <v>125</v>
      </c>
    </row>
    <row r="361" spans="1:65" s="2" customFormat="1" ht="16.5" customHeight="1">
      <c r="A361" s="38"/>
      <c r="B361" s="39"/>
      <c r="C361" s="218" t="s">
        <v>298</v>
      </c>
      <c r="D361" s="218" t="s">
        <v>127</v>
      </c>
      <c r="E361" s="219" t="s">
        <v>607</v>
      </c>
      <c r="F361" s="220" t="s">
        <v>608</v>
      </c>
      <c r="G361" s="221" t="s">
        <v>130</v>
      </c>
      <c r="H361" s="222">
        <v>28</v>
      </c>
      <c r="I361" s="223"/>
      <c r="J361" s="224">
        <f>ROUND(I361*H361,2)</f>
        <v>0</v>
      </c>
      <c r="K361" s="220" t="s">
        <v>131</v>
      </c>
      <c r="L361" s="44"/>
      <c r="M361" s="225" t="s">
        <v>1</v>
      </c>
      <c r="N361" s="226" t="s">
        <v>38</v>
      </c>
      <c r="O361" s="91"/>
      <c r="P361" s="227">
        <f>O361*H361</f>
        <v>0</v>
      </c>
      <c r="Q361" s="227">
        <v>0</v>
      </c>
      <c r="R361" s="227">
        <f>Q361*H361</f>
        <v>0</v>
      </c>
      <c r="S361" s="227">
        <v>0</v>
      </c>
      <c r="T361" s="228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9" t="s">
        <v>132</v>
      </c>
      <c r="AT361" s="229" t="s">
        <v>127</v>
      </c>
      <c r="AU361" s="229" t="s">
        <v>83</v>
      </c>
      <c r="AY361" s="17" t="s">
        <v>125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17" t="s">
        <v>81</v>
      </c>
      <c r="BK361" s="230">
        <f>ROUND(I361*H361,2)</f>
        <v>0</v>
      </c>
      <c r="BL361" s="17" t="s">
        <v>132</v>
      </c>
      <c r="BM361" s="229" t="s">
        <v>609</v>
      </c>
    </row>
    <row r="362" spans="1:51" s="13" customFormat="1" ht="12">
      <c r="A362" s="13"/>
      <c r="B362" s="231"/>
      <c r="C362" s="232"/>
      <c r="D362" s="233" t="s">
        <v>133</v>
      </c>
      <c r="E362" s="234" t="s">
        <v>1</v>
      </c>
      <c r="F362" s="235" t="s">
        <v>195</v>
      </c>
      <c r="G362" s="232"/>
      <c r="H362" s="236">
        <v>28</v>
      </c>
      <c r="I362" s="237"/>
      <c r="J362" s="232"/>
      <c r="K362" s="232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133</v>
      </c>
      <c r="AU362" s="242" t="s">
        <v>83</v>
      </c>
      <c r="AV362" s="13" t="s">
        <v>83</v>
      </c>
      <c r="AW362" s="13" t="s">
        <v>30</v>
      </c>
      <c r="AX362" s="13" t="s">
        <v>73</v>
      </c>
      <c r="AY362" s="242" t="s">
        <v>125</v>
      </c>
    </row>
    <row r="363" spans="1:51" s="14" customFormat="1" ht="12">
      <c r="A363" s="14"/>
      <c r="B363" s="243"/>
      <c r="C363" s="244"/>
      <c r="D363" s="233" t="s">
        <v>133</v>
      </c>
      <c r="E363" s="245" t="s">
        <v>1</v>
      </c>
      <c r="F363" s="246" t="s">
        <v>153</v>
      </c>
      <c r="G363" s="244"/>
      <c r="H363" s="245" t="s">
        <v>1</v>
      </c>
      <c r="I363" s="247"/>
      <c r="J363" s="244"/>
      <c r="K363" s="244"/>
      <c r="L363" s="248"/>
      <c r="M363" s="249"/>
      <c r="N363" s="250"/>
      <c r="O363" s="250"/>
      <c r="P363" s="250"/>
      <c r="Q363" s="250"/>
      <c r="R363" s="250"/>
      <c r="S363" s="250"/>
      <c r="T363" s="25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2" t="s">
        <v>133</v>
      </c>
      <c r="AU363" s="252" t="s">
        <v>83</v>
      </c>
      <c r="AV363" s="14" t="s">
        <v>81</v>
      </c>
      <c r="AW363" s="14" t="s">
        <v>30</v>
      </c>
      <c r="AX363" s="14" t="s">
        <v>73</v>
      </c>
      <c r="AY363" s="252" t="s">
        <v>125</v>
      </c>
    </row>
    <row r="364" spans="1:51" s="15" customFormat="1" ht="12">
      <c r="A364" s="15"/>
      <c r="B364" s="253"/>
      <c r="C364" s="254"/>
      <c r="D364" s="233" t="s">
        <v>133</v>
      </c>
      <c r="E364" s="255" t="s">
        <v>1</v>
      </c>
      <c r="F364" s="256" t="s">
        <v>136</v>
      </c>
      <c r="G364" s="254"/>
      <c r="H364" s="257">
        <v>28</v>
      </c>
      <c r="I364" s="258"/>
      <c r="J364" s="254"/>
      <c r="K364" s="254"/>
      <c r="L364" s="259"/>
      <c r="M364" s="260"/>
      <c r="N364" s="261"/>
      <c r="O364" s="261"/>
      <c r="P364" s="261"/>
      <c r="Q364" s="261"/>
      <c r="R364" s="261"/>
      <c r="S364" s="261"/>
      <c r="T364" s="262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3" t="s">
        <v>133</v>
      </c>
      <c r="AU364" s="263" t="s">
        <v>83</v>
      </c>
      <c r="AV364" s="15" t="s">
        <v>132</v>
      </c>
      <c r="AW364" s="15" t="s">
        <v>30</v>
      </c>
      <c r="AX364" s="15" t="s">
        <v>81</v>
      </c>
      <c r="AY364" s="263" t="s">
        <v>125</v>
      </c>
    </row>
    <row r="365" spans="1:65" s="2" customFormat="1" ht="16.5" customHeight="1">
      <c r="A365" s="38"/>
      <c r="B365" s="39"/>
      <c r="C365" s="218" t="s">
        <v>610</v>
      </c>
      <c r="D365" s="218" t="s">
        <v>127</v>
      </c>
      <c r="E365" s="219" t="s">
        <v>611</v>
      </c>
      <c r="F365" s="220" t="s">
        <v>612</v>
      </c>
      <c r="G365" s="221" t="s">
        <v>130</v>
      </c>
      <c r="H365" s="222">
        <v>19.8</v>
      </c>
      <c r="I365" s="223"/>
      <c r="J365" s="224">
        <f>ROUND(I365*H365,2)</f>
        <v>0</v>
      </c>
      <c r="K365" s="220" t="s">
        <v>131</v>
      </c>
      <c r="L365" s="44"/>
      <c r="M365" s="225" t="s">
        <v>1</v>
      </c>
      <c r="N365" s="226" t="s">
        <v>38</v>
      </c>
      <c r="O365" s="91"/>
      <c r="P365" s="227">
        <f>O365*H365</f>
        <v>0</v>
      </c>
      <c r="Q365" s="227">
        <v>0</v>
      </c>
      <c r="R365" s="227">
        <f>Q365*H365</f>
        <v>0</v>
      </c>
      <c r="S365" s="227">
        <v>0</v>
      </c>
      <c r="T365" s="22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9" t="s">
        <v>132</v>
      </c>
      <c r="AT365" s="229" t="s">
        <v>127</v>
      </c>
      <c r="AU365" s="229" t="s">
        <v>83</v>
      </c>
      <c r="AY365" s="17" t="s">
        <v>125</v>
      </c>
      <c r="BE365" s="230">
        <f>IF(N365="základní",J365,0)</f>
        <v>0</v>
      </c>
      <c r="BF365" s="230">
        <f>IF(N365="snížená",J365,0)</f>
        <v>0</v>
      </c>
      <c r="BG365" s="230">
        <f>IF(N365="zákl. přenesená",J365,0)</f>
        <v>0</v>
      </c>
      <c r="BH365" s="230">
        <f>IF(N365="sníž. přenesená",J365,0)</f>
        <v>0</v>
      </c>
      <c r="BI365" s="230">
        <f>IF(N365="nulová",J365,0)</f>
        <v>0</v>
      </c>
      <c r="BJ365" s="17" t="s">
        <v>81</v>
      </c>
      <c r="BK365" s="230">
        <f>ROUND(I365*H365,2)</f>
        <v>0</v>
      </c>
      <c r="BL365" s="17" t="s">
        <v>132</v>
      </c>
      <c r="BM365" s="229" t="s">
        <v>613</v>
      </c>
    </row>
    <row r="366" spans="1:51" s="13" customFormat="1" ht="12">
      <c r="A366" s="13"/>
      <c r="B366" s="231"/>
      <c r="C366" s="232"/>
      <c r="D366" s="233" t="s">
        <v>133</v>
      </c>
      <c r="E366" s="234" t="s">
        <v>1</v>
      </c>
      <c r="F366" s="235" t="s">
        <v>614</v>
      </c>
      <c r="G366" s="232"/>
      <c r="H366" s="236">
        <v>19.8</v>
      </c>
      <c r="I366" s="237"/>
      <c r="J366" s="232"/>
      <c r="K366" s="232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133</v>
      </c>
      <c r="AU366" s="242" t="s">
        <v>83</v>
      </c>
      <c r="AV366" s="13" t="s">
        <v>83</v>
      </c>
      <c r="AW366" s="13" t="s">
        <v>30</v>
      </c>
      <c r="AX366" s="13" t="s">
        <v>73</v>
      </c>
      <c r="AY366" s="242" t="s">
        <v>125</v>
      </c>
    </row>
    <row r="367" spans="1:51" s="14" customFormat="1" ht="12">
      <c r="A367" s="14"/>
      <c r="B367" s="243"/>
      <c r="C367" s="244"/>
      <c r="D367" s="233" t="s">
        <v>133</v>
      </c>
      <c r="E367" s="245" t="s">
        <v>1</v>
      </c>
      <c r="F367" s="246" t="s">
        <v>153</v>
      </c>
      <c r="G367" s="244"/>
      <c r="H367" s="245" t="s">
        <v>1</v>
      </c>
      <c r="I367" s="247"/>
      <c r="J367" s="244"/>
      <c r="K367" s="244"/>
      <c r="L367" s="248"/>
      <c r="M367" s="249"/>
      <c r="N367" s="250"/>
      <c r="O367" s="250"/>
      <c r="P367" s="250"/>
      <c r="Q367" s="250"/>
      <c r="R367" s="250"/>
      <c r="S367" s="250"/>
      <c r="T367" s="25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2" t="s">
        <v>133</v>
      </c>
      <c r="AU367" s="252" t="s">
        <v>83</v>
      </c>
      <c r="AV367" s="14" t="s">
        <v>81</v>
      </c>
      <c r="AW367" s="14" t="s">
        <v>30</v>
      </c>
      <c r="AX367" s="14" t="s">
        <v>73</v>
      </c>
      <c r="AY367" s="252" t="s">
        <v>125</v>
      </c>
    </row>
    <row r="368" spans="1:51" s="15" customFormat="1" ht="12">
      <c r="A368" s="15"/>
      <c r="B368" s="253"/>
      <c r="C368" s="254"/>
      <c r="D368" s="233" t="s">
        <v>133</v>
      </c>
      <c r="E368" s="255" t="s">
        <v>1</v>
      </c>
      <c r="F368" s="256" t="s">
        <v>136</v>
      </c>
      <c r="G368" s="254"/>
      <c r="H368" s="257">
        <v>19.8</v>
      </c>
      <c r="I368" s="258"/>
      <c r="J368" s="254"/>
      <c r="K368" s="254"/>
      <c r="L368" s="259"/>
      <c r="M368" s="260"/>
      <c r="N368" s="261"/>
      <c r="O368" s="261"/>
      <c r="P368" s="261"/>
      <c r="Q368" s="261"/>
      <c r="R368" s="261"/>
      <c r="S368" s="261"/>
      <c r="T368" s="262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3" t="s">
        <v>133</v>
      </c>
      <c r="AU368" s="263" t="s">
        <v>83</v>
      </c>
      <c r="AV368" s="15" t="s">
        <v>132</v>
      </c>
      <c r="AW368" s="15" t="s">
        <v>30</v>
      </c>
      <c r="AX368" s="15" t="s">
        <v>81</v>
      </c>
      <c r="AY368" s="263" t="s">
        <v>125</v>
      </c>
    </row>
    <row r="369" spans="1:65" s="2" customFormat="1" ht="21.75" customHeight="1">
      <c r="A369" s="38"/>
      <c r="B369" s="39"/>
      <c r="C369" s="218" t="s">
        <v>302</v>
      </c>
      <c r="D369" s="218" t="s">
        <v>127</v>
      </c>
      <c r="E369" s="219" t="s">
        <v>615</v>
      </c>
      <c r="F369" s="220" t="s">
        <v>616</v>
      </c>
      <c r="G369" s="221" t="s">
        <v>219</v>
      </c>
      <c r="H369" s="222">
        <v>26</v>
      </c>
      <c r="I369" s="223"/>
      <c r="J369" s="224">
        <f>ROUND(I369*H369,2)</f>
        <v>0</v>
      </c>
      <c r="K369" s="220" t="s">
        <v>131</v>
      </c>
      <c r="L369" s="44"/>
      <c r="M369" s="225" t="s">
        <v>1</v>
      </c>
      <c r="N369" s="226" t="s">
        <v>38</v>
      </c>
      <c r="O369" s="91"/>
      <c r="P369" s="227">
        <f>O369*H369</f>
        <v>0</v>
      </c>
      <c r="Q369" s="227">
        <v>0</v>
      </c>
      <c r="R369" s="227">
        <f>Q369*H369</f>
        <v>0</v>
      </c>
      <c r="S369" s="227">
        <v>0</v>
      </c>
      <c r="T369" s="22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9" t="s">
        <v>132</v>
      </c>
      <c r="AT369" s="229" t="s">
        <v>127</v>
      </c>
      <c r="AU369" s="229" t="s">
        <v>83</v>
      </c>
      <c r="AY369" s="17" t="s">
        <v>125</v>
      </c>
      <c r="BE369" s="230">
        <f>IF(N369="základní",J369,0)</f>
        <v>0</v>
      </c>
      <c r="BF369" s="230">
        <f>IF(N369="snížená",J369,0)</f>
        <v>0</v>
      </c>
      <c r="BG369" s="230">
        <f>IF(N369="zákl. přenesená",J369,0)</f>
        <v>0</v>
      </c>
      <c r="BH369" s="230">
        <f>IF(N369="sníž. přenesená",J369,0)</f>
        <v>0</v>
      </c>
      <c r="BI369" s="230">
        <f>IF(N369="nulová",J369,0)</f>
        <v>0</v>
      </c>
      <c r="BJ369" s="17" t="s">
        <v>81</v>
      </c>
      <c r="BK369" s="230">
        <f>ROUND(I369*H369,2)</f>
        <v>0</v>
      </c>
      <c r="BL369" s="17" t="s">
        <v>132</v>
      </c>
      <c r="BM369" s="229" t="s">
        <v>617</v>
      </c>
    </row>
    <row r="370" spans="1:51" s="14" customFormat="1" ht="12">
      <c r="A370" s="14"/>
      <c r="B370" s="243"/>
      <c r="C370" s="244"/>
      <c r="D370" s="233" t="s">
        <v>133</v>
      </c>
      <c r="E370" s="245" t="s">
        <v>1</v>
      </c>
      <c r="F370" s="246" t="s">
        <v>618</v>
      </c>
      <c r="G370" s="244"/>
      <c r="H370" s="245" t="s">
        <v>1</v>
      </c>
      <c r="I370" s="247"/>
      <c r="J370" s="244"/>
      <c r="K370" s="244"/>
      <c r="L370" s="248"/>
      <c r="M370" s="249"/>
      <c r="N370" s="250"/>
      <c r="O370" s="250"/>
      <c r="P370" s="250"/>
      <c r="Q370" s="250"/>
      <c r="R370" s="250"/>
      <c r="S370" s="250"/>
      <c r="T370" s="25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2" t="s">
        <v>133</v>
      </c>
      <c r="AU370" s="252" t="s">
        <v>83</v>
      </c>
      <c r="AV370" s="14" t="s">
        <v>81</v>
      </c>
      <c r="AW370" s="14" t="s">
        <v>30</v>
      </c>
      <c r="AX370" s="14" t="s">
        <v>73</v>
      </c>
      <c r="AY370" s="252" t="s">
        <v>125</v>
      </c>
    </row>
    <row r="371" spans="1:51" s="13" customFormat="1" ht="12">
      <c r="A371" s="13"/>
      <c r="B371" s="231"/>
      <c r="C371" s="232"/>
      <c r="D371" s="233" t="s">
        <v>133</v>
      </c>
      <c r="E371" s="234" t="s">
        <v>1</v>
      </c>
      <c r="F371" s="235" t="s">
        <v>190</v>
      </c>
      <c r="G371" s="232"/>
      <c r="H371" s="236">
        <v>26</v>
      </c>
      <c r="I371" s="237"/>
      <c r="J371" s="232"/>
      <c r="K371" s="232"/>
      <c r="L371" s="238"/>
      <c r="M371" s="239"/>
      <c r="N371" s="240"/>
      <c r="O371" s="240"/>
      <c r="P371" s="240"/>
      <c r="Q371" s="240"/>
      <c r="R371" s="240"/>
      <c r="S371" s="240"/>
      <c r="T371" s="24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2" t="s">
        <v>133</v>
      </c>
      <c r="AU371" s="242" t="s">
        <v>83</v>
      </c>
      <c r="AV371" s="13" t="s">
        <v>83</v>
      </c>
      <c r="AW371" s="13" t="s">
        <v>30</v>
      </c>
      <c r="AX371" s="13" t="s">
        <v>73</v>
      </c>
      <c r="AY371" s="242" t="s">
        <v>125</v>
      </c>
    </row>
    <row r="372" spans="1:51" s="15" customFormat="1" ht="12">
      <c r="A372" s="15"/>
      <c r="B372" s="253"/>
      <c r="C372" s="254"/>
      <c r="D372" s="233" t="s">
        <v>133</v>
      </c>
      <c r="E372" s="255" t="s">
        <v>1</v>
      </c>
      <c r="F372" s="256" t="s">
        <v>136</v>
      </c>
      <c r="G372" s="254"/>
      <c r="H372" s="257">
        <v>26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3" t="s">
        <v>133</v>
      </c>
      <c r="AU372" s="263" t="s">
        <v>83</v>
      </c>
      <c r="AV372" s="15" t="s">
        <v>132</v>
      </c>
      <c r="AW372" s="15" t="s">
        <v>30</v>
      </c>
      <c r="AX372" s="15" t="s">
        <v>81</v>
      </c>
      <c r="AY372" s="263" t="s">
        <v>125</v>
      </c>
    </row>
    <row r="373" spans="1:65" s="2" customFormat="1" ht="21.75" customHeight="1">
      <c r="A373" s="38"/>
      <c r="B373" s="39"/>
      <c r="C373" s="218" t="s">
        <v>619</v>
      </c>
      <c r="D373" s="218" t="s">
        <v>127</v>
      </c>
      <c r="E373" s="219" t="s">
        <v>620</v>
      </c>
      <c r="F373" s="220" t="s">
        <v>621</v>
      </c>
      <c r="G373" s="221" t="s">
        <v>219</v>
      </c>
      <c r="H373" s="222">
        <v>73.6</v>
      </c>
      <c r="I373" s="223"/>
      <c r="J373" s="224">
        <f>ROUND(I373*H373,2)</f>
        <v>0</v>
      </c>
      <c r="K373" s="220" t="s">
        <v>131</v>
      </c>
      <c r="L373" s="44"/>
      <c r="M373" s="225" t="s">
        <v>1</v>
      </c>
      <c r="N373" s="226" t="s">
        <v>38</v>
      </c>
      <c r="O373" s="91"/>
      <c r="P373" s="227">
        <f>O373*H373</f>
        <v>0</v>
      </c>
      <c r="Q373" s="227">
        <v>0</v>
      </c>
      <c r="R373" s="227">
        <f>Q373*H373</f>
        <v>0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132</v>
      </c>
      <c r="AT373" s="229" t="s">
        <v>127</v>
      </c>
      <c r="AU373" s="229" t="s">
        <v>83</v>
      </c>
      <c r="AY373" s="17" t="s">
        <v>125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81</v>
      </c>
      <c r="BK373" s="230">
        <f>ROUND(I373*H373,2)</f>
        <v>0</v>
      </c>
      <c r="BL373" s="17" t="s">
        <v>132</v>
      </c>
      <c r="BM373" s="229" t="s">
        <v>622</v>
      </c>
    </row>
    <row r="374" spans="1:51" s="13" customFormat="1" ht="12">
      <c r="A374" s="13"/>
      <c r="B374" s="231"/>
      <c r="C374" s="232"/>
      <c r="D374" s="233" t="s">
        <v>133</v>
      </c>
      <c r="E374" s="234" t="s">
        <v>1</v>
      </c>
      <c r="F374" s="235" t="s">
        <v>623</v>
      </c>
      <c r="G374" s="232"/>
      <c r="H374" s="236">
        <v>54</v>
      </c>
      <c r="I374" s="237"/>
      <c r="J374" s="232"/>
      <c r="K374" s="232"/>
      <c r="L374" s="238"/>
      <c r="M374" s="239"/>
      <c r="N374" s="240"/>
      <c r="O374" s="240"/>
      <c r="P374" s="240"/>
      <c r="Q374" s="240"/>
      <c r="R374" s="240"/>
      <c r="S374" s="240"/>
      <c r="T374" s="24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133</v>
      </c>
      <c r="AU374" s="242" t="s">
        <v>83</v>
      </c>
      <c r="AV374" s="13" t="s">
        <v>83</v>
      </c>
      <c r="AW374" s="13" t="s">
        <v>30</v>
      </c>
      <c r="AX374" s="13" t="s">
        <v>73</v>
      </c>
      <c r="AY374" s="242" t="s">
        <v>125</v>
      </c>
    </row>
    <row r="375" spans="1:51" s="13" customFormat="1" ht="12">
      <c r="A375" s="13"/>
      <c r="B375" s="231"/>
      <c r="C375" s="232"/>
      <c r="D375" s="233" t="s">
        <v>133</v>
      </c>
      <c r="E375" s="234" t="s">
        <v>1</v>
      </c>
      <c r="F375" s="235" t="s">
        <v>602</v>
      </c>
      <c r="G375" s="232"/>
      <c r="H375" s="236">
        <v>19.6</v>
      </c>
      <c r="I375" s="237"/>
      <c r="J375" s="232"/>
      <c r="K375" s="232"/>
      <c r="L375" s="238"/>
      <c r="M375" s="239"/>
      <c r="N375" s="240"/>
      <c r="O375" s="240"/>
      <c r="P375" s="240"/>
      <c r="Q375" s="240"/>
      <c r="R375" s="240"/>
      <c r="S375" s="240"/>
      <c r="T375" s="24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2" t="s">
        <v>133</v>
      </c>
      <c r="AU375" s="242" t="s">
        <v>83</v>
      </c>
      <c r="AV375" s="13" t="s">
        <v>83</v>
      </c>
      <c r="AW375" s="13" t="s">
        <v>30</v>
      </c>
      <c r="AX375" s="13" t="s">
        <v>73</v>
      </c>
      <c r="AY375" s="242" t="s">
        <v>125</v>
      </c>
    </row>
    <row r="376" spans="1:51" s="14" customFormat="1" ht="12">
      <c r="A376" s="14"/>
      <c r="B376" s="243"/>
      <c r="C376" s="244"/>
      <c r="D376" s="233" t="s">
        <v>133</v>
      </c>
      <c r="E376" s="245" t="s">
        <v>1</v>
      </c>
      <c r="F376" s="246" t="s">
        <v>153</v>
      </c>
      <c r="G376" s="244"/>
      <c r="H376" s="245" t="s">
        <v>1</v>
      </c>
      <c r="I376" s="247"/>
      <c r="J376" s="244"/>
      <c r="K376" s="244"/>
      <c r="L376" s="248"/>
      <c r="M376" s="249"/>
      <c r="N376" s="250"/>
      <c r="O376" s="250"/>
      <c r="P376" s="250"/>
      <c r="Q376" s="250"/>
      <c r="R376" s="250"/>
      <c r="S376" s="250"/>
      <c r="T376" s="251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2" t="s">
        <v>133</v>
      </c>
      <c r="AU376" s="252" t="s">
        <v>83</v>
      </c>
      <c r="AV376" s="14" t="s">
        <v>81</v>
      </c>
      <c r="AW376" s="14" t="s">
        <v>30</v>
      </c>
      <c r="AX376" s="14" t="s">
        <v>73</v>
      </c>
      <c r="AY376" s="252" t="s">
        <v>125</v>
      </c>
    </row>
    <row r="377" spans="1:51" s="15" customFormat="1" ht="12">
      <c r="A377" s="15"/>
      <c r="B377" s="253"/>
      <c r="C377" s="254"/>
      <c r="D377" s="233" t="s">
        <v>133</v>
      </c>
      <c r="E377" s="255" t="s">
        <v>1</v>
      </c>
      <c r="F377" s="256" t="s">
        <v>136</v>
      </c>
      <c r="G377" s="254"/>
      <c r="H377" s="257">
        <v>73.6</v>
      </c>
      <c r="I377" s="258"/>
      <c r="J377" s="254"/>
      <c r="K377" s="254"/>
      <c r="L377" s="259"/>
      <c r="M377" s="260"/>
      <c r="N377" s="261"/>
      <c r="O377" s="261"/>
      <c r="P377" s="261"/>
      <c r="Q377" s="261"/>
      <c r="R377" s="261"/>
      <c r="S377" s="261"/>
      <c r="T377" s="262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3" t="s">
        <v>133</v>
      </c>
      <c r="AU377" s="263" t="s">
        <v>83</v>
      </c>
      <c r="AV377" s="15" t="s">
        <v>132</v>
      </c>
      <c r="AW377" s="15" t="s">
        <v>30</v>
      </c>
      <c r="AX377" s="15" t="s">
        <v>81</v>
      </c>
      <c r="AY377" s="263" t="s">
        <v>125</v>
      </c>
    </row>
    <row r="378" spans="1:65" s="2" customFormat="1" ht="16.5" customHeight="1">
      <c r="A378" s="38"/>
      <c r="B378" s="39"/>
      <c r="C378" s="218" t="s">
        <v>303</v>
      </c>
      <c r="D378" s="218" t="s">
        <v>127</v>
      </c>
      <c r="E378" s="219" t="s">
        <v>624</v>
      </c>
      <c r="F378" s="220" t="s">
        <v>625</v>
      </c>
      <c r="G378" s="221" t="s">
        <v>160</v>
      </c>
      <c r="H378" s="222">
        <v>85</v>
      </c>
      <c r="I378" s="223"/>
      <c r="J378" s="224">
        <f>ROUND(I378*H378,2)</f>
        <v>0</v>
      </c>
      <c r="K378" s="220" t="s">
        <v>131</v>
      </c>
      <c r="L378" s="44"/>
      <c r="M378" s="225" t="s">
        <v>1</v>
      </c>
      <c r="N378" s="226" t="s">
        <v>38</v>
      </c>
      <c r="O378" s="91"/>
      <c r="P378" s="227">
        <f>O378*H378</f>
        <v>0</v>
      </c>
      <c r="Q378" s="227">
        <v>0</v>
      </c>
      <c r="R378" s="227">
        <f>Q378*H378</f>
        <v>0</v>
      </c>
      <c r="S378" s="227">
        <v>0</v>
      </c>
      <c r="T378" s="228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9" t="s">
        <v>132</v>
      </c>
      <c r="AT378" s="229" t="s">
        <v>127</v>
      </c>
      <c r="AU378" s="229" t="s">
        <v>83</v>
      </c>
      <c r="AY378" s="17" t="s">
        <v>125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7" t="s">
        <v>81</v>
      </c>
      <c r="BK378" s="230">
        <f>ROUND(I378*H378,2)</f>
        <v>0</v>
      </c>
      <c r="BL378" s="17" t="s">
        <v>132</v>
      </c>
      <c r="BM378" s="229" t="s">
        <v>626</v>
      </c>
    </row>
    <row r="379" spans="1:51" s="13" customFormat="1" ht="12">
      <c r="A379" s="13"/>
      <c r="B379" s="231"/>
      <c r="C379" s="232"/>
      <c r="D379" s="233" t="s">
        <v>133</v>
      </c>
      <c r="E379" s="234" t="s">
        <v>1</v>
      </c>
      <c r="F379" s="235" t="s">
        <v>627</v>
      </c>
      <c r="G379" s="232"/>
      <c r="H379" s="236">
        <v>85</v>
      </c>
      <c r="I379" s="237"/>
      <c r="J379" s="232"/>
      <c r="K379" s="232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133</v>
      </c>
      <c r="AU379" s="242" t="s">
        <v>83</v>
      </c>
      <c r="AV379" s="13" t="s">
        <v>83</v>
      </c>
      <c r="AW379" s="13" t="s">
        <v>30</v>
      </c>
      <c r="AX379" s="13" t="s">
        <v>73</v>
      </c>
      <c r="AY379" s="242" t="s">
        <v>125</v>
      </c>
    </row>
    <row r="380" spans="1:51" s="14" customFormat="1" ht="12">
      <c r="A380" s="14"/>
      <c r="B380" s="243"/>
      <c r="C380" s="244"/>
      <c r="D380" s="233" t="s">
        <v>133</v>
      </c>
      <c r="E380" s="245" t="s">
        <v>1</v>
      </c>
      <c r="F380" s="246" t="s">
        <v>628</v>
      </c>
      <c r="G380" s="244"/>
      <c r="H380" s="245" t="s">
        <v>1</v>
      </c>
      <c r="I380" s="247"/>
      <c r="J380" s="244"/>
      <c r="K380" s="244"/>
      <c r="L380" s="248"/>
      <c r="M380" s="249"/>
      <c r="N380" s="250"/>
      <c r="O380" s="250"/>
      <c r="P380" s="250"/>
      <c r="Q380" s="250"/>
      <c r="R380" s="250"/>
      <c r="S380" s="250"/>
      <c r="T380" s="25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2" t="s">
        <v>133</v>
      </c>
      <c r="AU380" s="252" t="s">
        <v>83</v>
      </c>
      <c r="AV380" s="14" t="s">
        <v>81</v>
      </c>
      <c r="AW380" s="14" t="s">
        <v>30</v>
      </c>
      <c r="AX380" s="14" t="s">
        <v>73</v>
      </c>
      <c r="AY380" s="252" t="s">
        <v>125</v>
      </c>
    </row>
    <row r="381" spans="1:51" s="15" customFormat="1" ht="12">
      <c r="A381" s="15"/>
      <c r="B381" s="253"/>
      <c r="C381" s="254"/>
      <c r="D381" s="233" t="s">
        <v>133</v>
      </c>
      <c r="E381" s="255" t="s">
        <v>1</v>
      </c>
      <c r="F381" s="256" t="s">
        <v>136</v>
      </c>
      <c r="G381" s="254"/>
      <c r="H381" s="257">
        <v>85</v>
      </c>
      <c r="I381" s="258"/>
      <c r="J381" s="254"/>
      <c r="K381" s="254"/>
      <c r="L381" s="259"/>
      <c r="M381" s="260"/>
      <c r="N381" s="261"/>
      <c r="O381" s="261"/>
      <c r="P381" s="261"/>
      <c r="Q381" s="261"/>
      <c r="R381" s="261"/>
      <c r="S381" s="261"/>
      <c r="T381" s="262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3" t="s">
        <v>133</v>
      </c>
      <c r="AU381" s="263" t="s">
        <v>83</v>
      </c>
      <c r="AV381" s="15" t="s">
        <v>132</v>
      </c>
      <c r="AW381" s="15" t="s">
        <v>30</v>
      </c>
      <c r="AX381" s="15" t="s">
        <v>81</v>
      </c>
      <c r="AY381" s="263" t="s">
        <v>125</v>
      </c>
    </row>
    <row r="382" spans="1:65" s="2" customFormat="1" ht="16.5" customHeight="1">
      <c r="A382" s="38"/>
      <c r="B382" s="39"/>
      <c r="C382" s="218" t="s">
        <v>629</v>
      </c>
      <c r="D382" s="218" t="s">
        <v>127</v>
      </c>
      <c r="E382" s="219" t="s">
        <v>630</v>
      </c>
      <c r="F382" s="220" t="s">
        <v>631</v>
      </c>
      <c r="G382" s="221" t="s">
        <v>160</v>
      </c>
      <c r="H382" s="222">
        <v>147</v>
      </c>
      <c r="I382" s="223"/>
      <c r="J382" s="224">
        <f>ROUND(I382*H382,2)</f>
        <v>0</v>
      </c>
      <c r="K382" s="220" t="s">
        <v>131</v>
      </c>
      <c r="L382" s="44"/>
      <c r="M382" s="225" t="s">
        <v>1</v>
      </c>
      <c r="N382" s="226" t="s">
        <v>38</v>
      </c>
      <c r="O382" s="91"/>
      <c r="P382" s="227">
        <f>O382*H382</f>
        <v>0</v>
      </c>
      <c r="Q382" s="227">
        <v>0</v>
      </c>
      <c r="R382" s="227">
        <f>Q382*H382</f>
        <v>0</v>
      </c>
      <c r="S382" s="227">
        <v>0</v>
      </c>
      <c r="T382" s="22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9" t="s">
        <v>132</v>
      </c>
      <c r="AT382" s="229" t="s">
        <v>127</v>
      </c>
      <c r="AU382" s="229" t="s">
        <v>83</v>
      </c>
      <c r="AY382" s="17" t="s">
        <v>125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17" t="s">
        <v>81</v>
      </c>
      <c r="BK382" s="230">
        <f>ROUND(I382*H382,2)</f>
        <v>0</v>
      </c>
      <c r="BL382" s="17" t="s">
        <v>132</v>
      </c>
      <c r="BM382" s="229" t="s">
        <v>632</v>
      </c>
    </row>
    <row r="383" spans="1:51" s="13" customFormat="1" ht="12">
      <c r="A383" s="13"/>
      <c r="B383" s="231"/>
      <c r="C383" s="232"/>
      <c r="D383" s="233" t="s">
        <v>133</v>
      </c>
      <c r="E383" s="234" t="s">
        <v>1</v>
      </c>
      <c r="F383" s="235" t="s">
        <v>633</v>
      </c>
      <c r="G383" s="232"/>
      <c r="H383" s="236">
        <v>147</v>
      </c>
      <c r="I383" s="237"/>
      <c r="J383" s="232"/>
      <c r="K383" s="232"/>
      <c r="L383" s="238"/>
      <c r="M383" s="239"/>
      <c r="N383" s="240"/>
      <c r="O383" s="240"/>
      <c r="P383" s="240"/>
      <c r="Q383" s="240"/>
      <c r="R383" s="240"/>
      <c r="S383" s="240"/>
      <c r="T383" s="24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2" t="s">
        <v>133</v>
      </c>
      <c r="AU383" s="242" t="s">
        <v>83</v>
      </c>
      <c r="AV383" s="13" t="s">
        <v>83</v>
      </c>
      <c r="AW383" s="13" t="s">
        <v>30</v>
      </c>
      <c r="AX383" s="13" t="s">
        <v>73</v>
      </c>
      <c r="AY383" s="242" t="s">
        <v>125</v>
      </c>
    </row>
    <row r="384" spans="1:51" s="14" customFormat="1" ht="12">
      <c r="A384" s="14"/>
      <c r="B384" s="243"/>
      <c r="C384" s="244"/>
      <c r="D384" s="233" t="s">
        <v>133</v>
      </c>
      <c r="E384" s="245" t="s">
        <v>1</v>
      </c>
      <c r="F384" s="246" t="s">
        <v>153</v>
      </c>
      <c r="G384" s="244"/>
      <c r="H384" s="245" t="s">
        <v>1</v>
      </c>
      <c r="I384" s="247"/>
      <c r="J384" s="244"/>
      <c r="K384" s="244"/>
      <c r="L384" s="248"/>
      <c r="M384" s="249"/>
      <c r="N384" s="250"/>
      <c r="O384" s="250"/>
      <c r="P384" s="250"/>
      <c r="Q384" s="250"/>
      <c r="R384" s="250"/>
      <c r="S384" s="250"/>
      <c r="T384" s="251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2" t="s">
        <v>133</v>
      </c>
      <c r="AU384" s="252" t="s">
        <v>83</v>
      </c>
      <c r="AV384" s="14" t="s">
        <v>81</v>
      </c>
      <c r="AW384" s="14" t="s">
        <v>30</v>
      </c>
      <c r="AX384" s="14" t="s">
        <v>73</v>
      </c>
      <c r="AY384" s="252" t="s">
        <v>125</v>
      </c>
    </row>
    <row r="385" spans="1:51" s="15" customFormat="1" ht="12">
      <c r="A385" s="15"/>
      <c r="B385" s="253"/>
      <c r="C385" s="254"/>
      <c r="D385" s="233" t="s">
        <v>133</v>
      </c>
      <c r="E385" s="255" t="s">
        <v>1</v>
      </c>
      <c r="F385" s="256" t="s">
        <v>136</v>
      </c>
      <c r="G385" s="254"/>
      <c r="H385" s="257">
        <v>147</v>
      </c>
      <c r="I385" s="258"/>
      <c r="J385" s="254"/>
      <c r="K385" s="254"/>
      <c r="L385" s="259"/>
      <c r="M385" s="260"/>
      <c r="N385" s="261"/>
      <c r="O385" s="261"/>
      <c r="P385" s="261"/>
      <c r="Q385" s="261"/>
      <c r="R385" s="261"/>
      <c r="S385" s="261"/>
      <c r="T385" s="262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63" t="s">
        <v>133</v>
      </c>
      <c r="AU385" s="263" t="s">
        <v>83</v>
      </c>
      <c r="AV385" s="15" t="s">
        <v>132</v>
      </c>
      <c r="AW385" s="15" t="s">
        <v>30</v>
      </c>
      <c r="AX385" s="15" t="s">
        <v>81</v>
      </c>
      <c r="AY385" s="263" t="s">
        <v>125</v>
      </c>
    </row>
    <row r="386" spans="1:65" s="2" customFormat="1" ht="16.5" customHeight="1">
      <c r="A386" s="38"/>
      <c r="B386" s="39"/>
      <c r="C386" s="218" t="s">
        <v>307</v>
      </c>
      <c r="D386" s="218" t="s">
        <v>127</v>
      </c>
      <c r="E386" s="219" t="s">
        <v>634</v>
      </c>
      <c r="F386" s="220" t="s">
        <v>635</v>
      </c>
      <c r="G386" s="221" t="s">
        <v>160</v>
      </c>
      <c r="H386" s="222">
        <v>17.64</v>
      </c>
      <c r="I386" s="223"/>
      <c r="J386" s="224">
        <f>ROUND(I386*H386,2)</f>
        <v>0</v>
      </c>
      <c r="K386" s="220" t="s">
        <v>131</v>
      </c>
      <c r="L386" s="44"/>
      <c r="M386" s="225" t="s">
        <v>1</v>
      </c>
      <c r="N386" s="226" t="s">
        <v>38</v>
      </c>
      <c r="O386" s="91"/>
      <c r="P386" s="227">
        <f>O386*H386</f>
        <v>0</v>
      </c>
      <c r="Q386" s="227">
        <v>0</v>
      </c>
      <c r="R386" s="227">
        <f>Q386*H386</f>
        <v>0</v>
      </c>
      <c r="S386" s="227">
        <v>0</v>
      </c>
      <c r="T386" s="228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9" t="s">
        <v>132</v>
      </c>
      <c r="AT386" s="229" t="s">
        <v>127</v>
      </c>
      <c r="AU386" s="229" t="s">
        <v>83</v>
      </c>
      <c r="AY386" s="17" t="s">
        <v>125</v>
      </c>
      <c r="BE386" s="230">
        <f>IF(N386="základní",J386,0)</f>
        <v>0</v>
      </c>
      <c r="BF386" s="230">
        <f>IF(N386="snížená",J386,0)</f>
        <v>0</v>
      </c>
      <c r="BG386" s="230">
        <f>IF(N386="zákl. přenesená",J386,0)</f>
        <v>0</v>
      </c>
      <c r="BH386" s="230">
        <f>IF(N386="sníž. přenesená",J386,0)</f>
        <v>0</v>
      </c>
      <c r="BI386" s="230">
        <f>IF(N386="nulová",J386,0)</f>
        <v>0</v>
      </c>
      <c r="BJ386" s="17" t="s">
        <v>81</v>
      </c>
      <c r="BK386" s="230">
        <f>ROUND(I386*H386,2)</f>
        <v>0</v>
      </c>
      <c r="BL386" s="17" t="s">
        <v>132</v>
      </c>
      <c r="BM386" s="229" t="s">
        <v>636</v>
      </c>
    </row>
    <row r="387" spans="1:51" s="13" customFormat="1" ht="12">
      <c r="A387" s="13"/>
      <c r="B387" s="231"/>
      <c r="C387" s="232"/>
      <c r="D387" s="233" t="s">
        <v>133</v>
      </c>
      <c r="E387" s="234" t="s">
        <v>1</v>
      </c>
      <c r="F387" s="235" t="s">
        <v>637</v>
      </c>
      <c r="G387" s="232"/>
      <c r="H387" s="236">
        <v>17.64</v>
      </c>
      <c r="I387" s="237"/>
      <c r="J387" s="232"/>
      <c r="K387" s="232"/>
      <c r="L387" s="238"/>
      <c r="M387" s="239"/>
      <c r="N387" s="240"/>
      <c r="O387" s="240"/>
      <c r="P387" s="240"/>
      <c r="Q387" s="240"/>
      <c r="R387" s="240"/>
      <c r="S387" s="240"/>
      <c r="T387" s="24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2" t="s">
        <v>133</v>
      </c>
      <c r="AU387" s="242" t="s">
        <v>83</v>
      </c>
      <c r="AV387" s="13" t="s">
        <v>83</v>
      </c>
      <c r="AW387" s="13" t="s">
        <v>30</v>
      </c>
      <c r="AX387" s="13" t="s">
        <v>73</v>
      </c>
      <c r="AY387" s="242" t="s">
        <v>125</v>
      </c>
    </row>
    <row r="388" spans="1:51" s="14" customFormat="1" ht="12">
      <c r="A388" s="14"/>
      <c r="B388" s="243"/>
      <c r="C388" s="244"/>
      <c r="D388" s="233" t="s">
        <v>133</v>
      </c>
      <c r="E388" s="245" t="s">
        <v>1</v>
      </c>
      <c r="F388" s="246" t="s">
        <v>638</v>
      </c>
      <c r="G388" s="244"/>
      <c r="H388" s="245" t="s">
        <v>1</v>
      </c>
      <c r="I388" s="247"/>
      <c r="J388" s="244"/>
      <c r="K388" s="244"/>
      <c r="L388" s="248"/>
      <c r="M388" s="249"/>
      <c r="N388" s="250"/>
      <c r="O388" s="250"/>
      <c r="P388" s="250"/>
      <c r="Q388" s="250"/>
      <c r="R388" s="250"/>
      <c r="S388" s="250"/>
      <c r="T388" s="251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2" t="s">
        <v>133</v>
      </c>
      <c r="AU388" s="252" t="s">
        <v>83</v>
      </c>
      <c r="AV388" s="14" t="s">
        <v>81</v>
      </c>
      <c r="AW388" s="14" t="s">
        <v>30</v>
      </c>
      <c r="AX388" s="14" t="s">
        <v>73</v>
      </c>
      <c r="AY388" s="252" t="s">
        <v>125</v>
      </c>
    </row>
    <row r="389" spans="1:51" s="15" customFormat="1" ht="12">
      <c r="A389" s="15"/>
      <c r="B389" s="253"/>
      <c r="C389" s="254"/>
      <c r="D389" s="233" t="s">
        <v>133</v>
      </c>
      <c r="E389" s="255" t="s">
        <v>1</v>
      </c>
      <c r="F389" s="256" t="s">
        <v>136</v>
      </c>
      <c r="G389" s="254"/>
      <c r="H389" s="257">
        <v>17.64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3" t="s">
        <v>133</v>
      </c>
      <c r="AU389" s="263" t="s">
        <v>83</v>
      </c>
      <c r="AV389" s="15" t="s">
        <v>132</v>
      </c>
      <c r="AW389" s="15" t="s">
        <v>30</v>
      </c>
      <c r="AX389" s="15" t="s">
        <v>81</v>
      </c>
      <c r="AY389" s="263" t="s">
        <v>125</v>
      </c>
    </row>
    <row r="390" spans="1:65" s="2" customFormat="1" ht="24.15" customHeight="1">
      <c r="A390" s="38"/>
      <c r="B390" s="39"/>
      <c r="C390" s="218" t="s">
        <v>639</v>
      </c>
      <c r="D390" s="218" t="s">
        <v>127</v>
      </c>
      <c r="E390" s="219" t="s">
        <v>640</v>
      </c>
      <c r="F390" s="220" t="s">
        <v>641</v>
      </c>
      <c r="G390" s="221" t="s">
        <v>219</v>
      </c>
      <c r="H390" s="222">
        <v>105</v>
      </c>
      <c r="I390" s="223"/>
      <c r="J390" s="224">
        <f>ROUND(I390*H390,2)</f>
        <v>0</v>
      </c>
      <c r="K390" s="220" t="s">
        <v>131</v>
      </c>
      <c r="L390" s="44"/>
      <c r="M390" s="225" t="s">
        <v>1</v>
      </c>
      <c r="N390" s="226" t="s">
        <v>38</v>
      </c>
      <c r="O390" s="91"/>
      <c r="P390" s="227">
        <f>O390*H390</f>
        <v>0</v>
      </c>
      <c r="Q390" s="227">
        <v>0</v>
      </c>
      <c r="R390" s="227">
        <f>Q390*H390</f>
        <v>0</v>
      </c>
      <c r="S390" s="227">
        <v>0</v>
      </c>
      <c r="T390" s="228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9" t="s">
        <v>132</v>
      </c>
      <c r="AT390" s="229" t="s">
        <v>127</v>
      </c>
      <c r="AU390" s="229" t="s">
        <v>83</v>
      </c>
      <c r="AY390" s="17" t="s">
        <v>125</v>
      </c>
      <c r="BE390" s="230">
        <f>IF(N390="základní",J390,0)</f>
        <v>0</v>
      </c>
      <c r="BF390" s="230">
        <f>IF(N390="snížená",J390,0)</f>
        <v>0</v>
      </c>
      <c r="BG390" s="230">
        <f>IF(N390="zákl. přenesená",J390,0)</f>
        <v>0</v>
      </c>
      <c r="BH390" s="230">
        <f>IF(N390="sníž. přenesená",J390,0)</f>
        <v>0</v>
      </c>
      <c r="BI390" s="230">
        <f>IF(N390="nulová",J390,0)</f>
        <v>0</v>
      </c>
      <c r="BJ390" s="17" t="s">
        <v>81</v>
      </c>
      <c r="BK390" s="230">
        <f>ROUND(I390*H390,2)</f>
        <v>0</v>
      </c>
      <c r="BL390" s="17" t="s">
        <v>132</v>
      </c>
      <c r="BM390" s="229" t="s">
        <v>642</v>
      </c>
    </row>
    <row r="391" spans="1:51" s="13" customFormat="1" ht="12">
      <c r="A391" s="13"/>
      <c r="B391" s="231"/>
      <c r="C391" s="232"/>
      <c r="D391" s="233" t="s">
        <v>133</v>
      </c>
      <c r="E391" s="234" t="s">
        <v>1</v>
      </c>
      <c r="F391" s="235" t="s">
        <v>510</v>
      </c>
      <c r="G391" s="232"/>
      <c r="H391" s="236">
        <v>105</v>
      </c>
      <c r="I391" s="237"/>
      <c r="J391" s="232"/>
      <c r="K391" s="232"/>
      <c r="L391" s="238"/>
      <c r="M391" s="239"/>
      <c r="N391" s="240"/>
      <c r="O391" s="240"/>
      <c r="P391" s="240"/>
      <c r="Q391" s="240"/>
      <c r="R391" s="240"/>
      <c r="S391" s="240"/>
      <c r="T391" s="24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2" t="s">
        <v>133</v>
      </c>
      <c r="AU391" s="242" t="s">
        <v>83</v>
      </c>
      <c r="AV391" s="13" t="s">
        <v>83</v>
      </c>
      <c r="AW391" s="13" t="s">
        <v>30</v>
      </c>
      <c r="AX391" s="13" t="s">
        <v>73</v>
      </c>
      <c r="AY391" s="242" t="s">
        <v>125</v>
      </c>
    </row>
    <row r="392" spans="1:51" s="14" customFormat="1" ht="12">
      <c r="A392" s="14"/>
      <c r="B392" s="243"/>
      <c r="C392" s="244"/>
      <c r="D392" s="233" t="s">
        <v>133</v>
      </c>
      <c r="E392" s="245" t="s">
        <v>1</v>
      </c>
      <c r="F392" s="246" t="s">
        <v>643</v>
      </c>
      <c r="G392" s="244"/>
      <c r="H392" s="245" t="s">
        <v>1</v>
      </c>
      <c r="I392" s="247"/>
      <c r="J392" s="244"/>
      <c r="K392" s="244"/>
      <c r="L392" s="248"/>
      <c r="M392" s="249"/>
      <c r="N392" s="250"/>
      <c r="O392" s="250"/>
      <c r="P392" s="250"/>
      <c r="Q392" s="250"/>
      <c r="R392" s="250"/>
      <c r="S392" s="250"/>
      <c r="T392" s="25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2" t="s">
        <v>133</v>
      </c>
      <c r="AU392" s="252" t="s">
        <v>83</v>
      </c>
      <c r="AV392" s="14" t="s">
        <v>81</v>
      </c>
      <c r="AW392" s="14" t="s">
        <v>30</v>
      </c>
      <c r="AX392" s="14" t="s">
        <v>73</v>
      </c>
      <c r="AY392" s="252" t="s">
        <v>125</v>
      </c>
    </row>
    <row r="393" spans="1:51" s="15" customFormat="1" ht="12">
      <c r="A393" s="15"/>
      <c r="B393" s="253"/>
      <c r="C393" s="254"/>
      <c r="D393" s="233" t="s">
        <v>133</v>
      </c>
      <c r="E393" s="255" t="s">
        <v>1</v>
      </c>
      <c r="F393" s="256" t="s">
        <v>136</v>
      </c>
      <c r="G393" s="254"/>
      <c r="H393" s="257">
        <v>105</v>
      </c>
      <c r="I393" s="258"/>
      <c r="J393" s="254"/>
      <c r="K393" s="254"/>
      <c r="L393" s="259"/>
      <c r="M393" s="260"/>
      <c r="N393" s="261"/>
      <c r="O393" s="261"/>
      <c r="P393" s="261"/>
      <c r="Q393" s="261"/>
      <c r="R393" s="261"/>
      <c r="S393" s="261"/>
      <c r="T393" s="262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3" t="s">
        <v>133</v>
      </c>
      <c r="AU393" s="263" t="s">
        <v>83</v>
      </c>
      <c r="AV393" s="15" t="s">
        <v>132</v>
      </c>
      <c r="AW393" s="15" t="s">
        <v>30</v>
      </c>
      <c r="AX393" s="15" t="s">
        <v>81</v>
      </c>
      <c r="AY393" s="263" t="s">
        <v>125</v>
      </c>
    </row>
    <row r="394" spans="1:63" s="12" customFormat="1" ht="22.8" customHeight="1">
      <c r="A394" s="12"/>
      <c r="B394" s="202"/>
      <c r="C394" s="203"/>
      <c r="D394" s="204" t="s">
        <v>72</v>
      </c>
      <c r="E394" s="216" t="s">
        <v>382</v>
      </c>
      <c r="F394" s="216" t="s">
        <v>383</v>
      </c>
      <c r="G394" s="203"/>
      <c r="H394" s="203"/>
      <c r="I394" s="206"/>
      <c r="J394" s="217">
        <f>BK394</f>
        <v>0</v>
      </c>
      <c r="K394" s="203"/>
      <c r="L394" s="208"/>
      <c r="M394" s="209"/>
      <c r="N394" s="210"/>
      <c r="O394" s="210"/>
      <c r="P394" s="211">
        <f>SUM(P395:P419)</f>
        <v>0</v>
      </c>
      <c r="Q394" s="210"/>
      <c r="R394" s="211">
        <f>SUM(R395:R419)</f>
        <v>0</v>
      </c>
      <c r="S394" s="210"/>
      <c r="T394" s="212">
        <f>SUM(T395:T419)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3" t="s">
        <v>81</v>
      </c>
      <c r="AT394" s="214" t="s">
        <v>72</v>
      </c>
      <c r="AU394" s="214" t="s">
        <v>81</v>
      </c>
      <c r="AY394" s="213" t="s">
        <v>125</v>
      </c>
      <c r="BK394" s="215">
        <f>SUM(BK395:BK419)</f>
        <v>0</v>
      </c>
    </row>
    <row r="395" spans="1:65" s="2" customFormat="1" ht="24.15" customHeight="1">
      <c r="A395" s="38"/>
      <c r="B395" s="39"/>
      <c r="C395" s="218" t="s">
        <v>310</v>
      </c>
      <c r="D395" s="218" t="s">
        <v>127</v>
      </c>
      <c r="E395" s="219" t="s">
        <v>644</v>
      </c>
      <c r="F395" s="220" t="s">
        <v>645</v>
      </c>
      <c r="G395" s="221" t="s">
        <v>169</v>
      </c>
      <c r="H395" s="222">
        <v>5.67</v>
      </c>
      <c r="I395" s="223"/>
      <c r="J395" s="224">
        <f>ROUND(I395*H395,2)</f>
        <v>0</v>
      </c>
      <c r="K395" s="220" t="s">
        <v>131</v>
      </c>
      <c r="L395" s="44"/>
      <c r="M395" s="225" t="s">
        <v>1</v>
      </c>
      <c r="N395" s="226" t="s">
        <v>38</v>
      </c>
      <c r="O395" s="91"/>
      <c r="P395" s="227">
        <f>O395*H395</f>
        <v>0</v>
      </c>
      <c r="Q395" s="227">
        <v>0</v>
      </c>
      <c r="R395" s="227">
        <f>Q395*H395</f>
        <v>0</v>
      </c>
      <c r="S395" s="227">
        <v>0</v>
      </c>
      <c r="T395" s="228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9" t="s">
        <v>132</v>
      </c>
      <c r="AT395" s="229" t="s">
        <v>127</v>
      </c>
      <c r="AU395" s="229" t="s">
        <v>83</v>
      </c>
      <c r="AY395" s="17" t="s">
        <v>125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17" t="s">
        <v>81</v>
      </c>
      <c r="BK395" s="230">
        <f>ROUND(I395*H395,2)</f>
        <v>0</v>
      </c>
      <c r="BL395" s="17" t="s">
        <v>132</v>
      </c>
      <c r="BM395" s="229" t="s">
        <v>646</v>
      </c>
    </row>
    <row r="396" spans="1:51" s="13" customFormat="1" ht="12">
      <c r="A396" s="13"/>
      <c r="B396" s="231"/>
      <c r="C396" s="232"/>
      <c r="D396" s="233" t="s">
        <v>133</v>
      </c>
      <c r="E396" s="234" t="s">
        <v>1</v>
      </c>
      <c r="F396" s="235" t="s">
        <v>647</v>
      </c>
      <c r="G396" s="232"/>
      <c r="H396" s="236">
        <v>414.04</v>
      </c>
      <c r="I396" s="237"/>
      <c r="J396" s="232"/>
      <c r="K396" s="232"/>
      <c r="L396" s="238"/>
      <c r="M396" s="239"/>
      <c r="N396" s="240"/>
      <c r="O396" s="240"/>
      <c r="P396" s="240"/>
      <c r="Q396" s="240"/>
      <c r="R396" s="240"/>
      <c r="S396" s="240"/>
      <c r="T396" s="24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2" t="s">
        <v>133</v>
      </c>
      <c r="AU396" s="242" t="s">
        <v>83</v>
      </c>
      <c r="AV396" s="13" t="s">
        <v>83</v>
      </c>
      <c r="AW396" s="13" t="s">
        <v>30</v>
      </c>
      <c r="AX396" s="13" t="s">
        <v>73</v>
      </c>
      <c r="AY396" s="242" t="s">
        <v>125</v>
      </c>
    </row>
    <row r="397" spans="1:51" s="13" customFormat="1" ht="12">
      <c r="A397" s="13"/>
      <c r="B397" s="231"/>
      <c r="C397" s="232"/>
      <c r="D397" s="233" t="s">
        <v>133</v>
      </c>
      <c r="E397" s="234" t="s">
        <v>1</v>
      </c>
      <c r="F397" s="235" t="s">
        <v>648</v>
      </c>
      <c r="G397" s="232"/>
      <c r="H397" s="236">
        <v>-408.37</v>
      </c>
      <c r="I397" s="237"/>
      <c r="J397" s="232"/>
      <c r="K397" s="232"/>
      <c r="L397" s="238"/>
      <c r="M397" s="239"/>
      <c r="N397" s="240"/>
      <c r="O397" s="240"/>
      <c r="P397" s="240"/>
      <c r="Q397" s="240"/>
      <c r="R397" s="240"/>
      <c r="S397" s="240"/>
      <c r="T397" s="24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2" t="s">
        <v>133</v>
      </c>
      <c r="AU397" s="242" t="s">
        <v>83</v>
      </c>
      <c r="AV397" s="13" t="s">
        <v>83</v>
      </c>
      <c r="AW397" s="13" t="s">
        <v>30</v>
      </c>
      <c r="AX397" s="13" t="s">
        <v>73</v>
      </c>
      <c r="AY397" s="242" t="s">
        <v>125</v>
      </c>
    </row>
    <row r="398" spans="1:51" s="15" customFormat="1" ht="12">
      <c r="A398" s="15"/>
      <c r="B398" s="253"/>
      <c r="C398" s="254"/>
      <c r="D398" s="233" t="s">
        <v>133</v>
      </c>
      <c r="E398" s="255" t="s">
        <v>1</v>
      </c>
      <c r="F398" s="256" t="s">
        <v>136</v>
      </c>
      <c r="G398" s="254"/>
      <c r="H398" s="257">
        <v>5.670000000000016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3" t="s">
        <v>133</v>
      </c>
      <c r="AU398" s="263" t="s">
        <v>83</v>
      </c>
      <c r="AV398" s="15" t="s">
        <v>132</v>
      </c>
      <c r="AW398" s="15" t="s">
        <v>30</v>
      </c>
      <c r="AX398" s="15" t="s">
        <v>81</v>
      </c>
      <c r="AY398" s="263" t="s">
        <v>125</v>
      </c>
    </row>
    <row r="399" spans="1:65" s="2" customFormat="1" ht="21.75" customHeight="1">
      <c r="A399" s="38"/>
      <c r="B399" s="39"/>
      <c r="C399" s="218" t="s">
        <v>627</v>
      </c>
      <c r="D399" s="218" t="s">
        <v>127</v>
      </c>
      <c r="E399" s="219" t="s">
        <v>649</v>
      </c>
      <c r="F399" s="220" t="s">
        <v>650</v>
      </c>
      <c r="G399" s="221" t="s">
        <v>169</v>
      </c>
      <c r="H399" s="222">
        <v>414.04</v>
      </c>
      <c r="I399" s="223"/>
      <c r="J399" s="224">
        <f>ROUND(I399*H399,2)</f>
        <v>0</v>
      </c>
      <c r="K399" s="220" t="s">
        <v>131</v>
      </c>
      <c r="L399" s="44"/>
      <c r="M399" s="225" t="s">
        <v>1</v>
      </c>
      <c r="N399" s="226" t="s">
        <v>38</v>
      </c>
      <c r="O399" s="91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9" t="s">
        <v>132</v>
      </c>
      <c r="AT399" s="229" t="s">
        <v>127</v>
      </c>
      <c r="AU399" s="229" t="s">
        <v>83</v>
      </c>
      <c r="AY399" s="17" t="s">
        <v>125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17" t="s">
        <v>81</v>
      </c>
      <c r="BK399" s="230">
        <f>ROUND(I399*H399,2)</f>
        <v>0</v>
      </c>
      <c r="BL399" s="17" t="s">
        <v>132</v>
      </c>
      <c r="BM399" s="229" t="s">
        <v>651</v>
      </c>
    </row>
    <row r="400" spans="1:51" s="13" customFormat="1" ht="12">
      <c r="A400" s="13"/>
      <c r="B400" s="231"/>
      <c r="C400" s="232"/>
      <c r="D400" s="233" t="s">
        <v>133</v>
      </c>
      <c r="E400" s="234" t="s">
        <v>1</v>
      </c>
      <c r="F400" s="235" t="s">
        <v>652</v>
      </c>
      <c r="G400" s="232"/>
      <c r="H400" s="236">
        <v>414.04</v>
      </c>
      <c r="I400" s="237"/>
      <c r="J400" s="232"/>
      <c r="K400" s="232"/>
      <c r="L400" s="238"/>
      <c r="M400" s="239"/>
      <c r="N400" s="240"/>
      <c r="O400" s="240"/>
      <c r="P400" s="240"/>
      <c r="Q400" s="240"/>
      <c r="R400" s="240"/>
      <c r="S400" s="240"/>
      <c r="T400" s="24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2" t="s">
        <v>133</v>
      </c>
      <c r="AU400" s="242" t="s">
        <v>83</v>
      </c>
      <c r="AV400" s="13" t="s">
        <v>83</v>
      </c>
      <c r="AW400" s="13" t="s">
        <v>30</v>
      </c>
      <c r="AX400" s="13" t="s">
        <v>73</v>
      </c>
      <c r="AY400" s="242" t="s">
        <v>125</v>
      </c>
    </row>
    <row r="401" spans="1:51" s="15" customFormat="1" ht="12">
      <c r="A401" s="15"/>
      <c r="B401" s="253"/>
      <c r="C401" s="254"/>
      <c r="D401" s="233" t="s">
        <v>133</v>
      </c>
      <c r="E401" s="255" t="s">
        <v>1</v>
      </c>
      <c r="F401" s="256" t="s">
        <v>136</v>
      </c>
      <c r="G401" s="254"/>
      <c r="H401" s="257">
        <v>414.04</v>
      </c>
      <c r="I401" s="258"/>
      <c r="J401" s="254"/>
      <c r="K401" s="254"/>
      <c r="L401" s="259"/>
      <c r="M401" s="260"/>
      <c r="N401" s="261"/>
      <c r="O401" s="261"/>
      <c r="P401" s="261"/>
      <c r="Q401" s="261"/>
      <c r="R401" s="261"/>
      <c r="S401" s="261"/>
      <c r="T401" s="262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3" t="s">
        <v>133</v>
      </c>
      <c r="AU401" s="263" t="s">
        <v>83</v>
      </c>
      <c r="AV401" s="15" t="s">
        <v>132</v>
      </c>
      <c r="AW401" s="15" t="s">
        <v>30</v>
      </c>
      <c r="AX401" s="15" t="s">
        <v>81</v>
      </c>
      <c r="AY401" s="263" t="s">
        <v>125</v>
      </c>
    </row>
    <row r="402" spans="1:65" s="2" customFormat="1" ht="24.15" customHeight="1">
      <c r="A402" s="38"/>
      <c r="B402" s="39"/>
      <c r="C402" s="218" t="s">
        <v>314</v>
      </c>
      <c r="D402" s="218" t="s">
        <v>127</v>
      </c>
      <c r="E402" s="219" t="s">
        <v>653</v>
      </c>
      <c r="F402" s="220" t="s">
        <v>654</v>
      </c>
      <c r="G402" s="221" t="s">
        <v>169</v>
      </c>
      <c r="H402" s="222">
        <v>5796.56</v>
      </c>
      <c r="I402" s="223"/>
      <c r="J402" s="224">
        <f>ROUND(I402*H402,2)</f>
        <v>0</v>
      </c>
      <c r="K402" s="220" t="s">
        <v>131</v>
      </c>
      <c r="L402" s="44"/>
      <c r="M402" s="225" t="s">
        <v>1</v>
      </c>
      <c r="N402" s="226" t="s">
        <v>38</v>
      </c>
      <c r="O402" s="91"/>
      <c r="P402" s="227">
        <f>O402*H402</f>
        <v>0</v>
      </c>
      <c r="Q402" s="227">
        <v>0</v>
      </c>
      <c r="R402" s="227">
        <f>Q402*H402</f>
        <v>0</v>
      </c>
      <c r="S402" s="227">
        <v>0</v>
      </c>
      <c r="T402" s="228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9" t="s">
        <v>132</v>
      </c>
      <c r="AT402" s="229" t="s">
        <v>127</v>
      </c>
      <c r="AU402" s="229" t="s">
        <v>83</v>
      </c>
      <c r="AY402" s="17" t="s">
        <v>125</v>
      </c>
      <c r="BE402" s="230">
        <f>IF(N402="základní",J402,0)</f>
        <v>0</v>
      </c>
      <c r="BF402" s="230">
        <f>IF(N402="snížená",J402,0)</f>
        <v>0</v>
      </c>
      <c r="BG402" s="230">
        <f>IF(N402="zákl. přenesená",J402,0)</f>
        <v>0</v>
      </c>
      <c r="BH402" s="230">
        <f>IF(N402="sníž. přenesená",J402,0)</f>
        <v>0</v>
      </c>
      <c r="BI402" s="230">
        <f>IF(N402="nulová",J402,0)</f>
        <v>0</v>
      </c>
      <c r="BJ402" s="17" t="s">
        <v>81</v>
      </c>
      <c r="BK402" s="230">
        <f>ROUND(I402*H402,2)</f>
        <v>0</v>
      </c>
      <c r="BL402" s="17" t="s">
        <v>132</v>
      </c>
      <c r="BM402" s="229" t="s">
        <v>655</v>
      </c>
    </row>
    <row r="403" spans="1:51" s="13" customFormat="1" ht="12">
      <c r="A403" s="13"/>
      <c r="B403" s="231"/>
      <c r="C403" s="232"/>
      <c r="D403" s="233" t="s">
        <v>133</v>
      </c>
      <c r="E403" s="234" t="s">
        <v>1</v>
      </c>
      <c r="F403" s="235" t="s">
        <v>656</v>
      </c>
      <c r="G403" s="232"/>
      <c r="H403" s="236">
        <v>5796.56</v>
      </c>
      <c r="I403" s="237"/>
      <c r="J403" s="232"/>
      <c r="K403" s="232"/>
      <c r="L403" s="238"/>
      <c r="M403" s="239"/>
      <c r="N403" s="240"/>
      <c r="O403" s="240"/>
      <c r="P403" s="240"/>
      <c r="Q403" s="240"/>
      <c r="R403" s="240"/>
      <c r="S403" s="240"/>
      <c r="T403" s="24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2" t="s">
        <v>133</v>
      </c>
      <c r="AU403" s="242" t="s">
        <v>83</v>
      </c>
      <c r="AV403" s="13" t="s">
        <v>83</v>
      </c>
      <c r="AW403" s="13" t="s">
        <v>30</v>
      </c>
      <c r="AX403" s="13" t="s">
        <v>73</v>
      </c>
      <c r="AY403" s="242" t="s">
        <v>125</v>
      </c>
    </row>
    <row r="404" spans="1:51" s="15" customFormat="1" ht="12">
      <c r="A404" s="15"/>
      <c r="B404" s="253"/>
      <c r="C404" s="254"/>
      <c r="D404" s="233" t="s">
        <v>133</v>
      </c>
      <c r="E404" s="255" t="s">
        <v>1</v>
      </c>
      <c r="F404" s="256" t="s">
        <v>136</v>
      </c>
      <c r="G404" s="254"/>
      <c r="H404" s="257">
        <v>5796.56</v>
      </c>
      <c r="I404" s="258"/>
      <c r="J404" s="254"/>
      <c r="K404" s="254"/>
      <c r="L404" s="259"/>
      <c r="M404" s="260"/>
      <c r="N404" s="261"/>
      <c r="O404" s="261"/>
      <c r="P404" s="261"/>
      <c r="Q404" s="261"/>
      <c r="R404" s="261"/>
      <c r="S404" s="261"/>
      <c r="T404" s="262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3" t="s">
        <v>133</v>
      </c>
      <c r="AU404" s="263" t="s">
        <v>83</v>
      </c>
      <c r="AV404" s="15" t="s">
        <v>132</v>
      </c>
      <c r="AW404" s="15" t="s">
        <v>30</v>
      </c>
      <c r="AX404" s="15" t="s">
        <v>81</v>
      </c>
      <c r="AY404" s="263" t="s">
        <v>125</v>
      </c>
    </row>
    <row r="405" spans="1:65" s="2" customFormat="1" ht="24.15" customHeight="1">
      <c r="A405" s="38"/>
      <c r="B405" s="39"/>
      <c r="C405" s="218" t="s">
        <v>134</v>
      </c>
      <c r="D405" s="218" t="s">
        <v>127</v>
      </c>
      <c r="E405" s="219" t="s">
        <v>657</v>
      </c>
      <c r="F405" s="220" t="s">
        <v>658</v>
      </c>
      <c r="G405" s="221" t="s">
        <v>169</v>
      </c>
      <c r="H405" s="222">
        <v>170</v>
      </c>
      <c r="I405" s="223"/>
      <c r="J405" s="224">
        <f>ROUND(I405*H405,2)</f>
        <v>0</v>
      </c>
      <c r="K405" s="220" t="s">
        <v>131</v>
      </c>
      <c r="L405" s="44"/>
      <c r="M405" s="225" t="s">
        <v>1</v>
      </c>
      <c r="N405" s="226" t="s">
        <v>38</v>
      </c>
      <c r="O405" s="91"/>
      <c r="P405" s="227">
        <f>O405*H405</f>
        <v>0</v>
      </c>
      <c r="Q405" s="227">
        <v>0</v>
      </c>
      <c r="R405" s="227">
        <f>Q405*H405</f>
        <v>0</v>
      </c>
      <c r="S405" s="227">
        <v>0</v>
      </c>
      <c r="T405" s="228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9" t="s">
        <v>132</v>
      </c>
      <c r="AT405" s="229" t="s">
        <v>127</v>
      </c>
      <c r="AU405" s="229" t="s">
        <v>83</v>
      </c>
      <c r="AY405" s="17" t="s">
        <v>125</v>
      </c>
      <c r="BE405" s="230">
        <f>IF(N405="základní",J405,0)</f>
        <v>0</v>
      </c>
      <c r="BF405" s="230">
        <f>IF(N405="snížená",J405,0)</f>
        <v>0</v>
      </c>
      <c r="BG405" s="230">
        <f>IF(N405="zákl. přenesená",J405,0)</f>
        <v>0</v>
      </c>
      <c r="BH405" s="230">
        <f>IF(N405="sníž. přenesená",J405,0)</f>
        <v>0</v>
      </c>
      <c r="BI405" s="230">
        <f>IF(N405="nulová",J405,0)</f>
        <v>0</v>
      </c>
      <c r="BJ405" s="17" t="s">
        <v>81</v>
      </c>
      <c r="BK405" s="230">
        <f>ROUND(I405*H405,2)</f>
        <v>0</v>
      </c>
      <c r="BL405" s="17" t="s">
        <v>132</v>
      </c>
      <c r="BM405" s="229" t="s">
        <v>659</v>
      </c>
    </row>
    <row r="406" spans="1:51" s="13" customFormat="1" ht="12">
      <c r="A406" s="13"/>
      <c r="B406" s="231"/>
      <c r="C406" s="232"/>
      <c r="D406" s="233" t="s">
        <v>133</v>
      </c>
      <c r="E406" s="234" t="s">
        <v>1</v>
      </c>
      <c r="F406" s="235" t="s">
        <v>660</v>
      </c>
      <c r="G406" s="232"/>
      <c r="H406" s="236">
        <v>170</v>
      </c>
      <c r="I406" s="237"/>
      <c r="J406" s="232"/>
      <c r="K406" s="232"/>
      <c r="L406" s="238"/>
      <c r="M406" s="239"/>
      <c r="N406" s="240"/>
      <c r="O406" s="240"/>
      <c r="P406" s="240"/>
      <c r="Q406" s="240"/>
      <c r="R406" s="240"/>
      <c r="S406" s="240"/>
      <c r="T406" s="24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2" t="s">
        <v>133</v>
      </c>
      <c r="AU406" s="242" t="s">
        <v>83</v>
      </c>
      <c r="AV406" s="13" t="s">
        <v>83</v>
      </c>
      <c r="AW406" s="13" t="s">
        <v>30</v>
      </c>
      <c r="AX406" s="13" t="s">
        <v>73</v>
      </c>
      <c r="AY406" s="242" t="s">
        <v>125</v>
      </c>
    </row>
    <row r="407" spans="1:51" s="15" customFormat="1" ht="12">
      <c r="A407" s="15"/>
      <c r="B407" s="253"/>
      <c r="C407" s="254"/>
      <c r="D407" s="233" t="s">
        <v>133</v>
      </c>
      <c r="E407" s="255" t="s">
        <v>1</v>
      </c>
      <c r="F407" s="256" t="s">
        <v>136</v>
      </c>
      <c r="G407" s="254"/>
      <c r="H407" s="257">
        <v>170</v>
      </c>
      <c r="I407" s="258"/>
      <c r="J407" s="254"/>
      <c r="K407" s="254"/>
      <c r="L407" s="259"/>
      <c r="M407" s="260"/>
      <c r="N407" s="261"/>
      <c r="O407" s="261"/>
      <c r="P407" s="261"/>
      <c r="Q407" s="261"/>
      <c r="R407" s="261"/>
      <c r="S407" s="261"/>
      <c r="T407" s="262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3" t="s">
        <v>133</v>
      </c>
      <c r="AU407" s="263" t="s">
        <v>83</v>
      </c>
      <c r="AV407" s="15" t="s">
        <v>132</v>
      </c>
      <c r="AW407" s="15" t="s">
        <v>30</v>
      </c>
      <c r="AX407" s="15" t="s">
        <v>81</v>
      </c>
      <c r="AY407" s="263" t="s">
        <v>125</v>
      </c>
    </row>
    <row r="408" spans="1:65" s="2" customFormat="1" ht="37.8" customHeight="1">
      <c r="A408" s="38"/>
      <c r="B408" s="39"/>
      <c r="C408" s="218" t="s">
        <v>318</v>
      </c>
      <c r="D408" s="218" t="s">
        <v>127</v>
      </c>
      <c r="E408" s="219" t="s">
        <v>661</v>
      </c>
      <c r="F408" s="220" t="s">
        <v>662</v>
      </c>
      <c r="G408" s="221" t="s">
        <v>169</v>
      </c>
      <c r="H408" s="222">
        <v>2380</v>
      </c>
      <c r="I408" s="223"/>
      <c r="J408" s="224">
        <f>ROUND(I408*H408,2)</f>
        <v>0</v>
      </c>
      <c r="K408" s="220" t="s">
        <v>131</v>
      </c>
      <c r="L408" s="44"/>
      <c r="M408" s="225" t="s">
        <v>1</v>
      </c>
      <c r="N408" s="226" t="s">
        <v>38</v>
      </c>
      <c r="O408" s="91"/>
      <c r="P408" s="227">
        <f>O408*H408</f>
        <v>0</v>
      </c>
      <c r="Q408" s="227">
        <v>0</v>
      </c>
      <c r="R408" s="227">
        <f>Q408*H408</f>
        <v>0</v>
      </c>
      <c r="S408" s="227">
        <v>0</v>
      </c>
      <c r="T408" s="228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9" t="s">
        <v>132</v>
      </c>
      <c r="AT408" s="229" t="s">
        <v>127</v>
      </c>
      <c r="AU408" s="229" t="s">
        <v>83</v>
      </c>
      <c r="AY408" s="17" t="s">
        <v>125</v>
      </c>
      <c r="BE408" s="230">
        <f>IF(N408="základní",J408,0)</f>
        <v>0</v>
      </c>
      <c r="BF408" s="230">
        <f>IF(N408="snížená",J408,0)</f>
        <v>0</v>
      </c>
      <c r="BG408" s="230">
        <f>IF(N408="zákl. přenesená",J408,0)</f>
        <v>0</v>
      </c>
      <c r="BH408" s="230">
        <f>IF(N408="sníž. přenesená",J408,0)</f>
        <v>0</v>
      </c>
      <c r="BI408" s="230">
        <f>IF(N408="nulová",J408,0)</f>
        <v>0</v>
      </c>
      <c r="BJ408" s="17" t="s">
        <v>81</v>
      </c>
      <c r="BK408" s="230">
        <f>ROUND(I408*H408,2)</f>
        <v>0</v>
      </c>
      <c r="BL408" s="17" t="s">
        <v>132</v>
      </c>
      <c r="BM408" s="229" t="s">
        <v>663</v>
      </c>
    </row>
    <row r="409" spans="1:51" s="13" customFormat="1" ht="12">
      <c r="A409" s="13"/>
      <c r="B409" s="231"/>
      <c r="C409" s="232"/>
      <c r="D409" s="233" t="s">
        <v>133</v>
      </c>
      <c r="E409" s="234" t="s">
        <v>1</v>
      </c>
      <c r="F409" s="235" t="s">
        <v>664</v>
      </c>
      <c r="G409" s="232"/>
      <c r="H409" s="236">
        <v>2380</v>
      </c>
      <c r="I409" s="237"/>
      <c r="J409" s="232"/>
      <c r="K409" s="232"/>
      <c r="L409" s="238"/>
      <c r="M409" s="239"/>
      <c r="N409" s="240"/>
      <c r="O409" s="240"/>
      <c r="P409" s="240"/>
      <c r="Q409" s="240"/>
      <c r="R409" s="240"/>
      <c r="S409" s="240"/>
      <c r="T409" s="24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2" t="s">
        <v>133</v>
      </c>
      <c r="AU409" s="242" t="s">
        <v>83</v>
      </c>
      <c r="AV409" s="13" t="s">
        <v>83</v>
      </c>
      <c r="AW409" s="13" t="s">
        <v>30</v>
      </c>
      <c r="AX409" s="13" t="s">
        <v>73</v>
      </c>
      <c r="AY409" s="242" t="s">
        <v>125</v>
      </c>
    </row>
    <row r="410" spans="1:51" s="15" customFormat="1" ht="12">
      <c r="A410" s="15"/>
      <c r="B410" s="253"/>
      <c r="C410" s="254"/>
      <c r="D410" s="233" t="s">
        <v>133</v>
      </c>
      <c r="E410" s="255" t="s">
        <v>1</v>
      </c>
      <c r="F410" s="256" t="s">
        <v>136</v>
      </c>
      <c r="G410" s="254"/>
      <c r="H410" s="257">
        <v>2380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3" t="s">
        <v>133</v>
      </c>
      <c r="AU410" s="263" t="s">
        <v>83</v>
      </c>
      <c r="AV410" s="15" t="s">
        <v>132</v>
      </c>
      <c r="AW410" s="15" t="s">
        <v>30</v>
      </c>
      <c r="AX410" s="15" t="s">
        <v>81</v>
      </c>
      <c r="AY410" s="263" t="s">
        <v>125</v>
      </c>
    </row>
    <row r="411" spans="1:65" s="2" customFormat="1" ht="16.5" customHeight="1">
      <c r="A411" s="38"/>
      <c r="B411" s="39"/>
      <c r="C411" s="218" t="s">
        <v>665</v>
      </c>
      <c r="D411" s="218" t="s">
        <v>127</v>
      </c>
      <c r="E411" s="219" t="s">
        <v>666</v>
      </c>
      <c r="F411" s="220" t="s">
        <v>667</v>
      </c>
      <c r="G411" s="221" t="s">
        <v>169</v>
      </c>
      <c r="H411" s="222">
        <v>414.04</v>
      </c>
      <c r="I411" s="223"/>
      <c r="J411" s="224">
        <f>ROUND(I411*H411,2)</f>
        <v>0</v>
      </c>
      <c r="K411" s="220" t="s">
        <v>131</v>
      </c>
      <c r="L411" s="44"/>
      <c r="M411" s="225" t="s">
        <v>1</v>
      </c>
      <c r="N411" s="226" t="s">
        <v>38</v>
      </c>
      <c r="O411" s="91"/>
      <c r="P411" s="227">
        <f>O411*H411</f>
        <v>0</v>
      </c>
      <c r="Q411" s="227">
        <v>0</v>
      </c>
      <c r="R411" s="227">
        <f>Q411*H411</f>
        <v>0</v>
      </c>
      <c r="S411" s="227">
        <v>0</v>
      </c>
      <c r="T411" s="228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9" t="s">
        <v>132</v>
      </c>
      <c r="AT411" s="229" t="s">
        <v>127</v>
      </c>
      <c r="AU411" s="229" t="s">
        <v>83</v>
      </c>
      <c r="AY411" s="17" t="s">
        <v>125</v>
      </c>
      <c r="BE411" s="230">
        <f>IF(N411="základní",J411,0)</f>
        <v>0</v>
      </c>
      <c r="BF411" s="230">
        <f>IF(N411="snížená",J411,0)</f>
        <v>0</v>
      </c>
      <c r="BG411" s="230">
        <f>IF(N411="zákl. přenesená",J411,0)</f>
        <v>0</v>
      </c>
      <c r="BH411" s="230">
        <f>IF(N411="sníž. přenesená",J411,0)</f>
        <v>0</v>
      </c>
      <c r="BI411" s="230">
        <f>IF(N411="nulová",J411,0)</f>
        <v>0</v>
      </c>
      <c r="BJ411" s="17" t="s">
        <v>81</v>
      </c>
      <c r="BK411" s="230">
        <f>ROUND(I411*H411,2)</f>
        <v>0</v>
      </c>
      <c r="BL411" s="17" t="s">
        <v>132</v>
      </c>
      <c r="BM411" s="229" t="s">
        <v>668</v>
      </c>
    </row>
    <row r="412" spans="1:51" s="13" customFormat="1" ht="12">
      <c r="A412" s="13"/>
      <c r="B412" s="231"/>
      <c r="C412" s="232"/>
      <c r="D412" s="233" t="s">
        <v>133</v>
      </c>
      <c r="E412" s="234" t="s">
        <v>1</v>
      </c>
      <c r="F412" s="235" t="s">
        <v>647</v>
      </c>
      <c r="G412" s="232"/>
      <c r="H412" s="236">
        <v>414.04</v>
      </c>
      <c r="I412" s="237"/>
      <c r="J412" s="232"/>
      <c r="K412" s="232"/>
      <c r="L412" s="238"/>
      <c r="M412" s="239"/>
      <c r="N412" s="240"/>
      <c r="O412" s="240"/>
      <c r="P412" s="240"/>
      <c r="Q412" s="240"/>
      <c r="R412" s="240"/>
      <c r="S412" s="240"/>
      <c r="T412" s="24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2" t="s">
        <v>133</v>
      </c>
      <c r="AU412" s="242" t="s">
        <v>83</v>
      </c>
      <c r="AV412" s="13" t="s">
        <v>83</v>
      </c>
      <c r="AW412" s="13" t="s">
        <v>30</v>
      </c>
      <c r="AX412" s="13" t="s">
        <v>73</v>
      </c>
      <c r="AY412" s="242" t="s">
        <v>125</v>
      </c>
    </row>
    <row r="413" spans="1:51" s="15" customFormat="1" ht="12">
      <c r="A413" s="15"/>
      <c r="B413" s="253"/>
      <c r="C413" s="254"/>
      <c r="D413" s="233" t="s">
        <v>133</v>
      </c>
      <c r="E413" s="255" t="s">
        <v>1</v>
      </c>
      <c r="F413" s="256" t="s">
        <v>136</v>
      </c>
      <c r="G413" s="254"/>
      <c r="H413" s="257">
        <v>414.04</v>
      </c>
      <c r="I413" s="258"/>
      <c r="J413" s="254"/>
      <c r="K413" s="254"/>
      <c r="L413" s="259"/>
      <c r="M413" s="260"/>
      <c r="N413" s="261"/>
      <c r="O413" s="261"/>
      <c r="P413" s="261"/>
      <c r="Q413" s="261"/>
      <c r="R413" s="261"/>
      <c r="S413" s="261"/>
      <c r="T413" s="262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3" t="s">
        <v>133</v>
      </c>
      <c r="AU413" s="263" t="s">
        <v>83</v>
      </c>
      <c r="AV413" s="15" t="s">
        <v>132</v>
      </c>
      <c r="AW413" s="15" t="s">
        <v>30</v>
      </c>
      <c r="AX413" s="15" t="s">
        <v>81</v>
      </c>
      <c r="AY413" s="263" t="s">
        <v>125</v>
      </c>
    </row>
    <row r="414" spans="1:65" s="2" customFormat="1" ht="21.75" customHeight="1">
      <c r="A414" s="38"/>
      <c r="B414" s="39"/>
      <c r="C414" s="218" t="s">
        <v>322</v>
      </c>
      <c r="D414" s="218" t="s">
        <v>127</v>
      </c>
      <c r="E414" s="219" t="s">
        <v>669</v>
      </c>
      <c r="F414" s="220" t="s">
        <v>670</v>
      </c>
      <c r="G414" s="221" t="s">
        <v>169</v>
      </c>
      <c r="H414" s="222">
        <v>170</v>
      </c>
      <c r="I414" s="223"/>
      <c r="J414" s="224">
        <f>ROUND(I414*H414,2)</f>
        <v>0</v>
      </c>
      <c r="K414" s="220" t="s">
        <v>131</v>
      </c>
      <c r="L414" s="44"/>
      <c r="M414" s="225" t="s">
        <v>1</v>
      </c>
      <c r="N414" s="226" t="s">
        <v>38</v>
      </c>
      <c r="O414" s="91"/>
      <c r="P414" s="227">
        <f>O414*H414</f>
        <v>0</v>
      </c>
      <c r="Q414" s="227">
        <v>0</v>
      </c>
      <c r="R414" s="227">
        <f>Q414*H414</f>
        <v>0</v>
      </c>
      <c r="S414" s="227">
        <v>0</v>
      </c>
      <c r="T414" s="228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9" t="s">
        <v>132</v>
      </c>
      <c r="AT414" s="229" t="s">
        <v>127</v>
      </c>
      <c r="AU414" s="229" t="s">
        <v>83</v>
      </c>
      <c r="AY414" s="17" t="s">
        <v>125</v>
      </c>
      <c r="BE414" s="230">
        <f>IF(N414="základní",J414,0)</f>
        <v>0</v>
      </c>
      <c r="BF414" s="230">
        <f>IF(N414="snížená",J414,0)</f>
        <v>0</v>
      </c>
      <c r="BG414" s="230">
        <f>IF(N414="zákl. přenesená",J414,0)</f>
        <v>0</v>
      </c>
      <c r="BH414" s="230">
        <f>IF(N414="sníž. přenesená",J414,0)</f>
        <v>0</v>
      </c>
      <c r="BI414" s="230">
        <f>IF(N414="nulová",J414,0)</f>
        <v>0</v>
      </c>
      <c r="BJ414" s="17" t="s">
        <v>81</v>
      </c>
      <c r="BK414" s="230">
        <f>ROUND(I414*H414,2)</f>
        <v>0</v>
      </c>
      <c r="BL414" s="17" t="s">
        <v>132</v>
      </c>
      <c r="BM414" s="229" t="s">
        <v>671</v>
      </c>
    </row>
    <row r="415" spans="1:65" s="2" customFormat="1" ht="24.15" customHeight="1">
      <c r="A415" s="38"/>
      <c r="B415" s="39"/>
      <c r="C415" s="218" t="s">
        <v>672</v>
      </c>
      <c r="D415" s="218" t="s">
        <v>127</v>
      </c>
      <c r="E415" s="219" t="s">
        <v>673</v>
      </c>
      <c r="F415" s="220" t="s">
        <v>674</v>
      </c>
      <c r="G415" s="221" t="s">
        <v>169</v>
      </c>
      <c r="H415" s="222">
        <v>170</v>
      </c>
      <c r="I415" s="223"/>
      <c r="J415" s="224">
        <f>ROUND(I415*H415,2)</f>
        <v>0</v>
      </c>
      <c r="K415" s="220" t="s">
        <v>131</v>
      </c>
      <c r="L415" s="44"/>
      <c r="M415" s="225" t="s">
        <v>1</v>
      </c>
      <c r="N415" s="226" t="s">
        <v>38</v>
      </c>
      <c r="O415" s="91"/>
      <c r="P415" s="227">
        <f>O415*H415</f>
        <v>0</v>
      </c>
      <c r="Q415" s="227">
        <v>0</v>
      </c>
      <c r="R415" s="227">
        <f>Q415*H415</f>
        <v>0</v>
      </c>
      <c r="S415" s="227">
        <v>0</v>
      </c>
      <c r="T415" s="22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132</v>
      </c>
      <c r="AT415" s="229" t="s">
        <v>127</v>
      </c>
      <c r="AU415" s="229" t="s">
        <v>83</v>
      </c>
      <c r="AY415" s="17" t="s">
        <v>125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81</v>
      </c>
      <c r="BK415" s="230">
        <f>ROUND(I415*H415,2)</f>
        <v>0</v>
      </c>
      <c r="BL415" s="17" t="s">
        <v>132</v>
      </c>
      <c r="BM415" s="229" t="s">
        <v>675</v>
      </c>
    </row>
    <row r="416" spans="1:65" s="2" customFormat="1" ht="24.15" customHeight="1">
      <c r="A416" s="38"/>
      <c r="B416" s="39"/>
      <c r="C416" s="218" t="s">
        <v>325</v>
      </c>
      <c r="D416" s="218" t="s">
        <v>127</v>
      </c>
      <c r="E416" s="219" t="s">
        <v>676</v>
      </c>
      <c r="F416" s="220" t="s">
        <v>677</v>
      </c>
      <c r="G416" s="221" t="s">
        <v>169</v>
      </c>
      <c r="H416" s="222">
        <v>42.34</v>
      </c>
      <c r="I416" s="223"/>
      <c r="J416" s="224">
        <f>ROUND(I416*H416,2)</f>
        <v>0</v>
      </c>
      <c r="K416" s="220" t="s">
        <v>131</v>
      </c>
      <c r="L416" s="44"/>
      <c r="M416" s="225" t="s">
        <v>1</v>
      </c>
      <c r="N416" s="226" t="s">
        <v>38</v>
      </c>
      <c r="O416" s="91"/>
      <c r="P416" s="227">
        <f>O416*H416</f>
        <v>0</v>
      </c>
      <c r="Q416" s="227">
        <v>0</v>
      </c>
      <c r="R416" s="227">
        <f>Q416*H416</f>
        <v>0</v>
      </c>
      <c r="S416" s="227">
        <v>0</v>
      </c>
      <c r="T416" s="228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9" t="s">
        <v>132</v>
      </c>
      <c r="AT416" s="229" t="s">
        <v>127</v>
      </c>
      <c r="AU416" s="229" t="s">
        <v>83</v>
      </c>
      <c r="AY416" s="17" t="s">
        <v>125</v>
      </c>
      <c r="BE416" s="230">
        <f>IF(N416="základní",J416,0)</f>
        <v>0</v>
      </c>
      <c r="BF416" s="230">
        <f>IF(N416="snížená",J416,0)</f>
        <v>0</v>
      </c>
      <c r="BG416" s="230">
        <f>IF(N416="zákl. přenesená",J416,0)</f>
        <v>0</v>
      </c>
      <c r="BH416" s="230">
        <f>IF(N416="sníž. přenesená",J416,0)</f>
        <v>0</v>
      </c>
      <c r="BI416" s="230">
        <f>IF(N416="nulová",J416,0)</f>
        <v>0</v>
      </c>
      <c r="BJ416" s="17" t="s">
        <v>81</v>
      </c>
      <c r="BK416" s="230">
        <f>ROUND(I416*H416,2)</f>
        <v>0</v>
      </c>
      <c r="BL416" s="17" t="s">
        <v>132</v>
      </c>
      <c r="BM416" s="229" t="s">
        <v>678</v>
      </c>
    </row>
    <row r="417" spans="1:65" s="2" customFormat="1" ht="24.15" customHeight="1">
      <c r="A417" s="38"/>
      <c r="B417" s="39"/>
      <c r="C417" s="218" t="s">
        <v>679</v>
      </c>
      <c r="D417" s="218" t="s">
        <v>127</v>
      </c>
      <c r="E417" s="219" t="s">
        <v>680</v>
      </c>
      <c r="F417" s="220" t="s">
        <v>681</v>
      </c>
      <c r="G417" s="221" t="s">
        <v>169</v>
      </c>
      <c r="H417" s="222">
        <v>366.03</v>
      </c>
      <c r="I417" s="223"/>
      <c r="J417" s="224">
        <f>ROUND(I417*H417,2)</f>
        <v>0</v>
      </c>
      <c r="K417" s="220" t="s">
        <v>131</v>
      </c>
      <c r="L417" s="44"/>
      <c r="M417" s="225" t="s">
        <v>1</v>
      </c>
      <c r="N417" s="226" t="s">
        <v>38</v>
      </c>
      <c r="O417" s="91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9" t="s">
        <v>132</v>
      </c>
      <c r="AT417" s="229" t="s">
        <v>127</v>
      </c>
      <c r="AU417" s="229" t="s">
        <v>83</v>
      </c>
      <c r="AY417" s="17" t="s">
        <v>125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17" t="s">
        <v>81</v>
      </c>
      <c r="BK417" s="230">
        <f>ROUND(I417*H417,2)</f>
        <v>0</v>
      </c>
      <c r="BL417" s="17" t="s">
        <v>132</v>
      </c>
      <c r="BM417" s="229" t="s">
        <v>682</v>
      </c>
    </row>
    <row r="418" spans="1:51" s="13" customFormat="1" ht="12">
      <c r="A418" s="13"/>
      <c r="B418" s="231"/>
      <c r="C418" s="232"/>
      <c r="D418" s="233" t="s">
        <v>133</v>
      </c>
      <c r="E418" s="234" t="s">
        <v>1</v>
      </c>
      <c r="F418" s="235" t="s">
        <v>683</v>
      </c>
      <c r="G418" s="232"/>
      <c r="H418" s="236">
        <v>366.03</v>
      </c>
      <c r="I418" s="237"/>
      <c r="J418" s="232"/>
      <c r="K418" s="232"/>
      <c r="L418" s="238"/>
      <c r="M418" s="239"/>
      <c r="N418" s="240"/>
      <c r="O418" s="240"/>
      <c r="P418" s="240"/>
      <c r="Q418" s="240"/>
      <c r="R418" s="240"/>
      <c r="S418" s="240"/>
      <c r="T418" s="24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2" t="s">
        <v>133</v>
      </c>
      <c r="AU418" s="242" t="s">
        <v>83</v>
      </c>
      <c r="AV418" s="13" t="s">
        <v>83</v>
      </c>
      <c r="AW418" s="13" t="s">
        <v>30</v>
      </c>
      <c r="AX418" s="13" t="s">
        <v>73</v>
      </c>
      <c r="AY418" s="242" t="s">
        <v>125</v>
      </c>
    </row>
    <row r="419" spans="1:51" s="15" customFormat="1" ht="12">
      <c r="A419" s="15"/>
      <c r="B419" s="253"/>
      <c r="C419" s="254"/>
      <c r="D419" s="233" t="s">
        <v>133</v>
      </c>
      <c r="E419" s="255" t="s">
        <v>1</v>
      </c>
      <c r="F419" s="256" t="s">
        <v>136</v>
      </c>
      <c r="G419" s="254"/>
      <c r="H419" s="257">
        <v>366.03</v>
      </c>
      <c r="I419" s="258"/>
      <c r="J419" s="254"/>
      <c r="K419" s="254"/>
      <c r="L419" s="259"/>
      <c r="M419" s="260"/>
      <c r="N419" s="261"/>
      <c r="O419" s="261"/>
      <c r="P419" s="261"/>
      <c r="Q419" s="261"/>
      <c r="R419" s="261"/>
      <c r="S419" s="261"/>
      <c r="T419" s="262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3" t="s">
        <v>133</v>
      </c>
      <c r="AU419" s="263" t="s">
        <v>83</v>
      </c>
      <c r="AV419" s="15" t="s">
        <v>132</v>
      </c>
      <c r="AW419" s="15" t="s">
        <v>30</v>
      </c>
      <c r="AX419" s="15" t="s">
        <v>81</v>
      </c>
      <c r="AY419" s="263" t="s">
        <v>125</v>
      </c>
    </row>
    <row r="420" spans="1:63" s="12" customFormat="1" ht="22.8" customHeight="1">
      <c r="A420" s="12"/>
      <c r="B420" s="202"/>
      <c r="C420" s="203"/>
      <c r="D420" s="204" t="s">
        <v>72</v>
      </c>
      <c r="E420" s="216" t="s">
        <v>399</v>
      </c>
      <c r="F420" s="216" t="s">
        <v>400</v>
      </c>
      <c r="G420" s="203"/>
      <c r="H420" s="203"/>
      <c r="I420" s="206"/>
      <c r="J420" s="217">
        <f>BK420</f>
        <v>0</v>
      </c>
      <c r="K420" s="203"/>
      <c r="L420" s="208"/>
      <c r="M420" s="209"/>
      <c r="N420" s="210"/>
      <c r="O420" s="210"/>
      <c r="P420" s="211">
        <f>P421</f>
        <v>0</v>
      </c>
      <c r="Q420" s="210"/>
      <c r="R420" s="211">
        <f>R421</f>
        <v>0</v>
      </c>
      <c r="S420" s="210"/>
      <c r="T420" s="212">
        <f>T421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13" t="s">
        <v>81</v>
      </c>
      <c r="AT420" s="214" t="s">
        <v>72</v>
      </c>
      <c r="AU420" s="214" t="s">
        <v>81</v>
      </c>
      <c r="AY420" s="213" t="s">
        <v>125</v>
      </c>
      <c r="BK420" s="215">
        <f>BK421</f>
        <v>0</v>
      </c>
    </row>
    <row r="421" spans="1:65" s="2" customFormat="1" ht="24.15" customHeight="1">
      <c r="A421" s="38"/>
      <c r="B421" s="39"/>
      <c r="C421" s="218" t="s">
        <v>329</v>
      </c>
      <c r="D421" s="218" t="s">
        <v>127</v>
      </c>
      <c r="E421" s="219" t="s">
        <v>684</v>
      </c>
      <c r="F421" s="220" t="s">
        <v>685</v>
      </c>
      <c r="G421" s="221" t="s">
        <v>169</v>
      </c>
      <c r="H421" s="222">
        <v>1315.18</v>
      </c>
      <c r="I421" s="223"/>
      <c r="J421" s="224">
        <f>ROUND(I421*H421,2)</f>
        <v>0</v>
      </c>
      <c r="K421" s="220" t="s">
        <v>131</v>
      </c>
      <c r="L421" s="44"/>
      <c r="M421" s="225" t="s">
        <v>1</v>
      </c>
      <c r="N421" s="226" t="s">
        <v>38</v>
      </c>
      <c r="O421" s="91"/>
      <c r="P421" s="227">
        <f>O421*H421</f>
        <v>0</v>
      </c>
      <c r="Q421" s="227">
        <v>0</v>
      </c>
      <c r="R421" s="227">
        <f>Q421*H421</f>
        <v>0</v>
      </c>
      <c r="S421" s="227">
        <v>0</v>
      </c>
      <c r="T421" s="228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9" t="s">
        <v>132</v>
      </c>
      <c r="AT421" s="229" t="s">
        <v>127</v>
      </c>
      <c r="AU421" s="229" t="s">
        <v>83</v>
      </c>
      <c r="AY421" s="17" t="s">
        <v>125</v>
      </c>
      <c r="BE421" s="230">
        <f>IF(N421="základní",J421,0)</f>
        <v>0</v>
      </c>
      <c r="BF421" s="230">
        <f>IF(N421="snížená",J421,0)</f>
        <v>0</v>
      </c>
      <c r="BG421" s="230">
        <f>IF(N421="zákl. přenesená",J421,0)</f>
        <v>0</v>
      </c>
      <c r="BH421" s="230">
        <f>IF(N421="sníž. přenesená",J421,0)</f>
        <v>0</v>
      </c>
      <c r="BI421" s="230">
        <f>IF(N421="nulová",J421,0)</f>
        <v>0</v>
      </c>
      <c r="BJ421" s="17" t="s">
        <v>81</v>
      </c>
      <c r="BK421" s="230">
        <f>ROUND(I421*H421,2)</f>
        <v>0</v>
      </c>
      <c r="BL421" s="17" t="s">
        <v>132</v>
      </c>
      <c r="BM421" s="229" t="s">
        <v>686</v>
      </c>
    </row>
    <row r="422" spans="1:63" s="12" customFormat="1" ht="25.9" customHeight="1">
      <c r="A422" s="12"/>
      <c r="B422" s="202"/>
      <c r="C422" s="203"/>
      <c r="D422" s="204" t="s">
        <v>72</v>
      </c>
      <c r="E422" s="205" t="s">
        <v>687</v>
      </c>
      <c r="F422" s="205" t="s">
        <v>688</v>
      </c>
      <c r="G422" s="203"/>
      <c r="H422" s="203"/>
      <c r="I422" s="206"/>
      <c r="J422" s="207">
        <f>BK422</f>
        <v>0</v>
      </c>
      <c r="K422" s="203"/>
      <c r="L422" s="208"/>
      <c r="M422" s="209"/>
      <c r="N422" s="210"/>
      <c r="O422" s="210"/>
      <c r="P422" s="211">
        <f>P423</f>
        <v>0</v>
      </c>
      <c r="Q422" s="210"/>
      <c r="R422" s="211">
        <f>R423</f>
        <v>0</v>
      </c>
      <c r="S422" s="210"/>
      <c r="T422" s="212">
        <f>T423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3" t="s">
        <v>83</v>
      </c>
      <c r="AT422" s="214" t="s">
        <v>72</v>
      </c>
      <c r="AU422" s="214" t="s">
        <v>73</v>
      </c>
      <c r="AY422" s="213" t="s">
        <v>125</v>
      </c>
      <c r="BK422" s="215">
        <f>BK423</f>
        <v>0</v>
      </c>
    </row>
    <row r="423" spans="1:63" s="12" customFormat="1" ht="22.8" customHeight="1">
      <c r="A423" s="12"/>
      <c r="B423" s="202"/>
      <c r="C423" s="203"/>
      <c r="D423" s="204" t="s">
        <v>72</v>
      </c>
      <c r="E423" s="216" t="s">
        <v>689</v>
      </c>
      <c r="F423" s="216" t="s">
        <v>690</v>
      </c>
      <c r="G423" s="203"/>
      <c r="H423" s="203"/>
      <c r="I423" s="206"/>
      <c r="J423" s="217">
        <f>BK423</f>
        <v>0</v>
      </c>
      <c r="K423" s="203"/>
      <c r="L423" s="208"/>
      <c r="M423" s="209"/>
      <c r="N423" s="210"/>
      <c r="O423" s="210"/>
      <c r="P423" s="211">
        <f>SUM(P424:P459)</f>
        <v>0</v>
      </c>
      <c r="Q423" s="210"/>
      <c r="R423" s="211">
        <f>SUM(R424:R459)</f>
        <v>0</v>
      </c>
      <c r="S423" s="210"/>
      <c r="T423" s="212">
        <f>SUM(T424:T459)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3" t="s">
        <v>83</v>
      </c>
      <c r="AT423" s="214" t="s">
        <v>72</v>
      </c>
      <c r="AU423" s="214" t="s">
        <v>81</v>
      </c>
      <c r="AY423" s="213" t="s">
        <v>125</v>
      </c>
      <c r="BK423" s="215">
        <f>SUM(BK424:BK459)</f>
        <v>0</v>
      </c>
    </row>
    <row r="424" spans="1:65" s="2" customFormat="1" ht="16.5" customHeight="1">
      <c r="A424" s="38"/>
      <c r="B424" s="39"/>
      <c r="C424" s="218" t="s">
        <v>691</v>
      </c>
      <c r="D424" s="218" t="s">
        <v>127</v>
      </c>
      <c r="E424" s="219" t="s">
        <v>692</v>
      </c>
      <c r="F424" s="220" t="s">
        <v>693</v>
      </c>
      <c r="G424" s="221" t="s">
        <v>130</v>
      </c>
      <c r="H424" s="222">
        <v>111.5</v>
      </c>
      <c r="I424" s="223"/>
      <c r="J424" s="224">
        <f>ROUND(I424*H424,2)</f>
        <v>0</v>
      </c>
      <c r="K424" s="220" t="s">
        <v>131</v>
      </c>
      <c r="L424" s="44"/>
      <c r="M424" s="225" t="s">
        <v>1</v>
      </c>
      <c r="N424" s="226" t="s">
        <v>38</v>
      </c>
      <c r="O424" s="91"/>
      <c r="P424" s="227">
        <f>O424*H424</f>
        <v>0</v>
      </c>
      <c r="Q424" s="227">
        <v>0</v>
      </c>
      <c r="R424" s="227">
        <f>Q424*H424</f>
        <v>0</v>
      </c>
      <c r="S424" s="227">
        <v>0</v>
      </c>
      <c r="T424" s="228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9" t="s">
        <v>141</v>
      </c>
      <c r="AT424" s="229" t="s">
        <v>127</v>
      </c>
      <c r="AU424" s="229" t="s">
        <v>83</v>
      </c>
      <c r="AY424" s="17" t="s">
        <v>125</v>
      </c>
      <c r="BE424" s="230">
        <f>IF(N424="základní",J424,0)</f>
        <v>0</v>
      </c>
      <c r="BF424" s="230">
        <f>IF(N424="snížená",J424,0)</f>
        <v>0</v>
      </c>
      <c r="BG424" s="230">
        <f>IF(N424="zákl. přenesená",J424,0)</f>
        <v>0</v>
      </c>
      <c r="BH424" s="230">
        <f>IF(N424="sníž. přenesená",J424,0)</f>
        <v>0</v>
      </c>
      <c r="BI424" s="230">
        <f>IF(N424="nulová",J424,0)</f>
        <v>0</v>
      </c>
      <c r="BJ424" s="17" t="s">
        <v>81</v>
      </c>
      <c r="BK424" s="230">
        <f>ROUND(I424*H424,2)</f>
        <v>0</v>
      </c>
      <c r="BL424" s="17" t="s">
        <v>141</v>
      </c>
      <c r="BM424" s="229" t="s">
        <v>694</v>
      </c>
    </row>
    <row r="425" spans="1:51" s="13" customFormat="1" ht="12">
      <c r="A425" s="13"/>
      <c r="B425" s="231"/>
      <c r="C425" s="232"/>
      <c r="D425" s="233" t="s">
        <v>133</v>
      </c>
      <c r="E425" s="234" t="s">
        <v>1</v>
      </c>
      <c r="F425" s="235" t="s">
        <v>695</v>
      </c>
      <c r="G425" s="232"/>
      <c r="H425" s="236">
        <v>111.5</v>
      </c>
      <c r="I425" s="237"/>
      <c r="J425" s="232"/>
      <c r="K425" s="232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133</v>
      </c>
      <c r="AU425" s="242" t="s">
        <v>83</v>
      </c>
      <c r="AV425" s="13" t="s">
        <v>83</v>
      </c>
      <c r="AW425" s="13" t="s">
        <v>30</v>
      </c>
      <c r="AX425" s="13" t="s">
        <v>73</v>
      </c>
      <c r="AY425" s="242" t="s">
        <v>125</v>
      </c>
    </row>
    <row r="426" spans="1:51" s="14" customFormat="1" ht="12">
      <c r="A426" s="14"/>
      <c r="B426" s="243"/>
      <c r="C426" s="244"/>
      <c r="D426" s="233" t="s">
        <v>133</v>
      </c>
      <c r="E426" s="245" t="s">
        <v>1</v>
      </c>
      <c r="F426" s="246" t="s">
        <v>153</v>
      </c>
      <c r="G426" s="244"/>
      <c r="H426" s="245" t="s">
        <v>1</v>
      </c>
      <c r="I426" s="247"/>
      <c r="J426" s="244"/>
      <c r="K426" s="244"/>
      <c r="L426" s="248"/>
      <c r="M426" s="249"/>
      <c r="N426" s="250"/>
      <c r="O426" s="250"/>
      <c r="P426" s="250"/>
      <c r="Q426" s="250"/>
      <c r="R426" s="250"/>
      <c r="S426" s="250"/>
      <c r="T426" s="25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2" t="s">
        <v>133</v>
      </c>
      <c r="AU426" s="252" t="s">
        <v>83</v>
      </c>
      <c r="AV426" s="14" t="s">
        <v>81</v>
      </c>
      <c r="AW426" s="14" t="s">
        <v>30</v>
      </c>
      <c r="AX426" s="14" t="s">
        <v>73</v>
      </c>
      <c r="AY426" s="252" t="s">
        <v>125</v>
      </c>
    </row>
    <row r="427" spans="1:51" s="15" customFormat="1" ht="12">
      <c r="A427" s="15"/>
      <c r="B427" s="253"/>
      <c r="C427" s="254"/>
      <c r="D427" s="233" t="s">
        <v>133</v>
      </c>
      <c r="E427" s="255" t="s">
        <v>1</v>
      </c>
      <c r="F427" s="256" t="s">
        <v>136</v>
      </c>
      <c r="G427" s="254"/>
      <c r="H427" s="257">
        <v>111.5</v>
      </c>
      <c r="I427" s="258"/>
      <c r="J427" s="254"/>
      <c r="K427" s="254"/>
      <c r="L427" s="259"/>
      <c r="M427" s="260"/>
      <c r="N427" s="261"/>
      <c r="O427" s="261"/>
      <c r="P427" s="261"/>
      <c r="Q427" s="261"/>
      <c r="R427" s="261"/>
      <c r="S427" s="261"/>
      <c r="T427" s="262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63" t="s">
        <v>133</v>
      </c>
      <c r="AU427" s="263" t="s">
        <v>83</v>
      </c>
      <c r="AV427" s="15" t="s">
        <v>132</v>
      </c>
      <c r="AW427" s="15" t="s">
        <v>30</v>
      </c>
      <c r="AX427" s="15" t="s">
        <v>81</v>
      </c>
      <c r="AY427" s="263" t="s">
        <v>125</v>
      </c>
    </row>
    <row r="428" spans="1:65" s="2" customFormat="1" ht="16.5" customHeight="1">
      <c r="A428" s="38"/>
      <c r="B428" s="39"/>
      <c r="C428" s="264" t="s">
        <v>332</v>
      </c>
      <c r="D428" s="264" t="s">
        <v>166</v>
      </c>
      <c r="E428" s="265" t="s">
        <v>696</v>
      </c>
      <c r="F428" s="266" t="s">
        <v>697</v>
      </c>
      <c r="G428" s="267" t="s">
        <v>169</v>
      </c>
      <c r="H428" s="268">
        <v>0.04</v>
      </c>
      <c r="I428" s="269"/>
      <c r="J428" s="270">
        <f>ROUND(I428*H428,2)</f>
        <v>0</v>
      </c>
      <c r="K428" s="266" t="s">
        <v>131</v>
      </c>
      <c r="L428" s="271"/>
      <c r="M428" s="272" t="s">
        <v>1</v>
      </c>
      <c r="N428" s="273" t="s">
        <v>38</v>
      </c>
      <c r="O428" s="91"/>
      <c r="P428" s="227">
        <f>O428*H428</f>
        <v>0</v>
      </c>
      <c r="Q428" s="227">
        <v>0</v>
      </c>
      <c r="R428" s="227">
        <f>Q428*H428</f>
        <v>0</v>
      </c>
      <c r="S428" s="227">
        <v>0</v>
      </c>
      <c r="T428" s="228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9" t="s">
        <v>204</v>
      </c>
      <c r="AT428" s="229" t="s">
        <v>166</v>
      </c>
      <c r="AU428" s="229" t="s">
        <v>83</v>
      </c>
      <c r="AY428" s="17" t="s">
        <v>125</v>
      </c>
      <c r="BE428" s="230">
        <f>IF(N428="základní",J428,0)</f>
        <v>0</v>
      </c>
      <c r="BF428" s="230">
        <f>IF(N428="snížená",J428,0)</f>
        <v>0</v>
      </c>
      <c r="BG428" s="230">
        <f>IF(N428="zákl. přenesená",J428,0)</f>
        <v>0</v>
      </c>
      <c r="BH428" s="230">
        <f>IF(N428="sníž. přenesená",J428,0)</f>
        <v>0</v>
      </c>
      <c r="BI428" s="230">
        <f>IF(N428="nulová",J428,0)</f>
        <v>0</v>
      </c>
      <c r="BJ428" s="17" t="s">
        <v>81</v>
      </c>
      <c r="BK428" s="230">
        <f>ROUND(I428*H428,2)</f>
        <v>0</v>
      </c>
      <c r="BL428" s="17" t="s">
        <v>141</v>
      </c>
      <c r="BM428" s="229" t="s">
        <v>698</v>
      </c>
    </row>
    <row r="429" spans="1:65" s="2" customFormat="1" ht="16.5" customHeight="1">
      <c r="A429" s="38"/>
      <c r="B429" s="39"/>
      <c r="C429" s="218" t="s">
        <v>699</v>
      </c>
      <c r="D429" s="218" t="s">
        <v>127</v>
      </c>
      <c r="E429" s="219" t="s">
        <v>700</v>
      </c>
      <c r="F429" s="220" t="s">
        <v>701</v>
      </c>
      <c r="G429" s="221" t="s">
        <v>130</v>
      </c>
      <c r="H429" s="222">
        <v>223</v>
      </c>
      <c r="I429" s="223"/>
      <c r="J429" s="224">
        <f>ROUND(I429*H429,2)</f>
        <v>0</v>
      </c>
      <c r="K429" s="220" t="s">
        <v>131</v>
      </c>
      <c r="L429" s="44"/>
      <c r="M429" s="225" t="s">
        <v>1</v>
      </c>
      <c r="N429" s="226" t="s">
        <v>38</v>
      </c>
      <c r="O429" s="91"/>
      <c r="P429" s="227">
        <f>O429*H429</f>
        <v>0</v>
      </c>
      <c r="Q429" s="227">
        <v>0</v>
      </c>
      <c r="R429" s="227">
        <f>Q429*H429</f>
        <v>0</v>
      </c>
      <c r="S429" s="227">
        <v>0</v>
      </c>
      <c r="T429" s="228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9" t="s">
        <v>141</v>
      </c>
      <c r="AT429" s="229" t="s">
        <v>127</v>
      </c>
      <c r="AU429" s="229" t="s">
        <v>83</v>
      </c>
      <c r="AY429" s="17" t="s">
        <v>125</v>
      </c>
      <c r="BE429" s="230">
        <f>IF(N429="základní",J429,0)</f>
        <v>0</v>
      </c>
      <c r="BF429" s="230">
        <f>IF(N429="snížená",J429,0)</f>
        <v>0</v>
      </c>
      <c r="BG429" s="230">
        <f>IF(N429="zákl. přenesená",J429,0)</f>
        <v>0</v>
      </c>
      <c r="BH429" s="230">
        <f>IF(N429="sníž. přenesená",J429,0)</f>
        <v>0</v>
      </c>
      <c r="BI429" s="230">
        <f>IF(N429="nulová",J429,0)</f>
        <v>0</v>
      </c>
      <c r="BJ429" s="17" t="s">
        <v>81</v>
      </c>
      <c r="BK429" s="230">
        <f>ROUND(I429*H429,2)</f>
        <v>0</v>
      </c>
      <c r="BL429" s="17" t="s">
        <v>141</v>
      </c>
      <c r="BM429" s="229" t="s">
        <v>702</v>
      </c>
    </row>
    <row r="430" spans="1:51" s="13" customFormat="1" ht="12">
      <c r="A430" s="13"/>
      <c r="B430" s="231"/>
      <c r="C430" s="232"/>
      <c r="D430" s="233" t="s">
        <v>133</v>
      </c>
      <c r="E430" s="234" t="s">
        <v>1</v>
      </c>
      <c r="F430" s="235" t="s">
        <v>703</v>
      </c>
      <c r="G430" s="232"/>
      <c r="H430" s="236">
        <v>223</v>
      </c>
      <c r="I430" s="237"/>
      <c r="J430" s="232"/>
      <c r="K430" s="232"/>
      <c r="L430" s="238"/>
      <c r="M430" s="239"/>
      <c r="N430" s="240"/>
      <c r="O430" s="240"/>
      <c r="P430" s="240"/>
      <c r="Q430" s="240"/>
      <c r="R430" s="240"/>
      <c r="S430" s="240"/>
      <c r="T430" s="24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2" t="s">
        <v>133</v>
      </c>
      <c r="AU430" s="242" t="s">
        <v>83</v>
      </c>
      <c r="AV430" s="13" t="s">
        <v>83</v>
      </c>
      <c r="AW430" s="13" t="s">
        <v>30</v>
      </c>
      <c r="AX430" s="13" t="s">
        <v>73</v>
      </c>
      <c r="AY430" s="242" t="s">
        <v>125</v>
      </c>
    </row>
    <row r="431" spans="1:51" s="14" customFormat="1" ht="12">
      <c r="A431" s="14"/>
      <c r="B431" s="243"/>
      <c r="C431" s="244"/>
      <c r="D431" s="233" t="s">
        <v>133</v>
      </c>
      <c r="E431" s="245" t="s">
        <v>1</v>
      </c>
      <c r="F431" s="246" t="s">
        <v>704</v>
      </c>
      <c r="G431" s="244"/>
      <c r="H431" s="245" t="s">
        <v>1</v>
      </c>
      <c r="I431" s="247"/>
      <c r="J431" s="244"/>
      <c r="K431" s="244"/>
      <c r="L431" s="248"/>
      <c r="M431" s="249"/>
      <c r="N431" s="250"/>
      <c r="O431" s="250"/>
      <c r="P431" s="250"/>
      <c r="Q431" s="250"/>
      <c r="R431" s="250"/>
      <c r="S431" s="250"/>
      <c r="T431" s="251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2" t="s">
        <v>133</v>
      </c>
      <c r="AU431" s="252" t="s">
        <v>83</v>
      </c>
      <c r="AV431" s="14" t="s">
        <v>81</v>
      </c>
      <c r="AW431" s="14" t="s">
        <v>30</v>
      </c>
      <c r="AX431" s="14" t="s">
        <v>73</v>
      </c>
      <c r="AY431" s="252" t="s">
        <v>125</v>
      </c>
    </row>
    <row r="432" spans="1:51" s="15" customFormat="1" ht="12">
      <c r="A432" s="15"/>
      <c r="B432" s="253"/>
      <c r="C432" s="254"/>
      <c r="D432" s="233" t="s">
        <v>133</v>
      </c>
      <c r="E432" s="255" t="s">
        <v>1</v>
      </c>
      <c r="F432" s="256" t="s">
        <v>136</v>
      </c>
      <c r="G432" s="254"/>
      <c r="H432" s="257">
        <v>223</v>
      </c>
      <c r="I432" s="258"/>
      <c r="J432" s="254"/>
      <c r="K432" s="254"/>
      <c r="L432" s="259"/>
      <c r="M432" s="260"/>
      <c r="N432" s="261"/>
      <c r="O432" s="261"/>
      <c r="P432" s="261"/>
      <c r="Q432" s="261"/>
      <c r="R432" s="261"/>
      <c r="S432" s="261"/>
      <c r="T432" s="262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3" t="s">
        <v>133</v>
      </c>
      <c r="AU432" s="263" t="s">
        <v>83</v>
      </c>
      <c r="AV432" s="15" t="s">
        <v>132</v>
      </c>
      <c r="AW432" s="15" t="s">
        <v>30</v>
      </c>
      <c r="AX432" s="15" t="s">
        <v>81</v>
      </c>
      <c r="AY432" s="263" t="s">
        <v>125</v>
      </c>
    </row>
    <row r="433" spans="1:65" s="2" customFormat="1" ht="16.5" customHeight="1">
      <c r="A433" s="38"/>
      <c r="B433" s="39"/>
      <c r="C433" s="264" t="s">
        <v>336</v>
      </c>
      <c r="D433" s="264" t="s">
        <v>166</v>
      </c>
      <c r="E433" s="265" t="s">
        <v>705</v>
      </c>
      <c r="F433" s="266" t="s">
        <v>706</v>
      </c>
      <c r="G433" s="267" t="s">
        <v>169</v>
      </c>
      <c r="H433" s="268">
        <v>0.35</v>
      </c>
      <c r="I433" s="269"/>
      <c r="J433" s="270">
        <f>ROUND(I433*H433,2)</f>
        <v>0</v>
      </c>
      <c r="K433" s="266" t="s">
        <v>131</v>
      </c>
      <c r="L433" s="271"/>
      <c r="M433" s="272" t="s">
        <v>1</v>
      </c>
      <c r="N433" s="273" t="s">
        <v>38</v>
      </c>
      <c r="O433" s="91"/>
      <c r="P433" s="227">
        <f>O433*H433</f>
        <v>0</v>
      </c>
      <c r="Q433" s="227">
        <v>0</v>
      </c>
      <c r="R433" s="227">
        <f>Q433*H433</f>
        <v>0</v>
      </c>
      <c r="S433" s="227">
        <v>0</v>
      </c>
      <c r="T433" s="228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9" t="s">
        <v>204</v>
      </c>
      <c r="AT433" s="229" t="s">
        <v>166</v>
      </c>
      <c r="AU433" s="229" t="s">
        <v>83</v>
      </c>
      <c r="AY433" s="17" t="s">
        <v>125</v>
      </c>
      <c r="BE433" s="230">
        <f>IF(N433="základní",J433,0)</f>
        <v>0</v>
      </c>
      <c r="BF433" s="230">
        <f>IF(N433="snížená",J433,0)</f>
        <v>0</v>
      </c>
      <c r="BG433" s="230">
        <f>IF(N433="zákl. přenesená",J433,0)</f>
        <v>0</v>
      </c>
      <c r="BH433" s="230">
        <f>IF(N433="sníž. přenesená",J433,0)</f>
        <v>0</v>
      </c>
      <c r="BI433" s="230">
        <f>IF(N433="nulová",J433,0)</f>
        <v>0</v>
      </c>
      <c r="BJ433" s="17" t="s">
        <v>81</v>
      </c>
      <c r="BK433" s="230">
        <f>ROUND(I433*H433,2)</f>
        <v>0</v>
      </c>
      <c r="BL433" s="17" t="s">
        <v>141</v>
      </c>
      <c r="BM433" s="229" t="s">
        <v>707</v>
      </c>
    </row>
    <row r="434" spans="1:65" s="2" customFormat="1" ht="16.5" customHeight="1">
      <c r="A434" s="38"/>
      <c r="B434" s="39"/>
      <c r="C434" s="218" t="s">
        <v>708</v>
      </c>
      <c r="D434" s="218" t="s">
        <v>127</v>
      </c>
      <c r="E434" s="219" t="s">
        <v>709</v>
      </c>
      <c r="F434" s="220" t="s">
        <v>710</v>
      </c>
      <c r="G434" s="221" t="s">
        <v>130</v>
      </c>
      <c r="H434" s="222">
        <v>89.2</v>
      </c>
      <c r="I434" s="223"/>
      <c r="J434" s="224">
        <f>ROUND(I434*H434,2)</f>
        <v>0</v>
      </c>
      <c r="K434" s="220" t="s">
        <v>1</v>
      </c>
      <c r="L434" s="44"/>
      <c r="M434" s="225" t="s">
        <v>1</v>
      </c>
      <c r="N434" s="226" t="s">
        <v>38</v>
      </c>
      <c r="O434" s="91"/>
      <c r="P434" s="227">
        <f>O434*H434</f>
        <v>0</v>
      </c>
      <c r="Q434" s="227">
        <v>0</v>
      </c>
      <c r="R434" s="227">
        <f>Q434*H434</f>
        <v>0</v>
      </c>
      <c r="S434" s="227">
        <v>0</v>
      </c>
      <c r="T434" s="228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9" t="s">
        <v>141</v>
      </c>
      <c r="AT434" s="229" t="s">
        <v>127</v>
      </c>
      <c r="AU434" s="229" t="s">
        <v>83</v>
      </c>
      <c r="AY434" s="17" t="s">
        <v>125</v>
      </c>
      <c r="BE434" s="230">
        <f>IF(N434="základní",J434,0)</f>
        <v>0</v>
      </c>
      <c r="BF434" s="230">
        <f>IF(N434="snížená",J434,0)</f>
        <v>0</v>
      </c>
      <c r="BG434" s="230">
        <f>IF(N434="zákl. přenesená",J434,0)</f>
        <v>0</v>
      </c>
      <c r="BH434" s="230">
        <f>IF(N434="sníž. přenesená",J434,0)</f>
        <v>0</v>
      </c>
      <c r="BI434" s="230">
        <f>IF(N434="nulová",J434,0)</f>
        <v>0</v>
      </c>
      <c r="BJ434" s="17" t="s">
        <v>81</v>
      </c>
      <c r="BK434" s="230">
        <f>ROUND(I434*H434,2)</f>
        <v>0</v>
      </c>
      <c r="BL434" s="17" t="s">
        <v>141</v>
      </c>
      <c r="BM434" s="229" t="s">
        <v>711</v>
      </c>
    </row>
    <row r="435" spans="1:51" s="13" customFormat="1" ht="12">
      <c r="A435" s="13"/>
      <c r="B435" s="231"/>
      <c r="C435" s="232"/>
      <c r="D435" s="233" t="s">
        <v>133</v>
      </c>
      <c r="E435" s="234" t="s">
        <v>1</v>
      </c>
      <c r="F435" s="235" t="s">
        <v>556</v>
      </c>
      <c r="G435" s="232"/>
      <c r="H435" s="236">
        <v>89.2</v>
      </c>
      <c r="I435" s="237"/>
      <c r="J435" s="232"/>
      <c r="K435" s="232"/>
      <c r="L435" s="238"/>
      <c r="M435" s="239"/>
      <c r="N435" s="240"/>
      <c r="O435" s="240"/>
      <c r="P435" s="240"/>
      <c r="Q435" s="240"/>
      <c r="R435" s="240"/>
      <c r="S435" s="240"/>
      <c r="T435" s="24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2" t="s">
        <v>133</v>
      </c>
      <c r="AU435" s="242" t="s">
        <v>83</v>
      </c>
      <c r="AV435" s="13" t="s">
        <v>83</v>
      </c>
      <c r="AW435" s="13" t="s">
        <v>30</v>
      </c>
      <c r="AX435" s="13" t="s">
        <v>73</v>
      </c>
      <c r="AY435" s="242" t="s">
        <v>125</v>
      </c>
    </row>
    <row r="436" spans="1:51" s="15" customFormat="1" ht="12">
      <c r="A436" s="15"/>
      <c r="B436" s="253"/>
      <c r="C436" s="254"/>
      <c r="D436" s="233" t="s">
        <v>133</v>
      </c>
      <c r="E436" s="255" t="s">
        <v>1</v>
      </c>
      <c r="F436" s="256" t="s">
        <v>136</v>
      </c>
      <c r="G436" s="254"/>
      <c r="H436" s="257">
        <v>89.2</v>
      </c>
      <c r="I436" s="258"/>
      <c r="J436" s="254"/>
      <c r="K436" s="254"/>
      <c r="L436" s="259"/>
      <c r="M436" s="260"/>
      <c r="N436" s="261"/>
      <c r="O436" s="261"/>
      <c r="P436" s="261"/>
      <c r="Q436" s="261"/>
      <c r="R436" s="261"/>
      <c r="S436" s="261"/>
      <c r="T436" s="262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63" t="s">
        <v>133</v>
      </c>
      <c r="AU436" s="263" t="s">
        <v>83</v>
      </c>
      <c r="AV436" s="15" t="s">
        <v>132</v>
      </c>
      <c r="AW436" s="15" t="s">
        <v>30</v>
      </c>
      <c r="AX436" s="15" t="s">
        <v>81</v>
      </c>
      <c r="AY436" s="263" t="s">
        <v>125</v>
      </c>
    </row>
    <row r="437" spans="1:65" s="2" customFormat="1" ht="24.15" customHeight="1">
      <c r="A437" s="38"/>
      <c r="B437" s="39"/>
      <c r="C437" s="264" t="s">
        <v>205</v>
      </c>
      <c r="D437" s="264" t="s">
        <v>166</v>
      </c>
      <c r="E437" s="265" t="s">
        <v>712</v>
      </c>
      <c r="F437" s="266" t="s">
        <v>713</v>
      </c>
      <c r="G437" s="267" t="s">
        <v>130</v>
      </c>
      <c r="H437" s="268">
        <v>103.96</v>
      </c>
      <c r="I437" s="269"/>
      <c r="J437" s="270">
        <f>ROUND(I437*H437,2)</f>
        <v>0</v>
      </c>
      <c r="K437" s="266" t="s">
        <v>131</v>
      </c>
      <c r="L437" s="271"/>
      <c r="M437" s="272" t="s">
        <v>1</v>
      </c>
      <c r="N437" s="273" t="s">
        <v>38</v>
      </c>
      <c r="O437" s="91"/>
      <c r="P437" s="227">
        <f>O437*H437</f>
        <v>0</v>
      </c>
      <c r="Q437" s="227">
        <v>0</v>
      </c>
      <c r="R437" s="227">
        <f>Q437*H437</f>
        <v>0</v>
      </c>
      <c r="S437" s="227">
        <v>0</v>
      </c>
      <c r="T437" s="228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9" t="s">
        <v>204</v>
      </c>
      <c r="AT437" s="229" t="s">
        <v>166</v>
      </c>
      <c r="AU437" s="229" t="s">
        <v>83</v>
      </c>
      <c r="AY437" s="17" t="s">
        <v>125</v>
      </c>
      <c r="BE437" s="230">
        <f>IF(N437="základní",J437,0)</f>
        <v>0</v>
      </c>
      <c r="BF437" s="230">
        <f>IF(N437="snížená",J437,0)</f>
        <v>0</v>
      </c>
      <c r="BG437" s="230">
        <f>IF(N437="zákl. přenesená",J437,0)</f>
        <v>0</v>
      </c>
      <c r="BH437" s="230">
        <f>IF(N437="sníž. přenesená",J437,0)</f>
        <v>0</v>
      </c>
      <c r="BI437" s="230">
        <f>IF(N437="nulová",J437,0)</f>
        <v>0</v>
      </c>
      <c r="BJ437" s="17" t="s">
        <v>81</v>
      </c>
      <c r="BK437" s="230">
        <f>ROUND(I437*H437,2)</f>
        <v>0</v>
      </c>
      <c r="BL437" s="17" t="s">
        <v>141</v>
      </c>
      <c r="BM437" s="229" t="s">
        <v>714</v>
      </c>
    </row>
    <row r="438" spans="1:65" s="2" customFormat="1" ht="16.5" customHeight="1">
      <c r="A438" s="38"/>
      <c r="B438" s="39"/>
      <c r="C438" s="218" t="s">
        <v>715</v>
      </c>
      <c r="D438" s="218" t="s">
        <v>127</v>
      </c>
      <c r="E438" s="219" t="s">
        <v>716</v>
      </c>
      <c r="F438" s="220" t="s">
        <v>717</v>
      </c>
      <c r="G438" s="221" t="s">
        <v>130</v>
      </c>
      <c r="H438" s="222">
        <v>367.95</v>
      </c>
      <c r="I438" s="223"/>
      <c r="J438" s="224">
        <f>ROUND(I438*H438,2)</f>
        <v>0</v>
      </c>
      <c r="K438" s="220" t="s">
        <v>131</v>
      </c>
      <c r="L438" s="44"/>
      <c r="M438" s="225" t="s">
        <v>1</v>
      </c>
      <c r="N438" s="226" t="s">
        <v>38</v>
      </c>
      <c r="O438" s="91"/>
      <c r="P438" s="227">
        <f>O438*H438</f>
        <v>0</v>
      </c>
      <c r="Q438" s="227">
        <v>0</v>
      </c>
      <c r="R438" s="227">
        <f>Q438*H438</f>
        <v>0</v>
      </c>
      <c r="S438" s="227">
        <v>0</v>
      </c>
      <c r="T438" s="228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9" t="s">
        <v>141</v>
      </c>
      <c r="AT438" s="229" t="s">
        <v>127</v>
      </c>
      <c r="AU438" s="229" t="s">
        <v>83</v>
      </c>
      <c r="AY438" s="17" t="s">
        <v>125</v>
      </c>
      <c r="BE438" s="230">
        <f>IF(N438="základní",J438,0)</f>
        <v>0</v>
      </c>
      <c r="BF438" s="230">
        <f>IF(N438="snížená",J438,0)</f>
        <v>0</v>
      </c>
      <c r="BG438" s="230">
        <f>IF(N438="zákl. přenesená",J438,0)</f>
        <v>0</v>
      </c>
      <c r="BH438" s="230">
        <f>IF(N438="sníž. přenesená",J438,0)</f>
        <v>0</v>
      </c>
      <c r="BI438" s="230">
        <f>IF(N438="nulová",J438,0)</f>
        <v>0</v>
      </c>
      <c r="BJ438" s="17" t="s">
        <v>81</v>
      </c>
      <c r="BK438" s="230">
        <f>ROUND(I438*H438,2)</f>
        <v>0</v>
      </c>
      <c r="BL438" s="17" t="s">
        <v>141</v>
      </c>
      <c r="BM438" s="229" t="s">
        <v>718</v>
      </c>
    </row>
    <row r="439" spans="1:51" s="14" customFormat="1" ht="12">
      <c r="A439" s="14"/>
      <c r="B439" s="243"/>
      <c r="C439" s="244"/>
      <c r="D439" s="233" t="s">
        <v>133</v>
      </c>
      <c r="E439" s="245" t="s">
        <v>1</v>
      </c>
      <c r="F439" s="246" t="s">
        <v>719</v>
      </c>
      <c r="G439" s="244"/>
      <c r="H439" s="245" t="s">
        <v>1</v>
      </c>
      <c r="I439" s="247"/>
      <c r="J439" s="244"/>
      <c r="K439" s="244"/>
      <c r="L439" s="248"/>
      <c r="M439" s="249"/>
      <c r="N439" s="250"/>
      <c r="O439" s="250"/>
      <c r="P439" s="250"/>
      <c r="Q439" s="250"/>
      <c r="R439" s="250"/>
      <c r="S439" s="250"/>
      <c r="T439" s="25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2" t="s">
        <v>133</v>
      </c>
      <c r="AU439" s="252" t="s">
        <v>83</v>
      </c>
      <c r="AV439" s="14" t="s">
        <v>81</v>
      </c>
      <c r="AW439" s="14" t="s">
        <v>30</v>
      </c>
      <c r="AX439" s="14" t="s">
        <v>73</v>
      </c>
      <c r="AY439" s="252" t="s">
        <v>125</v>
      </c>
    </row>
    <row r="440" spans="1:51" s="13" customFormat="1" ht="12">
      <c r="A440" s="13"/>
      <c r="B440" s="231"/>
      <c r="C440" s="232"/>
      <c r="D440" s="233" t="s">
        <v>133</v>
      </c>
      <c r="E440" s="234" t="s">
        <v>1</v>
      </c>
      <c r="F440" s="235" t="s">
        <v>720</v>
      </c>
      <c r="G440" s="232"/>
      <c r="H440" s="236">
        <v>367.95</v>
      </c>
      <c r="I440" s="237"/>
      <c r="J440" s="232"/>
      <c r="K440" s="232"/>
      <c r="L440" s="238"/>
      <c r="M440" s="239"/>
      <c r="N440" s="240"/>
      <c r="O440" s="240"/>
      <c r="P440" s="240"/>
      <c r="Q440" s="240"/>
      <c r="R440" s="240"/>
      <c r="S440" s="240"/>
      <c r="T440" s="24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2" t="s">
        <v>133</v>
      </c>
      <c r="AU440" s="242" t="s">
        <v>83</v>
      </c>
      <c r="AV440" s="13" t="s">
        <v>83</v>
      </c>
      <c r="AW440" s="13" t="s">
        <v>30</v>
      </c>
      <c r="AX440" s="13" t="s">
        <v>73</v>
      </c>
      <c r="AY440" s="242" t="s">
        <v>125</v>
      </c>
    </row>
    <row r="441" spans="1:51" s="14" customFormat="1" ht="12">
      <c r="A441" s="14"/>
      <c r="B441" s="243"/>
      <c r="C441" s="244"/>
      <c r="D441" s="233" t="s">
        <v>133</v>
      </c>
      <c r="E441" s="245" t="s">
        <v>1</v>
      </c>
      <c r="F441" s="246" t="s">
        <v>153</v>
      </c>
      <c r="G441" s="244"/>
      <c r="H441" s="245" t="s">
        <v>1</v>
      </c>
      <c r="I441" s="247"/>
      <c r="J441" s="244"/>
      <c r="K441" s="244"/>
      <c r="L441" s="248"/>
      <c r="M441" s="249"/>
      <c r="N441" s="250"/>
      <c r="O441" s="250"/>
      <c r="P441" s="250"/>
      <c r="Q441" s="250"/>
      <c r="R441" s="250"/>
      <c r="S441" s="250"/>
      <c r="T441" s="25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2" t="s">
        <v>133</v>
      </c>
      <c r="AU441" s="252" t="s">
        <v>83</v>
      </c>
      <c r="AV441" s="14" t="s">
        <v>81</v>
      </c>
      <c r="AW441" s="14" t="s">
        <v>30</v>
      </c>
      <c r="AX441" s="14" t="s">
        <v>73</v>
      </c>
      <c r="AY441" s="252" t="s">
        <v>125</v>
      </c>
    </row>
    <row r="442" spans="1:51" s="15" customFormat="1" ht="12">
      <c r="A442" s="15"/>
      <c r="B442" s="253"/>
      <c r="C442" s="254"/>
      <c r="D442" s="233" t="s">
        <v>133</v>
      </c>
      <c r="E442" s="255" t="s">
        <v>1</v>
      </c>
      <c r="F442" s="256" t="s">
        <v>136</v>
      </c>
      <c r="G442" s="254"/>
      <c r="H442" s="257">
        <v>367.95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63" t="s">
        <v>133</v>
      </c>
      <c r="AU442" s="263" t="s">
        <v>83</v>
      </c>
      <c r="AV442" s="15" t="s">
        <v>132</v>
      </c>
      <c r="AW442" s="15" t="s">
        <v>30</v>
      </c>
      <c r="AX442" s="15" t="s">
        <v>81</v>
      </c>
      <c r="AY442" s="263" t="s">
        <v>125</v>
      </c>
    </row>
    <row r="443" spans="1:65" s="2" customFormat="1" ht="24.15" customHeight="1">
      <c r="A443" s="38"/>
      <c r="B443" s="39"/>
      <c r="C443" s="264" t="s">
        <v>340</v>
      </c>
      <c r="D443" s="264" t="s">
        <v>166</v>
      </c>
      <c r="E443" s="265" t="s">
        <v>721</v>
      </c>
      <c r="F443" s="266" t="s">
        <v>722</v>
      </c>
      <c r="G443" s="267" t="s">
        <v>130</v>
      </c>
      <c r="H443" s="268">
        <v>428.85</v>
      </c>
      <c r="I443" s="269"/>
      <c r="J443" s="270">
        <f>ROUND(I443*H443,2)</f>
        <v>0</v>
      </c>
      <c r="K443" s="266" t="s">
        <v>131</v>
      </c>
      <c r="L443" s="271"/>
      <c r="M443" s="272" t="s">
        <v>1</v>
      </c>
      <c r="N443" s="273" t="s">
        <v>38</v>
      </c>
      <c r="O443" s="91"/>
      <c r="P443" s="227">
        <f>O443*H443</f>
        <v>0</v>
      </c>
      <c r="Q443" s="227">
        <v>0</v>
      </c>
      <c r="R443" s="227">
        <f>Q443*H443</f>
        <v>0</v>
      </c>
      <c r="S443" s="227">
        <v>0</v>
      </c>
      <c r="T443" s="228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9" t="s">
        <v>204</v>
      </c>
      <c r="AT443" s="229" t="s">
        <v>166</v>
      </c>
      <c r="AU443" s="229" t="s">
        <v>83</v>
      </c>
      <c r="AY443" s="17" t="s">
        <v>125</v>
      </c>
      <c r="BE443" s="230">
        <f>IF(N443="základní",J443,0)</f>
        <v>0</v>
      </c>
      <c r="BF443" s="230">
        <f>IF(N443="snížená",J443,0)</f>
        <v>0</v>
      </c>
      <c r="BG443" s="230">
        <f>IF(N443="zákl. přenesená",J443,0)</f>
        <v>0</v>
      </c>
      <c r="BH443" s="230">
        <f>IF(N443="sníž. přenesená",J443,0)</f>
        <v>0</v>
      </c>
      <c r="BI443" s="230">
        <f>IF(N443="nulová",J443,0)</f>
        <v>0</v>
      </c>
      <c r="BJ443" s="17" t="s">
        <v>81</v>
      </c>
      <c r="BK443" s="230">
        <f>ROUND(I443*H443,2)</f>
        <v>0</v>
      </c>
      <c r="BL443" s="17" t="s">
        <v>141</v>
      </c>
      <c r="BM443" s="229" t="s">
        <v>723</v>
      </c>
    </row>
    <row r="444" spans="1:65" s="2" customFormat="1" ht="24.15" customHeight="1">
      <c r="A444" s="38"/>
      <c r="B444" s="39"/>
      <c r="C444" s="218" t="s">
        <v>724</v>
      </c>
      <c r="D444" s="218" t="s">
        <v>127</v>
      </c>
      <c r="E444" s="219" t="s">
        <v>725</v>
      </c>
      <c r="F444" s="220" t="s">
        <v>726</v>
      </c>
      <c r="G444" s="221" t="s">
        <v>130</v>
      </c>
      <c r="H444" s="222">
        <v>278.75</v>
      </c>
      <c r="I444" s="223"/>
      <c r="J444" s="224">
        <f>ROUND(I444*H444,2)</f>
        <v>0</v>
      </c>
      <c r="K444" s="220" t="s">
        <v>131</v>
      </c>
      <c r="L444" s="44"/>
      <c r="M444" s="225" t="s">
        <v>1</v>
      </c>
      <c r="N444" s="226" t="s">
        <v>38</v>
      </c>
      <c r="O444" s="91"/>
      <c r="P444" s="227">
        <f>O444*H444</f>
        <v>0</v>
      </c>
      <c r="Q444" s="227">
        <v>0</v>
      </c>
      <c r="R444" s="227">
        <f>Q444*H444</f>
        <v>0</v>
      </c>
      <c r="S444" s="227">
        <v>0</v>
      </c>
      <c r="T444" s="228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9" t="s">
        <v>141</v>
      </c>
      <c r="AT444" s="229" t="s">
        <v>127</v>
      </c>
      <c r="AU444" s="229" t="s">
        <v>83</v>
      </c>
      <c r="AY444" s="17" t="s">
        <v>125</v>
      </c>
      <c r="BE444" s="230">
        <f>IF(N444="základní",J444,0)</f>
        <v>0</v>
      </c>
      <c r="BF444" s="230">
        <f>IF(N444="snížená",J444,0)</f>
        <v>0</v>
      </c>
      <c r="BG444" s="230">
        <f>IF(N444="zákl. přenesená",J444,0)</f>
        <v>0</v>
      </c>
      <c r="BH444" s="230">
        <f>IF(N444="sníž. přenesená",J444,0)</f>
        <v>0</v>
      </c>
      <c r="BI444" s="230">
        <f>IF(N444="nulová",J444,0)</f>
        <v>0</v>
      </c>
      <c r="BJ444" s="17" t="s">
        <v>81</v>
      </c>
      <c r="BK444" s="230">
        <f>ROUND(I444*H444,2)</f>
        <v>0</v>
      </c>
      <c r="BL444" s="17" t="s">
        <v>141</v>
      </c>
      <c r="BM444" s="229" t="s">
        <v>727</v>
      </c>
    </row>
    <row r="445" spans="1:65" s="2" customFormat="1" ht="16.5" customHeight="1">
      <c r="A445" s="38"/>
      <c r="B445" s="39"/>
      <c r="C445" s="264" t="s">
        <v>342</v>
      </c>
      <c r="D445" s="264" t="s">
        <v>166</v>
      </c>
      <c r="E445" s="265" t="s">
        <v>705</v>
      </c>
      <c r="F445" s="266" t="s">
        <v>706</v>
      </c>
      <c r="G445" s="267" t="s">
        <v>169</v>
      </c>
      <c r="H445" s="268">
        <v>0.52</v>
      </c>
      <c r="I445" s="269"/>
      <c r="J445" s="270">
        <f>ROUND(I445*H445,2)</f>
        <v>0</v>
      </c>
      <c r="K445" s="266" t="s">
        <v>131</v>
      </c>
      <c r="L445" s="271"/>
      <c r="M445" s="272" t="s">
        <v>1</v>
      </c>
      <c r="N445" s="273" t="s">
        <v>38</v>
      </c>
      <c r="O445" s="91"/>
      <c r="P445" s="227">
        <f>O445*H445</f>
        <v>0</v>
      </c>
      <c r="Q445" s="227">
        <v>0</v>
      </c>
      <c r="R445" s="227">
        <f>Q445*H445</f>
        <v>0</v>
      </c>
      <c r="S445" s="227">
        <v>0</v>
      </c>
      <c r="T445" s="228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29" t="s">
        <v>204</v>
      </c>
      <c r="AT445" s="229" t="s">
        <v>166</v>
      </c>
      <c r="AU445" s="229" t="s">
        <v>83</v>
      </c>
      <c r="AY445" s="17" t="s">
        <v>125</v>
      </c>
      <c r="BE445" s="230">
        <f>IF(N445="základní",J445,0)</f>
        <v>0</v>
      </c>
      <c r="BF445" s="230">
        <f>IF(N445="snížená",J445,0)</f>
        <v>0</v>
      </c>
      <c r="BG445" s="230">
        <f>IF(N445="zákl. přenesená",J445,0)</f>
        <v>0</v>
      </c>
      <c r="BH445" s="230">
        <f>IF(N445="sníž. přenesená",J445,0)</f>
        <v>0</v>
      </c>
      <c r="BI445" s="230">
        <f>IF(N445="nulová",J445,0)</f>
        <v>0</v>
      </c>
      <c r="BJ445" s="17" t="s">
        <v>81</v>
      </c>
      <c r="BK445" s="230">
        <f>ROUND(I445*H445,2)</f>
        <v>0</v>
      </c>
      <c r="BL445" s="17" t="s">
        <v>141</v>
      </c>
      <c r="BM445" s="229" t="s">
        <v>728</v>
      </c>
    </row>
    <row r="446" spans="1:65" s="2" customFormat="1" ht="24.15" customHeight="1">
      <c r="A446" s="38"/>
      <c r="B446" s="39"/>
      <c r="C446" s="218" t="s">
        <v>510</v>
      </c>
      <c r="D446" s="218" t="s">
        <v>127</v>
      </c>
      <c r="E446" s="219" t="s">
        <v>729</v>
      </c>
      <c r="F446" s="220" t="s">
        <v>730</v>
      </c>
      <c r="G446" s="221" t="s">
        <v>130</v>
      </c>
      <c r="H446" s="222">
        <v>167.25</v>
      </c>
      <c r="I446" s="223"/>
      <c r="J446" s="224">
        <f>ROUND(I446*H446,2)</f>
        <v>0</v>
      </c>
      <c r="K446" s="220" t="s">
        <v>131</v>
      </c>
      <c r="L446" s="44"/>
      <c r="M446" s="225" t="s">
        <v>1</v>
      </c>
      <c r="N446" s="226" t="s">
        <v>38</v>
      </c>
      <c r="O446" s="91"/>
      <c r="P446" s="227">
        <f>O446*H446</f>
        <v>0</v>
      </c>
      <c r="Q446" s="227">
        <v>0</v>
      </c>
      <c r="R446" s="227">
        <f>Q446*H446</f>
        <v>0</v>
      </c>
      <c r="S446" s="227">
        <v>0</v>
      </c>
      <c r="T446" s="228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29" t="s">
        <v>141</v>
      </c>
      <c r="AT446" s="229" t="s">
        <v>127</v>
      </c>
      <c r="AU446" s="229" t="s">
        <v>83</v>
      </c>
      <c r="AY446" s="17" t="s">
        <v>125</v>
      </c>
      <c r="BE446" s="230">
        <f>IF(N446="základní",J446,0)</f>
        <v>0</v>
      </c>
      <c r="BF446" s="230">
        <f>IF(N446="snížená",J446,0)</f>
        <v>0</v>
      </c>
      <c r="BG446" s="230">
        <f>IF(N446="zákl. přenesená",J446,0)</f>
        <v>0</v>
      </c>
      <c r="BH446" s="230">
        <f>IF(N446="sníž. přenesená",J446,0)</f>
        <v>0</v>
      </c>
      <c r="BI446" s="230">
        <f>IF(N446="nulová",J446,0)</f>
        <v>0</v>
      </c>
      <c r="BJ446" s="17" t="s">
        <v>81</v>
      </c>
      <c r="BK446" s="230">
        <f>ROUND(I446*H446,2)</f>
        <v>0</v>
      </c>
      <c r="BL446" s="17" t="s">
        <v>141</v>
      </c>
      <c r="BM446" s="229" t="s">
        <v>731</v>
      </c>
    </row>
    <row r="447" spans="1:51" s="13" customFormat="1" ht="12">
      <c r="A447" s="13"/>
      <c r="B447" s="231"/>
      <c r="C447" s="232"/>
      <c r="D447" s="233" t="s">
        <v>133</v>
      </c>
      <c r="E447" s="234" t="s">
        <v>1</v>
      </c>
      <c r="F447" s="235" t="s">
        <v>732</v>
      </c>
      <c r="G447" s="232"/>
      <c r="H447" s="236">
        <v>167.25</v>
      </c>
      <c r="I447" s="237"/>
      <c r="J447" s="232"/>
      <c r="K447" s="232"/>
      <c r="L447" s="238"/>
      <c r="M447" s="239"/>
      <c r="N447" s="240"/>
      <c r="O447" s="240"/>
      <c r="P447" s="240"/>
      <c r="Q447" s="240"/>
      <c r="R447" s="240"/>
      <c r="S447" s="240"/>
      <c r="T447" s="24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2" t="s">
        <v>133</v>
      </c>
      <c r="AU447" s="242" t="s">
        <v>83</v>
      </c>
      <c r="AV447" s="13" t="s">
        <v>83</v>
      </c>
      <c r="AW447" s="13" t="s">
        <v>30</v>
      </c>
      <c r="AX447" s="13" t="s">
        <v>73</v>
      </c>
      <c r="AY447" s="242" t="s">
        <v>125</v>
      </c>
    </row>
    <row r="448" spans="1:51" s="14" customFormat="1" ht="12">
      <c r="A448" s="14"/>
      <c r="B448" s="243"/>
      <c r="C448" s="244"/>
      <c r="D448" s="233" t="s">
        <v>133</v>
      </c>
      <c r="E448" s="245" t="s">
        <v>1</v>
      </c>
      <c r="F448" s="246" t="s">
        <v>153</v>
      </c>
      <c r="G448" s="244"/>
      <c r="H448" s="245" t="s">
        <v>1</v>
      </c>
      <c r="I448" s="247"/>
      <c r="J448" s="244"/>
      <c r="K448" s="244"/>
      <c r="L448" s="248"/>
      <c r="M448" s="249"/>
      <c r="N448" s="250"/>
      <c r="O448" s="250"/>
      <c r="P448" s="250"/>
      <c r="Q448" s="250"/>
      <c r="R448" s="250"/>
      <c r="S448" s="250"/>
      <c r="T448" s="251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2" t="s">
        <v>133</v>
      </c>
      <c r="AU448" s="252" t="s">
        <v>83</v>
      </c>
      <c r="AV448" s="14" t="s">
        <v>81</v>
      </c>
      <c r="AW448" s="14" t="s">
        <v>30</v>
      </c>
      <c r="AX448" s="14" t="s">
        <v>73</v>
      </c>
      <c r="AY448" s="252" t="s">
        <v>125</v>
      </c>
    </row>
    <row r="449" spans="1:51" s="15" customFormat="1" ht="12">
      <c r="A449" s="15"/>
      <c r="B449" s="253"/>
      <c r="C449" s="254"/>
      <c r="D449" s="233" t="s">
        <v>133</v>
      </c>
      <c r="E449" s="255" t="s">
        <v>1</v>
      </c>
      <c r="F449" s="256" t="s">
        <v>136</v>
      </c>
      <c r="G449" s="254"/>
      <c r="H449" s="257">
        <v>167.25</v>
      </c>
      <c r="I449" s="258"/>
      <c r="J449" s="254"/>
      <c r="K449" s="254"/>
      <c r="L449" s="259"/>
      <c r="M449" s="260"/>
      <c r="N449" s="261"/>
      <c r="O449" s="261"/>
      <c r="P449" s="261"/>
      <c r="Q449" s="261"/>
      <c r="R449" s="261"/>
      <c r="S449" s="261"/>
      <c r="T449" s="262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3" t="s">
        <v>133</v>
      </c>
      <c r="AU449" s="263" t="s">
        <v>83</v>
      </c>
      <c r="AV449" s="15" t="s">
        <v>132</v>
      </c>
      <c r="AW449" s="15" t="s">
        <v>30</v>
      </c>
      <c r="AX449" s="15" t="s">
        <v>81</v>
      </c>
      <c r="AY449" s="263" t="s">
        <v>125</v>
      </c>
    </row>
    <row r="450" spans="1:65" s="2" customFormat="1" ht="16.5" customHeight="1">
      <c r="A450" s="38"/>
      <c r="B450" s="39"/>
      <c r="C450" s="264" t="s">
        <v>344</v>
      </c>
      <c r="D450" s="264" t="s">
        <v>166</v>
      </c>
      <c r="E450" s="265" t="s">
        <v>733</v>
      </c>
      <c r="F450" s="266" t="s">
        <v>734</v>
      </c>
      <c r="G450" s="267" t="s">
        <v>130</v>
      </c>
      <c r="H450" s="268">
        <v>204.21</v>
      </c>
      <c r="I450" s="269"/>
      <c r="J450" s="270">
        <f>ROUND(I450*H450,2)</f>
        <v>0</v>
      </c>
      <c r="K450" s="266" t="s">
        <v>131</v>
      </c>
      <c r="L450" s="271"/>
      <c r="M450" s="272" t="s">
        <v>1</v>
      </c>
      <c r="N450" s="273" t="s">
        <v>38</v>
      </c>
      <c r="O450" s="91"/>
      <c r="P450" s="227">
        <f>O450*H450</f>
        <v>0</v>
      </c>
      <c r="Q450" s="227">
        <v>0</v>
      </c>
      <c r="R450" s="227">
        <f>Q450*H450</f>
        <v>0</v>
      </c>
      <c r="S450" s="227">
        <v>0</v>
      </c>
      <c r="T450" s="228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29" t="s">
        <v>204</v>
      </c>
      <c r="AT450" s="229" t="s">
        <v>166</v>
      </c>
      <c r="AU450" s="229" t="s">
        <v>83</v>
      </c>
      <c r="AY450" s="17" t="s">
        <v>125</v>
      </c>
      <c r="BE450" s="230">
        <f>IF(N450="základní",J450,0)</f>
        <v>0</v>
      </c>
      <c r="BF450" s="230">
        <f>IF(N450="snížená",J450,0)</f>
        <v>0</v>
      </c>
      <c r="BG450" s="230">
        <f>IF(N450="zákl. přenesená",J450,0)</f>
        <v>0</v>
      </c>
      <c r="BH450" s="230">
        <f>IF(N450="sníž. přenesená",J450,0)</f>
        <v>0</v>
      </c>
      <c r="BI450" s="230">
        <f>IF(N450="nulová",J450,0)</f>
        <v>0</v>
      </c>
      <c r="BJ450" s="17" t="s">
        <v>81</v>
      </c>
      <c r="BK450" s="230">
        <f>ROUND(I450*H450,2)</f>
        <v>0</v>
      </c>
      <c r="BL450" s="17" t="s">
        <v>141</v>
      </c>
      <c r="BM450" s="229" t="s">
        <v>526</v>
      </c>
    </row>
    <row r="451" spans="1:65" s="2" customFormat="1" ht="24.15" customHeight="1">
      <c r="A451" s="38"/>
      <c r="B451" s="39"/>
      <c r="C451" s="218" t="s">
        <v>735</v>
      </c>
      <c r="D451" s="218" t="s">
        <v>127</v>
      </c>
      <c r="E451" s="219" t="s">
        <v>736</v>
      </c>
      <c r="F451" s="220" t="s">
        <v>737</v>
      </c>
      <c r="G451" s="221" t="s">
        <v>130</v>
      </c>
      <c r="H451" s="222">
        <v>112</v>
      </c>
      <c r="I451" s="223"/>
      <c r="J451" s="224">
        <f>ROUND(I451*H451,2)</f>
        <v>0</v>
      </c>
      <c r="K451" s="220" t="s">
        <v>131</v>
      </c>
      <c r="L451" s="44"/>
      <c r="M451" s="225" t="s">
        <v>1</v>
      </c>
      <c r="N451" s="226" t="s">
        <v>38</v>
      </c>
      <c r="O451" s="91"/>
      <c r="P451" s="227">
        <f>O451*H451</f>
        <v>0</v>
      </c>
      <c r="Q451" s="227">
        <v>0</v>
      </c>
      <c r="R451" s="227">
        <f>Q451*H451</f>
        <v>0</v>
      </c>
      <c r="S451" s="227">
        <v>0</v>
      </c>
      <c r="T451" s="228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29" t="s">
        <v>141</v>
      </c>
      <c r="AT451" s="229" t="s">
        <v>127</v>
      </c>
      <c r="AU451" s="229" t="s">
        <v>83</v>
      </c>
      <c r="AY451" s="17" t="s">
        <v>125</v>
      </c>
      <c r="BE451" s="230">
        <f>IF(N451="základní",J451,0)</f>
        <v>0</v>
      </c>
      <c r="BF451" s="230">
        <f>IF(N451="snížená",J451,0)</f>
        <v>0</v>
      </c>
      <c r="BG451" s="230">
        <f>IF(N451="zákl. přenesená",J451,0)</f>
        <v>0</v>
      </c>
      <c r="BH451" s="230">
        <f>IF(N451="sníž. přenesená",J451,0)</f>
        <v>0</v>
      </c>
      <c r="BI451" s="230">
        <f>IF(N451="nulová",J451,0)</f>
        <v>0</v>
      </c>
      <c r="BJ451" s="17" t="s">
        <v>81</v>
      </c>
      <c r="BK451" s="230">
        <f>ROUND(I451*H451,2)</f>
        <v>0</v>
      </c>
      <c r="BL451" s="17" t="s">
        <v>141</v>
      </c>
      <c r="BM451" s="229" t="s">
        <v>738</v>
      </c>
    </row>
    <row r="452" spans="1:51" s="14" customFormat="1" ht="12">
      <c r="A452" s="14"/>
      <c r="B452" s="243"/>
      <c r="C452" s="244"/>
      <c r="D452" s="233" t="s">
        <v>133</v>
      </c>
      <c r="E452" s="245" t="s">
        <v>1</v>
      </c>
      <c r="F452" s="246" t="s">
        <v>739</v>
      </c>
      <c r="G452" s="244"/>
      <c r="H452" s="245" t="s">
        <v>1</v>
      </c>
      <c r="I452" s="247"/>
      <c r="J452" s="244"/>
      <c r="K452" s="244"/>
      <c r="L452" s="248"/>
      <c r="M452" s="249"/>
      <c r="N452" s="250"/>
      <c r="O452" s="250"/>
      <c r="P452" s="250"/>
      <c r="Q452" s="250"/>
      <c r="R452" s="250"/>
      <c r="S452" s="250"/>
      <c r="T452" s="25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2" t="s">
        <v>133</v>
      </c>
      <c r="AU452" s="252" t="s">
        <v>83</v>
      </c>
      <c r="AV452" s="14" t="s">
        <v>81</v>
      </c>
      <c r="AW452" s="14" t="s">
        <v>30</v>
      </c>
      <c r="AX452" s="14" t="s">
        <v>73</v>
      </c>
      <c r="AY452" s="252" t="s">
        <v>125</v>
      </c>
    </row>
    <row r="453" spans="1:51" s="13" customFormat="1" ht="12">
      <c r="A453" s="13"/>
      <c r="B453" s="231"/>
      <c r="C453" s="232"/>
      <c r="D453" s="233" t="s">
        <v>133</v>
      </c>
      <c r="E453" s="234" t="s">
        <v>1</v>
      </c>
      <c r="F453" s="235" t="s">
        <v>740</v>
      </c>
      <c r="G453" s="232"/>
      <c r="H453" s="236">
        <v>112</v>
      </c>
      <c r="I453" s="237"/>
      <c r="J453" s="232"/>
      <c r="K453" s="232"/>
      <c r="L453" s="238"/>
      <c r="M453" s="239"/>
      <c r="N453" s="240"/>
      <c r="O453" s="240"/>
      <c r="P453" s="240"/>
      <c r="Q453" s="240"/>
      <c r="R453" s="240"/>
      <c r="S453" s="240"/>
      <c r="T453" s="24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2" t="s">
        <v>133</v>
      </c>
      <c r="AU453" s="242" t="s">
        <v>83</v>
      </c>
      <c r="AV453" s="13" t="s">
        <v>83</v>
      </c>
      <c r="AW453" s="13" t="s">
        <v>30</v>
      </c>
      <c r="AX453" s="13" t="s">
        <v>73</v>
      </c>
      <c r="AY453" s="242" t="s">
        <v>125</v>
      </c>
    </row>
    <row r="454" spans="1:51" s="14" customFormat="1" ht="12">
      <c r="A454" s="14"/>
      <c r="B454" s="243"/>
      <c r="C454" s="244"/>
      <c r="D454" s="233" t="s">
        <v>133</v>
      </c>
      <c r="E454" s="245" t="s">
        <v>1</v>
      </c>
      <c r="F454" s="246" t="s">
        <v>153</v>
      </c>
      <c r="G454" s="244"/>
      <c r="H454" s="245" t="s">
        <v>1</v>
      </c>
      <c r="I454" s="247"/>
      <c r="J454" s="244"/>
      <c r="K454" s="244"/>
      <c r="L454" s="248"/>
      <c r="M454" s="249"/>
      <c r="N454" s="250"/>
      <c r="O454" s="250"/>
      <c r="P454" s="250"/>
      <c r="Q454" s="250"/>
      <c r="R454" s="250"/>
      <c r="S454" s="250"/>
      <c r="T454" s="251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2" t="s">
        <v>133</v>
      </c>
      <c r="AU454" s="252" t="s">
        <v>83</v>
      </c>
      <c r="AV454" s="14" t="s">
        <v>81</v>
      </c>
      <c r="AW454" s="14" t="s">
        <v>30</v>
      </c>
      <c r="AX454" s="14" t="s">
        <v>73</v>
      </c>
      <c r="AY454" s="252" t="s">
        <v>125</v>
      </c>
    </row>
    <row r="455" spans="1:51" s="15" customFormat="1" ht="12">
      <c r="A455" s="15"/>
      <c r="B455" s="253"/>
      <c r="C455" s="254"/>
      <c r="D455" s="233" t="s">
        <v>133</v>
      </c>
      <c r="E455" s="255" t="s">
        <v>1</v>
      </c>
      <c r="F455" s="256" t="s">
        <v>136</v>
      </c>
      <c r="G455" s="254"/>
      <c r="H455" s="257">
        <v>112</v>
      </c>
      <c r="I455" s="258"/>
      <c r="J455" s="254"/>
      <c r="K455" s="254"/>
      <c r="L455" s="259"/>
      <c r="M455" s="260"/>
      <c r="N455" s="261"/>
      <c r="O455" s="261"/>
      <c r="P455" s="261"/>
      <c r="Q455" s="261"/>
      <c r="R455" s="261"/>
      <c r="S455" s="261"/>
      <c r="T455" s="262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3" t="s">
        <v>133</v>
      </c>
      <c r="AU455" s="263" t="s">
        <v>83</v>
      </c>
      <c r="AV455" s="15" t="s">
        <v>132</v>
      </c>
      <c r="AW455" s="15" t="s">
        <v>30</v>
      </c>
      <c r="AX455" s="15" t="s">
        <v>81</v>
      </c>
      <c r="AY455" s="263" t="s">
        <v>125</v>
      </c>
    </row>
    <row r="456" spans="1:65" s="2" customFormat="1" ht="16.5" customHeight="1">
      <c r="A456" s="38"/>
      <c r="B456" s="39"/>
      <c r="C456" s="264" t="s">
        <v>345</v>
      </c>
      <c r="D456" s="264" t="s">
        <v>166</v>
      </c>
      <c r="E456" s="265" t="s">
        <v>741</v>
      </c>
      <c r="F456" s="266" t="s">
        <v>742</v>
      </c>
      <c r="G456" s="267" t="s">
        <v>130</v>
      </c>
      <c r="H456" s="268">
        <v>141.68</v>
      </c>
      <c r="I456" s="269"/>
      <c r="J456" s="270">
        <f>ROUND(I456*H456,2)</f>
        <v>0</v>
      </c>
      <c r="K456" s="266" t="s">
        <v>131</v>
      </c>
      <c r="L456" s="271"/>
      <c r="M456" s="272" t="s">
        <v>1</v>
      </c>
      <c r="N456" s="273" t="s">
        <v>38</v>
      </c>
      <c r="O456" s="91"/>
      <c r="P456" s="227">
        <f>O456*H456</f>
        <v>0</v>
      </c>
      <c r="Q456" s="227">
        <v>0</v>
      </c>
      <c r="R456" s="227">
        <f>Q456*H456</f>
        <v>0</v>
      </c>
      <c r="S456" s="227">
        <v>0</v>
      </c>
      <c r="T456" s="228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29" t="s">
        <v>204</v>
      </c>
      <c r="AT456" s="229" t="s">
        <v>166</v>
      </c>
      <c r="AU456" s="229" t="s">
        <v>83</v>
      </c>
      <c r="AY456" s="17" t="s">
        <v>125</v>
      </c>
      <c r="BE456" s="230">
        <f>IF(N456="základní",J456,0)</f>
        <v>0</v>
      </c>
      <c r="BF456" s="230">
        <f>IF(N456="snížená",J456,0)</f>
        <v>0</v>
      </c>
      <c r="BG456" s="230">
        <f>IF(N456="zákl. přenesená",J456,0)</f>
        <v>0</v>
      </c>
      <c r="BH456" s="230">
        <f>IF(N456="sníž. přenesená",J456,0)</f>
        <v>0</v>
      </c>
      <c r="BI456" s="230">
        <f>IF(N456="nulová",J456,0)</f>
        <v>0</v>
      </c>
      <c r="BJ456" s="17" t="s">
        <v>81</v>
      </c>
      <c r="BK456" s="230">
        <f>ROUND(I456*H456,2)</f>
        <v>0</v>
      </c>
      <c r="BL456" s="17" t="s">
        <v>141</v>
      </c>
      <c r="BM456" s="229" t="s">
        <v>743</v>
      </c>
    </row>
    <row r="457" spans="1:51" s="13" customFormat="1" ht="12">
      <c r="A457" s="13"/>
      <c r="B457" s="231"/>
      <c r="C457" s="232"/>
      <c r="D457" s="233" t="s">
        <v>133</v>
      </c>
      <c r="E457" s="234" t="s">
        <v>1</v>
      </c>
      <c r="F457" s="235" t="s">
        <v>744</v>
      </c>
      <c r="G457" s="232"/>
      <c r="H457" s="236">
        <v>141.68</v>
      </c>
      <c r="I457" s="237"/>
      <c r="J457" s="232"/>
      <c r="K457" s="232"/>
      <c r="L457" s="238"/>
      <c r="M457" s="239"/>
      <c r="N457" s="240"/>
      <c r="O457" s="240"/>
      <c r="P457" s="240"/>
      <c r="Q457" s="240"/>
      <c r="R457" s="240"/>
      <c r="S457" s="240"/>
      <c r="T457" s="241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2" t="s">
        <v>133</v>
      </c>
      <c r="AU457" s="242" t="s">
        <v>83</v>
      </c>
      <c r="AV457" s="13" t="s">
        <v>83</v>
      </c>
      <c r="AW457" s="13" t="s">
        <v>30</v>
      </c>
      <c r="AX457" s="13" t="s">
        <v>73</v>
      </c>
      <c r="AY457" s="242" t="s">
        <v>125</v>
      </c>
    </row>
    <row r="458" spans="1:51" s="15" customFormat="1" ht="12">
      <c r="A458" s="15"/>
      <c r="B458" s="253"/>
      <c r="C458" s="254"/>
      <c r="D458" s="233" t="s">
        <v>133</v>
      </c>
      <c r="E458" s="255" t="s">
        <v>1</v>
      </c>
      <c r="F458" s="256" t="s">
        <v>136</v>
      </c>
      <c r="G458" s="254"/>
      <c r="H458" s="257">
        <v>141.68</v>
      </c>
      <c r="I458" s="258"/>
      <c r="J458" s="254"/>
      <c r="K458" s="254"/>
      <c r="L458" s="259"/>
      <c r="M458" s="260"/>
      <c r="N458" s="261"/>
      <c r="O458" s="261"/>
      <c r="P458" s="261"/>
      <c r="Q458" s="261"/>
      <c r="R458" s="261"/>
      <c r="S458" s="261"/>
      <c r="T458" s="262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3" t="s">
        <v>133</v>
      </c>
      <c r="AU458" s="263" t="s">
        <v>83</v>
      </c>
      <c r="AV458" s="15" t="s">
        <v>132</v>
      </c>
      <c r="AW458" s="15" t="s">
        <v>30</v>
      </c>
      <c r="AX458" s="15" t="s">
        <v>81</v>
      </c>
      <c r="AY458" s="263" t="s">
        <v>125</v>
      </c>
    </row>
    <row r="459" spans="1:65" s="2" customFormat="1" ht="24.15" customHeight="1">
      <c r="A459" s="38"/>
      <c r="B459" s="39"/>
      <c r="C459" s="218" t="s">
        <v>745</v>
      </c>
      <c r="D459" s="218" t="s">
        <v>127</v>
      </c>
      <c r="E459" s="219" t="s">
        <v>746</v>
      </c>
      <c r="F459" s="220" t="s">
        <v>747</v>
      </c>
      <c r="G459" s="221" t="s">
        <v>169</v>
      </c>
      <c r="H459" s="222">
        <v>5.59</v>
      </c>
      <c r="I459" s="223"/>
      <c r="J459" s="224">
        <f>ROUND(I459*H459,2)</f>
        <v>0</v>
      </c>
      <c r="K459" s="220" t="s">
        <v>131</v>
      </c>
      <c r="L459" s="44"/>
      <c r="M459" s="274" t="s">
        <v>1</v>
      </c>
      <c r="N459" s="275" t="s">
        <v>38</v>
      </c>
      <c r="O459" s="276"/>
      <c r="P459" s="277">
        <f>O459*H459</f>
        <v>0</v>
      </c>
      <c r="Q459" s="277">
        <v>0</v>
      </c>
      <c r="R459" s="277">
        <f>Q459*H459</f>
        <v>0</v>
      </c>
      <c r="S459" s="277">
        <v>0</v>
      </c>
      <c r="T459" s="278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29" t="s">
        <v>141</v>
      </c>
      <c r="AT459" s="229" t="s">
        <v>127</v>
      </c>
      <c r="AU459" s="229" t="s">
        <v>83</v>
      </c>
      <c r="AY459" s="17" t="s">
        <v>125</v>
      </c>
      <c r="BE459" s="230">
        <f>IF(N459="základní",J459,0)</f>
        <v>0</v>
      </c>
      <c r="BF459" s="230">
        <f>IF(N459="snížená",J459,0)</f>
        <v>0</v>
      </c>
      <c r="BG459" s="230">
        <f>IF(N459="zákl. přenesená",J459,0)</f>
        <v>0</v>
      </c>
      <c r="BH459" s="230">
        <f>IF(N459="sníž. přenesená",J459,0)</f>
        <v>0</v>
      </c>
      <c r="BI459" s="230">
        <f>IF(N459="nulová",J459,0)</f>
        <v>0</v>
      </c>
      <c r="BJ459" s="17" t="s">
        <v>81</v>
      </c>
      <c r="BK459" s="230">
        <f>ROUND(I459*H459,2)</f>
        <v>0</v>
      </c>
      <c r="BL459" s="17" t="s">
        <v>141</v>
      </c>
      <c r="BM459" s="229" t="s">
        <v>748</v>
      </c>
    </row>
    <row r="460" spans="1:31" s="2" customFormat="1" ht="6.95" customHeight="1">
      <c r="A460" s="38"/>
      <c r="B460" s="66"/>
      <c r="C460" s="67"/>
      <c r="D460" s="67"/>
      <c r="E460" s="67"/>
      <c r="F460" s="67"/>
      <c r="G460" s="67"/>
      <c r="H460" s="67"/>
      <c r="I460" s="67"/>
      <c r="J460" s="67"/>
      <c r="K460" s="67"/>
      <c r="L460" s="44"/>
      <c r="M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</row>
  </sheetData>
  <sheetProtection password="CC35" sheet="1" objects="1" scenarios="1" formatColumns="0" formatRows="0" autoFilter="0"/>
  <autoFilter ref="C126:K459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 xml:space="preserve">III/233 19   Hlohovičky ,  Opěrná zeď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749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31. 1. 2024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ROUND((SUM(BE126:BE298)),2)</f>
        <v>0</v>
      </c>
      <c r="G33" s="38"/>
      <c r="H33" s="38"/>
      <c r="I33" s="155">
        <v>0.21</v>
      </c>
      <c r="J33" s="154">
        <f>ROUND(((SUM(BE126:BE298))*I33),2)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ROUND((SUM(BF126:BF298)),2)</f>
        <v>0</v>
      </c>
      <c r="G34" s="38"/>
      <c r="H34" s="38"/>
      <c r="I34" s="155">
        <v>0.12</v>
      </c>
      <c r="J34" s="154">
        <f>ROUND(((SUM(BF126:BF298))*I34),2)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ROUND((SUM(BG126:BG298)),2)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ROUND((SUM(BH126:BH298)),2)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ROUND((SUM(BI126:BI298)),2)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 xml:space="preserve">III/233 19   Hlohovičky ,  Opěrná zeď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202 - Lávka přes Vejvanovský potok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31. 1. 2024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J176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405</v>
      </c>
      <c r="E100" s="188"/>
      <c r="F100" s="188"/>
      <c r="G100" s="188"/>
      <c r="H100" s="188"/>
      <c r="I100" s="188"/>
      <c r="J100" s="189">
        <f>J203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104</v>
      </c>
      <c r="E101" s="188"/>
      <c r="F101" s="188"/>
      <c r="G101" s="188"/>
      <c r="H101" s="188"/>
      <c r="I101" s="188"/>
      <c r="J101" s="189">
        <f>J229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105</v>
      </c>
      <c r="E102" s="188"/>
      <c r="F102" s="188"/>
      <c r="G102" s="188"/>
      <c r="H102" s="188"/>
      <c r="I102" s="188"/>
      <c r="J102" s="189">
        <f>J246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J259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108</v>
      </c>
      <c r="E104" s="188"/>
      <c r="F104" s="188"/>
      <c r="G104" s="188"/>
      <c r="H104" s="188"/>
      <c r="I104" s="188"/>
      <c r="J104" s="189">
        <f>J275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407</v>
      </c>
      <c r="E105" s="182"/>
      <c r="F105" s="182"/>
      <c r="G105" s="182"/>
      <c r="H105" s="182"/>
      <c r="I105" s="182"/>
      <c r="J105" s="183">
        <f>J286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408</v>
      </c>
      <c r="E106" s="188"/>
      <c r="F106" s="188"/>
      <c r="G106" s="188"/>
      <c r="H106" s="188"/>
      <c r="I106" s="188"/>
      <c r="J106" s="189">
        <f>J287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110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 xml:space="preserve">III/233 19   Hlohovičky ,  Opěrná zeď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94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SO 202 - Lávka přes Vejvanovský potok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 xml:space="preserve"> </v>
      </c>
      <c r="G120" s="40"/>
      <c r="H120" s="40"/>
      <c r="I120" s="32" t="s">
        <v>22</v>
      </c>
      <c r="J120" s="79" t="str">
        <f>IF(J12="","",J12)</f>
        <v>31. 1. 2024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 xml:space="preserve"> </v>
      </c>
      <c r="G122" s="40"/>
      <c r="H122" s="40"/>
      <c r="I122" s="32" t="s">
        <v>29</v>
      </c>
      <c r="J122" s="36" t="str">
        <f>E21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40"/>
      <c r="E123" s="40"/>
      <c r="F123" s="27" t="str">
        <f>IF(E18="","",E18)</f>
        <v>Vyplň údaj</v>
      </c>
      <c r="G123" s="40"/>
      <c r="H123" s="40"/>
      <c r="I123" s="32" t="s">
        <v>31</v>
      </c>
      <c r="J123" s="36" t="str">
        <f>E24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111</v>
      </c>
      <c r="D125" s="194" t="s">
        <v>58</v>
      </c>
      <c r="E125" s="194" t="s">
        <v>54</v>
      </c>
      <c r="F125" s="194" t="s">
        <v>55</v>
      </c>
      <c r="G125" s="194" t="s">
        <v>112</v>
      </c>
      <c r="H125" s="194" t="s">
        <v>113</v>
      </c>
      <c r="I125" s="194" t="s">
        <v>114</v>
      </c>
      <c r="J125" s="194" t="s">
        <v>98</v>
      </c>
      <c r="K125" s="195" t="s">
        <v>115</v>
      </c>
      <c r="L125" s="196"/>
      <c r="M125" s="100" t="s">
        <v>1</v>
      </c>
      <c r="N125" s="101" t="s">
        <v>37</v>
      </c>
      <c r="O125" s="101" t="s">
        <v>116</v>
      </c>
      <c r="P125" s="101" t="s">
        <v>117</v>
      </c>
      <c r="Q125" s="101" t="s">
        <v>118</v>
      </c>
      <c r="R125" s="101" t="s">
        <v>119</v>
      </c>
      <c r="S125" s="101" t="s">
        <v>120</v>
      </c>
      <c r="T125" s="102" t="s">
        <v>121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122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P127+P286</f>
        <v>0</v>
      </c>
      <c r="Q126" s="104"/>
      <c r="R126" s="199">
        <f>R127+R286</f>
        <v>0</v>
      </c>
      <c r="S126" s="104"/>
      <c r="T126" s="200">
        <f>T127+T286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72</v>
      </c>
      <c r="AU126" s="17" t="s">
        <v>100</v>
      </c>
      <c r="BK126" s="201">
        <f>BK127+BK286</f>
        <v>0</v>
      </c>
    </row>
    <row r="127" spans="1:63" s="12" customFormat="1" ht="25.9" customHeight="1">
      <c r="A127" s="12"/>
      <c r="B127" s="202"/>
      <c r="C127" s="203"/>
      <c r="D127" s="204" t="s">
        <v>72</v>
      </c>
      <c r="E127" s="205" t="s">
        <v>123</v>
      </c>
      <c r="F127" s="205" t="s">
        <v>124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P128+P176+P203+P229+P246+P259+P275</f>
        <v>0</v>
      </c>
      <c r="Q127" s="210"/>
      <c r="R127" s="211">
        <f>R128+R176+R203+R229+R246+R259+R275</f>
        <v>0</v>
      </c>
      <c r="S127" s="210"/>
      <c r="T127" s="212">
        <f>T128+T176+T203+T229+T246+T259+T275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81</v>
      </c>
      <c r="AT127" s="214" t="s">
        <v>72</v>
      </c>
      <c r="AU127" s="214" t="s">
        <v>73</v>
      </c>
      <c r="AY127" s="213" t="s">
        <v>125</v>
      </c>
      <c r="BK127" s="215">
        <f>BK128+BK176+BK203+BK229+BK246+BK259+BK275</f>
        <v>0</v>
      </c>
    </row>
    <row r="128" spans="1:63" s="12" customFormat="1" ht="22.8" customHeight="1">
      <c r="A128" s="12"/>
      <c r="B128" s="202"/>
      <c r="C128" s="203"/>
      <c r="D128" s="204" t="s">
        <v>72</v>
      </c>
      <c r="E128" s="216" t="s">
        <v>81</v>
      </c>
      <c r="F128" s="216" t="s">
        <v>126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SUM(P129:P175)</f>
        <v>0</v>
      </c>
      <c r="Q128" s="210"/>
      <c r="R128" s="211">
        <f>SUM(R129:R175)</f>
        <v>0</v>
      </c>
      <c r="S128" s="210"/>
      <c r="T128" s="212">
        <f>SUM(T129:T175)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81</v>
      </c>
      <c r="AT128" s="214" t="s">
        <v>72</v>
      </c>
      <c r="AU128" s="214" t="s">
        <v>81</v>
      </c>
      <c r="AY128" s="213" t="s">
        <v>125</v>
      </c>
      <c r="BK128" s="215">
        <f>SUM(BK129:BK175)</f>
        <v>0</v>
      </c>
    </row>
    <row r="129" spans="1:65" s="2" customFormat="1" ht="24.15" customHeight="1">
      <c r="A129" s="38"/>
      <c r="B129" s="39"/>
      <c r="C129" s="218" t="s">
        <v>81</v>
      </c>
      <c r="D129" s="218" t="s">
        <v>127</v>
      </c>
      <c r="E129" s="219" t="s">
        <v>409</v>
      </c>
      <c r="F129" s="220" t="s">
        <v>410</v>
      </c>
      <c r="G129" s="221" t="s">
        <v>130</v>
      </c>
      <c r="H129" s="222">
        <v>10</v>
      </c>
      <c r="I129" s="223"/>
      <c r="J129" s="224">
        <f>ROUND(I129*H129,2)</f>
        <v>0</v>
      </c>
      <c r="K129" s="220" t="s">
        <v>131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132</v>
      </c>
      <c r="AT129" s="229" t="s">
        <v>127</v>
      </c>
      <c r="AU129" s="229" t="s">
        <v>83</v>
      </c>
      <c r="AY129" s="17" t="s">
        <v>125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132</v>
      </c>
      <c r="BM129" s="229" t="s">
        <v>83</v>
      </c>
    </row>
    <row r="130" spans="1:51" s="13" customFormat="1" ht="12">
      <c r="A130" s="13"/>
      <c r="B130" s="231"/>
      <c r="C130" s="232"/>
      <c r="D130" s="233" t="s">
        <v>133</v>
      </c>
      <c r="E130" s="234" t="s">
        <v>1</v>
      </c>
      <c r="F130" s="235" t="s">
        <v>157</v>
      </c>
      <c r="G130" s="232"/>
      <c r="H130" s="236">
        <v>10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133</v>
      </c>
      <c r="AU130" s="242" t="s">
        <v>83</v>
      </c>
      <c r="AV130" s="13" t="s">
        <v>83</v>
      </c>
      <c r="AW130" s="13" t="s">
        <v>30</v>
      </c>
      <c r="AX130" s="13" t="s">
        <v>73</v>
      </c>
      <c r="AY130" s="242" t="s">
        <v>125</v>
      </c>
    </row>
    <row r="131" spans="1:51" s="14" customFormat="1" ht="12">
      <c r="A131" s="14"/>
      <c r="B131" s="243"/>
      <c r="C131" s="244"/>
      <c r="D131" s="233" t="s">
        <v>133</v>
      </c>
      <c r="E131" s="245" t="s">
        <v>1</v>
      </c>
      <c r="F131" s="246" t="s">
        <v>153</v>
      </c>
      <c r="G131" s="244"/>
      <c r="H131" s="245" t="s">
        <v>1</v>
      </c>
      <c r="I131" s="247"/>
      <c r="J131" s="244"/>
      <c r="K131" s="244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133</v>
      </c>
      <c r="AU131" s="252" t="s">
        <v>83</v>
      </c>
      <c r="AV131" s="14" t="s">
        <v>81</v>
      </c>
      <c r="AW131" s="14" t="s">
        <v>30</v>
      </c>
      <c r="AX131" s="14" t="s">
        <v>73</v>
      </c>
      <c r="AY131" s="252" t="s">
        <v>125</v>
      </c>
    </row>
    <row r="132" spans="1:51" s="15" customFormat="1" ht="12">
      <c r="A132" s="15"/>
      <c r="B132" s="253"/>
      <c r="C132" s="254"/>
      <c r="D132" s="233" t="s">
        <v>133</v>
      </c>
      <c r="E132" s="255" t="s">
        <v>1</v>
      </c>
      <c r="F132" s="256" t="s">
        <v>136</v>
      </c>
      <c r="G132" s="254"/>
      <c r="H132" s="257">
        <v>10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3" t="s">
        <v>133</v>
      </c>
      <c r="AU132" s="263" t="s">
        <v>83</v>
      </c>
      <c r="AV132" s="15" t="s">
        <v>132</v>
      </c>
      <c r="AW132" s="15" t="s">
        <v>30</v>
      </c>
      <c r="AX132" s="15" t="s">
        <v>81</v>
      </c>
      <c r="AY132" s="263" t="s">
        <v>125</v>
      </c>
    </row>
    <row r="133" spans="1:65" s="2" customFormat="1" ht="16.5" customHeight="1">
      <c r="A133" s="38"/>
      <c r="B133" s="39"/>
      <c r="C133" s="218" t="s">
        <v>83</v>
      </c>
      <c r="D133" s="218" t="s">
        <v>127</v>
      </c>
      <c r="E133" s="219" t="s">
        <v>128</v>
      </c>
      <c r="F133" s="220" t="s">
        <v>129</v>
      </c>
      <c r="G133" s="221" t="s">
        <v>130</v>
      </c>
      <c r="H133" s="222">
        <v>4.5</v>
      </c>
      <c r="I133" s="223"/>
      <c r="J133" s="224">
        <f>ROUND(I133*H133,2)</f>
        <v>0</v>
      </c>
      <c r="K133" s="220" t="s">
        <v>131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132</v>
      </c>
      <c r="AT133" s="229" t="s">
        <v>127</v>
      </c>
      <c r="AU133" s="229" t="s">
        <v>83</v>
      </c>
      <c r="AY133" s="17" t="s">
        <v>125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132</v>
      </c>
      <c r="BM133" s="229" t="s">
        <v>132</v>
      </c>
    </row>
    <row r="134" spans="1:51" s="13" customFormat="1" ht="12">
      <c r="A134" s="13"/>
      <c r="B134" s="231"/>
      <c r="C134" s="232"/>
      <c r="D134" s="233" t="s">
        <v>133</v>
      </c>
      <c r="E134" s="234" t="s">
        <v>1</v>
      </c>
      <c r="F134" s="235" t="s">
        <v>750</v>
      </c>
      <c r="G134" s="232"/>
      <c r="H134" s="236">
        <v>4.5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133</v>
      </c>
      <c r="AU134" s="242" t="s">
        <v>83</v>
      </c>
      <c r="AV134" s="13" t="s">
        <v>83</v>
      </c>
      <c r="AW134" s="13" t="s">
        <v>30</v>
      </c>
      <c r="AX134" s="13" t="s">
        <v>73</v>
      </c>
      <c r="AY134" s="242" t="s">
        <v>125</v>
      </c>
    </row>
    <row r="135" spans="1:51" s="14" customFormat="1" ht="12">
      <c r="A135" s="14"/>
      <c r="B135" s="243"/>
      <c r="C135" s="244"/>
      <c r="D135" s="233" t="s">
        <v>133</v>
      </c>
      <c r="E135" s="245" t="s">
        <v>1</v>
      </c>
      <c r="F135" s="246" t="s">
        <v>643</v>
      </c>
      <c r="G135" s="244"/>
      <c r="H135" s="245" t="s">
        <v>1</v>
      </c>
      <c r="I135" s="247"/>
      <c r="J135" s="244"/>
      <c r="K135" s="244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133</v>
      </c>
      <c r="AU135" s="252" t="s">
        <v>83</v>
      </c>
      <c r="AV135" s="14" t="s">
        <v>81</v>
      </c>
      <c r="AW135" s="14" t="s">
        <v>30</v>
      </c>
      <c r="AX135" s="14" t="s">
        <v>73</v>
      </c>
      <c r="AY135" s="252" t="s">
        <v>125</v>
      </c>
    </row>
    <row r="136" spans="1:51" s="15" customFormat="1" ht="12">
      <c r="A136" s="15"/>
      <c r="B136" s="253"/>
      <c r="C136" s="254"/>
      <c r="D136" s="233" t="s">
        <v>133</v>
      </c>
      <c r="E136" s="255" t="s">
        <v>1</v>
      </c>
      <c r="F136" s="256" t="s">
        <v>136</v>
      </c>
      <c r="G136" s="254"/>
      <c r="H136" s="257">
        <v>4.5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3" t="s">
        <v>133</v>
      </c>
      <c r="AU136" s="263" t="s">
        <v>83</v>
      </c>
      <c r="AV136" s="15" t="s">
        <v>132</v>
      </c>
      <c r="AW136" s="15" t="s">
        <v>30</v>
      </c>
      <c r="AX136" s="15" t="s">
        <v>81</v>
      </c>
      <c r="AY136" s="263" t="s">
        <v>125</v>
      </c>
    </row>
    <row r="137" spans="1:65" s="2" customFormat="1" ht="24.15" customHeight="1">
      <c r="A137" s="38"/>
      <c r="B137" s="39"/>
      <c r="C137" s="218" t="s">
        <v>144</v>
      </c>
      <c r="D137" s="218" t="s">
        <v>127</v>
      </c>
      <c r="E137" s="219" t="s">
        <v>751</v>
      </c>
      <c r="F137" s="220" t="s">
        <v>752</v>
      </c>
      <c r="G137" s="221" t="s">
        <v>160</v>
      </c>
      <c r="H137" s="222">
        <v>20.48</v>
      </c>
      <c r="I137" s="223"/>
      <c r="J137" s="224">
        <f>ROUND(I137*H137,2)</f>
        <v>0</v>
      </c>
      <c r="K137" s="220" t="s">
        <v>131</v>
      </c>
      <c r="L137" s="44"/>
      <c r="M137" s="225" t="s">
        <v>1</v>
      </c>
      <c r="N137" s="226" t="s">
        <v>38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132</v>
      </c>
      <c r="AT137" s="229" t="s">
        <v>127</v>
      </c>
      <c r="AU137" s="229" t="s">
        <v>83</v>
      </c>
      <c r="AY137" s="17" t="s">
        <v>125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81</v>
      </c>
      <c r="BK137" s="230">
        <f>ROUND(I137*H137,2)</f>
        <v>0</v>
      </c>
      <c r="BL137" s="17" t="s">
        <v>132</v>
      </c>
      <c r="BM137" s="229" t="s">
        <v>147</v>
      </c>
    </row>
    <row r="138" spans="1:65" s="2" customFormat="1" ht="21.75" customHeight="1">
      <c r="A138" s="38"/>
      <c r="B138" s="39"/>
      <c r="C138" s="218" t="s">
        <v>132</v>
      </c>
      <c r="D138" s="218" t="s">
        <v>127</v>
      </c>
      <c r="E138" s="219" t="s">
        <v>459</v>
      </c>
      <c r="F138" s="220" t="s">
        <v>460</v>
      </c>
      <c r="G138" s="221" t="s">
        <v>130</v>
      </c>
      <c r="H138" s="222">
        <v>10</v>
      </c>
      <c r="I138" s="223"/>
      <c r="J138" s="224">
        <f>ROUND(I138*H138,2)</f>
        <v>0</v>
      </c>
      <c r="K138" s="220" t="s">
        <v>131</v>
      </c>
      <c r="L138" s="44"/>
      <c r="M138" s="225" t="s">
        <v>1</v>
      </c>
      <c r="N138" s="226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132</v>
      </c>
      <c r="AT138" s="229" t="s">
        <v>127</v>
      </c>
      <c r="AU138" s="229" t="s">
        <v>83</v>
      </c>
      <c r="AY138" s="17" t="s">
        <v>125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132</v>
      </c>
      <c r="BM138" s="229" t="s">
        <v>151</v>
      </c>
    </row>
    <row r="139" spans="1:65" s="2" customFormat="1" ht="21.75" customHeight="1">
      <c r="A139" s="38"/>
      <c r="B139" s="39"/>
      <c r="C139" s="218" t="s">
        <v>154</v>
      </c>
      <c r="D139" s="218" t="s">
        <v>127</v>
      </c>
      <c r="E139" s="219" t="s">
        <v>468</v>
      </c>
      <c r="F139" s="220" t="s">
        <v>469</v>
      </c>
      <c r="G139" s="221" t="s">
        <v>130</v>
      </c>
      <c r="H139" s="222">
        <v>100</v>
      </c>
      <c r="I139" s="223"/>
      <c r="J139" s="224">
        <f>ROUND(I139*H139,2)</f>
        <v>0</v>
      </c>
      <c r="K139" s="220" t="s">
        <v>131</v>
      </c>
      <c r="L139" s="44"/>
      <c r="M139" s="225" t="s">
        <v>1</v>
      </c>
      <c r="N139" s="226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132</v>
      </c>
      <c r="AT139" s="229" t="s">
        <v>127</v>
      </c>
      <c r="AU139" s="229" t="s">
        <v>83</v>
      </c>
      <c r="AY139" s="17" t="s">
        <v>125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132</v>
      </c>
      <c r="BM139" s="229" t="s">
        <v>157</v>
      </c>
    </row>
    <row r="140" spans="1:51" s="13" customFormat="1" ht="12">
      <c r="A140" s="13"/>
      <c r="B140" s="231"/>
      <c r="C140" s="232"/>
      <c r="D140" s="233" t="s">
        <v>133</v>
      </c>
      <c r="E140" s="234" t="s">
        <v>1</v>
      </c>
      <c r="F140" s="235" t="s">
        <v>753</v>
      </c>
      <c r="G140" s="232"/>
      <c r="H140" s="236">
        <v>100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133</v>
      </c>
      <c r="AU140" s="242" t="s">
        <v>83</v>
      </c>
      <c r="AV140" s="13" t="s">
        <v>83</v>
      </c>
      <c r="AW140" s="13" t="s">
        <v>30</v>
      </c>
      <c r="AX140" s="13" t="s">
        <v>73</v>
      </c>
      <c r="AY140" s="242" t="s">
        <v>125</v>
      </c>
    </row>
    <row r="141" spans="1:51" s="15" customFormat="1" ht="12">
      <c r="A141" s="15"/>
      <c r="B141" s="253"/>
      <c r="C141" s="254"/>
      <c r="D141" s="233" t="s">
        <v>133</v>
      </c>
      <c r="E141" s="255" t="s">
        <v>1</v>
      </c>
      <c r="F141" s="256" t="s">
        <v>136</v>
      </c>
      <c r="G141" s="254"/>
      <c r="H141" s="257">
        <v>100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3" t="s">
        <v>133</v>
      </c>
      <c r="AU141" s="263" t="s">
        <v>83</v>
      </c>
      <c r="AV141" s="15" t="s">
        <v>132</v>
      </c>
      <c r="AW141" s="15" t="s">
        <v>30</v>
      </c>
      <c r="AX141" s="15" t="s">
        <v>81</v>
      </c>
      <c r="AY141" s="263" t="s">
        <v>125</v>
      </c>
    </row>
    <row r="142" spans="1:65" s="2" customFormat="1" ht="16.5" customHeight="1">
      <c r="A142" s="38"/>
      <c r="B142" s="39"/>
      <c r="C142" s="218" t="s">
        <v>147</v>
      </c>
      <c r="D142" s="218" t="s">
        <v>127</v>
      </c>
      <c r="E142" s="219" t="s">
        <v>162</v>
      </c>
      <c r="F142" s="220" t="s">
        <v>754</v>
      </c>
      <c r="G142" s="221" t="s">
        <v>160</v>
      </c>
      <c r="H142" s="222">
        <v>0.9</v>
      </c>
      <c r="I142" s="223"/>
      <c r="J142" s="224">
        <f>ROUND(I142*H142,2)</f>
        <v>0</v>
      </c>
      <c r="K142" s="220" t="s">
        <v>1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132</v>
      </c>
      <c r="AT142" s="229" t="s">
        <v>127</v>
      </c>
      <c r="AU142" s="229" t="s">
        <v>83</v>
      </c>
      <c r="AY142" s="17" t="s">
        <v>125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132</v>
      </c>
      <c r="BM142" s="229" t="s">
        <v>8</v>
      </c>
    </row>
    <row r="143" spans="1:51" s="13" customFormat="1" ht="12">
      <c r="A143" s="13"/>
      <c r="B143" s="231"/>
      <c r="C143" s="232"/>
      <c r="D143" s="233" t="s">
        <v>133</v>
      </c>
      <c r="E143" s="234" t="s">
        <v>1</v>
      </c>
      <c r="F143" s="235" t="s">
        <v>755</v>
      </c>
      <c r="G143" s="232"/>
      <c r="H143" s="236">
        <v>0.9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133</v>
      </c>
      <c r="AU143" s="242" t="s">
        <v>83</v>
      </c>
      <c r="AV143" s="13" t="s">
        <v>83</v>
      </c>
      <c r="AW143" s="13" t="s">
        <v>30</v>
      </c>
      <c r="AX143" s="13" t="s">
        <v>73</v>
      </c>
      <c r="AY143" s="242" t="s">
        <v>125</v>
      </c>
    </row>
    <row r="144" spans="1:51" s="15" customFormat="1" ht="12">
      <c r="A144" s="15"/>
      <c r="B144" s="253"/>
      <c r="C144" s="254"/>
      <c r="D144" s="233" t="s">
        <v>133</v>
      </c>
      <c r="E144" s="255" t="s">
        <v>1</v>
      </c>
      <c r="F144" s="256" t="s">
        <v>136</v>
      </c>
      <c r="G144" s="254"/>
      <c r="H144" s="257">
        <v>0.9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3" t="s">
        <v>133</v>
      </c>
      <c r="AU144" s="263" t="s">
        <v>83</v>
      </c>
      <c r="AV144" s="15" t="s">
        <v>132</v>
      </c>
      <c r="AW144" s="15" t="s">
        <v>30</v>
      </c>
      <c r="AX144" s="15" t="s">
        <v>81</v>
      </c>
      <c r="AY144" s="263" t="s">
        <v>125</v>
      </c>
    </row>
    <row r="145" spans="1:65" s="2" customFormat="1" ht="16.5" customHeight="1">
      <c r="A145" s="38"/>
      <c r="B145" s="39"/>
      <c r="C145" s="264" t="s">
        <v>161</v>
      </c>
      <c r="D145" s="264" t="s">
        <v>166</v>
      </c>
      <c r="E145" s="265" t="s">
        <v>167</v>
      </c>
      <c r="F145" s="266" t="s">
        <v>168</v>
      </c>
      <c r="G145" s="267" t="s">
        <v>169</v>
      </c>
      <c r="H145" s="268">
        <v>1.62</v>
      </c>
      <c r="I145" s="269"/>
      <c r="J145" s="270">
        <f>ROUND(I145*H145,2)</f>
        <v>0</v>
      </c>
      <c r="K145" s="266" t="s">
        <v>131</v>
      </c>
      <c r="L145" s="271"/>
      <c r="M145" s="272" t="s">
        <v>1</v>
      </c>
      <c r="N145" s="273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151</v>
      </c>
      <c r="AT145" s="229" t="s">
        <v>166</v>
      </c>
      <c r="AU145" s="229" t="s">
        <v>83</v>
      </c>
      <c r="AY145" s="17" t="s">
        <v>125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132</v>
      </c>
      <c r="BM145" s="229" t="s">
        <v>164</v>
      </c>
    </row>
    <row r="146" spans="1:51" s="13" customFormat="1" ht="12">
      <c r="A146" s="13"/>
      <c r="B146" s="231"/>
      <c r="C146" s="232"/>
      <c r="D146" s="233" t="s">
        <v>133</v>
      </c>
      <c r="E146" s="234" t="s">
        <v>1</v>
      </c>
      <c r="F146" s="235" t="s">
        <v>756</v>
      </c>
      <c r="G146" s="232"/>
      <c r="H146" s="236">
        <v>1.62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133</v>
      </c>
      <c r="AU146" s="242" t="s">
        <v>83</v>
      </c>
      <c r="AV146" s="13" t="s">
        <v>83</v>
      </c>
      <c r="AW146" s="13" t="s">
        <v>30</v>
      </c>
      <c r="AX146" s="13" t="s">
        <v>73</v>
      </c>
      <c r="AY146" s="242" t="s">
        <v>125</v>
      </c>
    </row>
    <row r="147" spans="1:51" s="15" customFormat="1" ht="12">
      <c r="A147" s="15"/>
      <c r="B147" s="253"/>
      <c r="C147" s="254"/>
      <c r="D147" s="233" t="s">
        <v>133</v>
      </c>
      <c r="E147" s="255" t="s">
        <v>1</v>
      </c>
      <c r="F147" s="256" t="s">
        <v>136</v>
      </c>
      <c r="G147" s="254"/>
      <c r="H147" s="257">
        <v>1.62</v>
      </c>
      <c r="I147" s="258"/>
      <c r="J147" s="254"/>
      <c r="K147" s="254"/>
      <c r="L147" s="259"/>
      <c r="M147" s="260"/>
      <c r="N147" s="261"/>
      <c r="O147" s="261"/>
      <c r="P147" s="261"/>
      <c r="Q147" s="261"/>
      <c r="R147" s="261"/>
      <c r="S147" s="261"/>
      <c r="T147" s="26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3" t="s">
        <v>133</v>
      </c>
      <c r="AU147" s="263" t="s">
        <v>83</v>
      </c>
      <c r="AV147" s="15" t="s">
        <v>132</v>
      </c>
      <c r="AW147" s="15" t="s">
        <v>30</v>
      </c>
      <c r="AX147" s="15" t="s">
        <v>81</v>
      </c>
      <c r="AY147" s="263" t="s">
        <v>125</v>
      </c>
    </row>
    <row r="148" spans="1:65" s="2" customFormat="1" ht="24.15" customHeight="1">
      <c r="A148" s="38"/>
      <c r="B148" s="39"/>
      <c r="C148" s="218" t="s">
        <v>151</v>
      </c>
      <c r="D148" s="218" t="s">
        <v>127</v>
      </c>
      <c r="E148" s="219" t="s">
        <v>480</v>
      </c>
      <c r="F148" s="220" t="s">
        <v>481</v>
      </c>
      <c r="G148" s="221" t="s">
        <v>160</v>
      </c>
      <c r="H148" s="222">
        <v>2.1</v>
      </c>
      <c r="I148" s="223"/>
      <c r="J148" s="224">
        <f>ROUND(I148*H148,2)</f>
        <v>0</v>
      </c>
      <c r="K148" s="220" t="s">
        <v>131</v>
      </c>
      <c r="L148" s="44"/>
      <c r="M148" s="225" t="s">
        <v>1</v>
      </c>
      <c r="N148" s="226" t="s">
        <v>38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132</v>
      </c>
      <c r="AT148" s="229" t="s">
        <v>127</v>
      </c>
      <c r="AU148" s="229" t="s">
        <v>83</v>
      </c>
      <c r="AY148" s="17" t="s">
        <v>125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132</v>
      </c>
      <c r="BM148" s="229" t="s">
        <v>141</v>
      </c>
    </row>
    <row r="149" spans="1:51" s="13" customFormat="1" ht="12">
      <c r="A149" s="13"/>
      <c r="B149" s="231"/>
      <c r="C149" s="232"/>
      <c r="D149" s="233" t="s">
        <v>133</v>
      </c>
      <c r="E149" s="234" t="s">
        <v>1</v>
      </c>
      <c r="F149" s="235" t="s">
        <v>757</v>
      </c>
      <c r="G149" s="232"/>
      <c r="H149" s="236">
        <v>2.1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133</v>
      </c>
      <c r="AU149" s="242" t="s">
        <v>83</v>
      </c>
      <c r="AV149" s="13" t="s">
        <v>83</v>
      </c>
      <c r="AW149" s="13" t="s">
        <v>30</v>
      </c>
      <c r="AX149" s="13" t="s">
        <v>73</v>
      </c>
      <c r="AY149" s="242" t="s">
        <v>125</v>
      </c>
    </row>
    <row r="150" spans="1:51" s="14" customFormat="1" ht="12">
      <c r="A150" s="14"/>
      <c r="B150" s="243"/>
      <c r="C150" s="244"/>
      <c r="D150" s="233" t="s">
        <v>133</v>
      </c>
      <c r="E150" s="245" t="s">
        <v>1</v>
      </c>
      <c r="F150" s="246" t="s">
        <v>758</v>
      </c>
      <c r="G150" s="244"/>
      <c r="H150" s="245" t="s">
        <v>1</v>
      </c>
      <c r="I150" s="247"/>
      <c r="J150" s="244"/>
      <c r="K150" s="244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133</v>
      </c>
      <c r="AU150" s="252" t="s">
        <v>83</v>
      </c>
      <c r="AV150" s="14" t="s">
        <v>81</v>
      </c>
      <c r="AW150" s="14" t="s">
        <v>30</v>
      </c>
      <c r="AX150" s="14" t="s">
        <v>73</v>
      </c>
      <c r="AY150" s="252" t="s">
        <v>125</v>
      </c>
    </row>
    <row r="151" spans="1:51" s="15" customFormat="1" ht="12">
      <c r="A151" s="15"/>
      <c r="B151" s="253"/>
      <c r="C151" s="254"/>
      <c r="D151" s="233" t="s">
        <v>133</v>
      </c>
      <c r="E151" s="255" t="s">
        <v>1</v>
      </c>
      <c r="F151" s="256" t="s">
        <v>136</v>
      </c>
      <c r="G151" s="254"/>
      <c r="H151" s="257">
        <v>2.1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3" t="s">
        <v>133</v>
      </c>
      <c r="AU151" s="263" t="s">
        <v>83</v>
      </c>
      <c r="AV151" s="15" t="s">
        <v>132</v>
      </c>
      <c r="AW151" s="15" t="s">
        <v>30</v>
      </c>
      <c r="AX151" s="15" t="s">
        <v>81</v>
      </c>
      <c r="AY151" s="263" t="s">
        <v>125</v>
      </c>
    </row>
    <row r="152" spans="1:65" s="2" customFormat="1" ht="24.15" customHeight="1">
      <c r="A152" s="38"/>
      <c r="B152" s="39"/>
      <c r="C152" s="218" t="s">
        <v>171</v>
      </c>
      <c r="D152" s="218" t="s">
        <v>127</v>
      </c>
      <c r="E152" s="219" t="s">
        <v>480</v>
      </c>
      <c r="F152" s="220" t="s">
        <v>481</v>
      </c>
      <c r="G152" s="221" t="s">
        <v>160</v>
      </c>
      <c r="H152" s="222">
        <v>6.13</v>
      </c>
      <c r="I152" s="223"/>
      <c r="J152" s="224">
        <f>ROUND(I152*H152,2)</f>
        <v>0</v>
      </c>
      <c r="K152" s="220" t="s">
        <v>131</v>
      </c>
      <c r="L152" s="44"/>
      <c r="M152" s="225" t="s">
        <v>1</v>
      </c>
      <c r="N152" s="226" t="s">
        <v>38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132</v>
      </c>
      <c r="AT152" s="229" t="s">
        <v>127</v>
      </c>
      <c r="AU152" s="229" t="s">
        <v>83</v>
      </c>
      <c r="AY152" s="17" t="s">
        <v>125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81</v>
      </c>
      <c r="BK152" s="230">
        <f>ROUND(I152*H152,2)</f>
        <v>0</v>
      </c>
      <c r="BL152" s="17" t="s">
        <v>132</v>
      </c>
      <c r="BM152" s="229" t="s">
        <v>174</v>
      </c>
    </row>
    <row r="153" spans="1:65" s="2" customFormat="1" ht="37.8" customHeight="1">
      <c r="A153" s="38"/>
      <c r="B153" s="39"/>
      <c r="C153" s="218" t="s">
        <v>157</v>
      </c>
      <c r="D153" s="218" t="s">
        <v>127</v>
      </c>
      <c r="E153" s="219" t="s">
        <v>188</v>
      </c>
      <c r="F153" s="220" t="s">
        <v>189</v>
      </c>
      <c r="G153" s="221" t="s">
        <v>160</v>
      </c>
      <c r="H153" s="222">
        <v>0.23</v>
      </c>
      <c r="I153" s="223"/>
      <c r="J153" s="224">
        <f>ROUND(I153*H153,2)</f>
        <v>0</v>
      </c>
      <c r="K153" s="220" t="s">
        <v>131</v>
      </c>
      <c r="L153" s="44"/>
      <c r="M153" s="225" t="s">
        <v>1</v>
      </c>
      <c r="N153" s="226" t="s">
        <v>38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132</v>
      </c>
      <c r="AT153" s="229" t="s">
        <v>127</v>
      </c>
      <c r="AU153" s="229" t="s">
        <v>83</v>
      </c>
      <c r="AY153" s="17" t="s">
        <v>125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81</v>
      </c>
      <c r="BK153" s="230">
        <f>ROUND(I153*H153,2)</f>
        <v>0</v>
      </c>
      <c r="BL153" s="17" t="s">
        <v>132</v>
      </c>
      <c r="BM153" s="229" t="s">
        <v>178</v>
      </c>
    </row>
    <row r="154" spans="1:65" s="2" customFormat="1" ht="16.5" customHeight="1">
      <c r="A154" s="38"/>
      <c r="B154" s="39"/>
      <c r="C154" s="264" t="s">
        <v>180</v>
      </c>
      <c r="D154" s="264" t="s">
        <v>166</v>
      </c>
      <c r="E154" s="265" t="s">
        <v>488</v>
      </c>
      <c r="F154" s="266" t="s">
        <v>489</v>
      </c>
      <c r="G154" s="267" t="s">
        <v>169</v>
      </c>
      <c r="H154" s="268">
        <v>0.46</v>
      </c>
      <c r="I154" s="269"/>
      <c r="J154" s="270">
        <f>ROUND(I154*H154,2)</f>
        <v>0</v>
      </c>
      <c r="K154" s="266" t="s">
        <v>131</v>
      </c>
      <c r="L154" s="271"/>
      <c r="M154" s="272" t="s">
        <v>1</v>
      </c>
      <c r="N154" s="273" t="s">
        <v>38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151</v>
      </c>
      <c r="AT154" s="229" t="s">
        <v>166</v>
      </c>
      <c r="AU154" s="229" t="s">
        <v>83</v>
      </c>
      <c r="AY154" s="17" t="s">
        <v>125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81</v>
      </c>
      <c r="BK154" s="230">
        <f>ROUND(I154*H154,2)</f>
        <v>0</v>
      </c>
      <c r="BL154" s="17" t="s">
        <v>132</v>
      </c>
      <c r="BM154" s="229" t="s">
        <v>183</v>
      </c>
    </row>
    <row r="155" spans="1:51" s="13" customFormat="1" ht="12">
      <c r="A155" s="13"/>
      <c r="B155" s="231"/>
      <c r="C155" s="232"/>
      <c r="D155" s="233" t="s">
        <v>133</v>
      </c>
      <c r="E155" s="234" t="s">
        <v>1</v>
      </c>
      <c r="F155" s="235" t="s">
        <v>759</v>
      </c>
      <c r="G155" s="232"/>
      <c r="H155" s="236">
        <v>0.46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133</v>
      </c>
      <c r="AU155" s="242" t="s">
        <v>83</v>
      </c>
      <c r="AV155" s="13" t="s">
        <v>83</v>
      </c>
      <c r="AW155" s="13" t="s">
        <v>30</v>
      </c>
      <c r="AX155" s="13" t="s">
        <v>73</v>
      </c>
      <c r="AY155" s="242" t="s">
        <v>125</v>
      </c>
    </row>
    <row r="156" spans="1:51" s="15" customFormat="1" ht="12">
      <c r="A156" s="15"/>
      <c r="B156" s="253"/>
      <c r="C156" s="254"/>
      <c r="D156" s="233" t="s">
        <v>133</v>
      </c>
      <c r="E156" s="255" t="s">
        <v>1</v>
      </c>
      <c r="F156" s="256" t="s">
        <v>136</v>
      </c>
      <c r="G156" s="254"/>
      <c r="H156" s="257">
        <v>0.46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3" t="s">
        <v>133</v>
      </c>
      <c r="AU156" s="263" t="s">
        <v>83</v>
      </c>
      <c r="AV156" s="15" t="s">
        <v>132</v>
      </c>
      <c r="AW156" s="15" t="s">
        <v>30</v>
      </c>
      <c r="AX156" s="15" t="s">
        <v>81</v>
      </c>
      <c r="AY156" s="263" t="s">
        <v>125</v>
      </c>
    </row>
    <row r="157" spans="1:65" s="2" customFormat="1" ht="24.15" customHeight="1">
      <c r="A157" s="38"/>
      <c r="B157" s="39"/>
      <c r="C157" s="218" t="s">
        <v>8</v>
      </c>
      <c r="D157" s="218" t="s">
        <v>127</v>
      </c>
      <c r="E157" s="219" t="s">
        <v>202</v>
      </c>
      <c r="F157" s="220" t="s">
        <v>203</v>
      </c>
      <c r="G157" s="221" t="s">
        <v>130</v>
      </c>
      <c r="H157" s="222">
        <v>4.5</v>
      </c>
      <c r="I157" s="223"/>
      <c r="J157" s="224">
        <f>ROUND(I157*H157,2)</f>
        <v>0</v>
      </c>
      <c r="K157" s="220" t="s">
        <v>131</v>
      </c>
      <c r="L157" s="44"/>
      <c r="M157" s="225" t="s">
        <v>1</v>
      </c>
      <c r="N157" s="226" t="s">
        <v>38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132</v>
      </c>
      <c r="AT157" s="229" t="s">
        <v>127</v>
      </c>
      <c r="AU157" s="229" t="s">
        <v>83</v>
      </c>
      <c r="AY157" s="17" t="s">
        <v>125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132</v>
      </c>
      <c r="BM157" s="229" t="s">
        <v>186</v>
      </c>
    </row>
    <row r="158" spans="1:51" s="13" customFormat="1" ht="12">
      <c r="A158" s="13"/>
      <c r="B158" s="231"/>
      <c r="C158" s="232"/>
      <c r="D158" s="233" t="s">
        <v>133</v>
      </c>
      <c r="E158" s="234" t="s">
        <v>1</v>
      </c>
      <c r="F158" s="235" t="s">
        <v>760</v>
      </c>
      <c r="G158" s="232"/>
      <c r="H158" s="236">
        <v>4.5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133</v>
      </c>
      <c r="AU158" s="242" t="s">
        <v>83</v>
      </c>
      <c r="AV158" s="13" t="s">
        <v>83</v>
      </c>
      <c r="AW158" s="13" t="s">
        <v>30</v>
      </c>
      <c r="AX158" s="13" t="s">
        <v>73</v>
      </c>
      <c r="AY158" s="242" t="s">
        <v>125</v>
      </c>
    </row>
    <row r="159" spans="1:51" s="14" customFormat="1" ht="12">
      <c r="A159" s="14"/>
      <c r="B159" s="243"/>
      <c r="C159" s="244"/>
      <c r="D159" s="233" t="s">
        <v>133</v>
      </c>
      <c r="E159" s="245" t="s">
        <v>1</v>
      </c>
      <c r="F159" s="246" t="s">
        <v>643</v>
      </c>
      <c r="G159" s="244"/>
      <c r="H159" s="245" t="s">
        <v>1</v>
      </c>
      <c r="I159" s="247"/>
      <c r="J159" s="244"/>
      <c r="K159" s="244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133</v>
      </c>
      <c r="AU159" s="252" t="s">
        <v>83</v>
      </c>
      <c r="AV159" s="14" t="s">
        <v>81</v>
      </c>
      <c r="AW159" s="14" t="s">
        <v>30</v>
      </c>
      <c r="AX159" s="14" t="s">
        <v>73</v>
      </c>
      <c r="AY159" s="252" t="s">
        <v>125</v>
      </c>
    </row>
    <row r="160" spans="1:51" s="15" customFormat="1" ht="12">
      <c r="A160" s="15"/>
      <c r="B160" s="253"/>
      <c r="C160" s="254"/>
      <c r="D160" s="233" t="s">
        <v>133</v>
      </c>
      <c r="E160" s="255" t="s">
        <v>1</v>
      </c>
      <c r="F160" s="256" t="s">
        <v>136</v>
      </c>
      <c r="G160" s="254"/>
      <c r="H160" s="257">
        <v>4.5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3" t="s">
        <v>133</v>
      </c>
      <c r="AU160" s="263" t="s">
        <v>83</v>
      </c>
      <c r="AV160" s="15" t="s">
        <v>132</v>
      </c>
      <c r="AW160" s="15" t="s">
        <v>30</v>
      </c>
      <c r="AX160" s="15" t="s">
        <v>81</v>
      </c>
      <c r="AY160" s="263" t="s">
        <v>125</v>
      </c>
    </row>
    <row r="161" spans="1:65" s="2" customFormat="1" ht="24.15" customHeight="1">
      <c r="A161" s="38"/>
      <c r="B161" s="39"/>
      <c r="C161" s="218" t="s">
        <v>187</v>
      </c>
      <c r="D161" s="218" t="s">
        <v>127</v>
      </c>
      <c r="E161" s="219" t="s">
        <v>207</v>
      </c>
      <c r="F161" s="220" t="s">
        <v>208</v>
      </c>
      <c r="G161" s="221" t="s">
        <v>130</v>
      </c>
      <c r="H161" s="222">
        <v>4.5</v>
      </c>
      <c r="I161" s="223"/>
      <c r="J161" s="224">
        <f>ROUND(I161*H161,2)</f>
        <v>0</v>
      </c>
      <c r="K161" s="220" t="s">
        <v>131</v>
      </c>
      <c r="L161" s="44"/>
      <c r="M161" s="225" t="s">
        <v>1</v>
      </c>
      <c r="N161" s="226" t="s">
        <v>38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132</v>
      </c>
      <c r="AT161" s="229" t="s">
        <v>127</v>
      </c>
      <c r="AU161" s="229" t="s">
        <v>83</v>
      </c>
      <c r="AY161" s="17" t="s">
        <v>125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132</v>
      </c>
      <c r="BM161" s="229" t="s">
        <v>190</v>
      </c>
    </row>
    <row r="162" spans="1:51" s="13" customFormat="1" ht="12">
      <c r="A162" s="13"/>
      <c r="B162" s="231"/>
      <c r="C162" s="232"/>
      <c r="D162" s="233" t="s">
        <v>133</v>
      </c>
      <c r="E162" s="234" t="s">
        <v>1</v>
      </c>
      <c r="F162" s="235" t="s">
        <v>760</v>
      </c>
      <c r="G162" s="232"/>
      <c r="H162" s="236">
        <v>4.5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133</v>
      </c>
      <c r="AU162" s="242" t="s">
        <v>83</v>
      </c>
      <c r="AV162" s="13" t="s">
        <v>83</v>
      </c>
      <c r="AW162" s="13" t="s">
        <v>30</v>
      </c>
      <c r="AX162" s="13" t="s">
        <v>73</v>
      </c>
      <c r="AY162" s="242" t="s">
        <v>125</v>
      </c>
    </row>
    <row r="163" spans="1:51" s="14" customFormat="1" ht="12">
      <c r="A163" s="14"/>
      <c r="B163" s="243"/>
      <c r="C163" s="244"/>
      <c r="D163" s="233" t="s">
        <v>133</v>
      </c>
      <c r="E163" s="245" t="s">
        <v>1</v>
      </c>
      <c r="F163" s="246" t="s">
        <v>153</v>
      </c>
      <c r="G163" s="244"/>
      <c r="H163" s="245" t="s">
        <v>1</v>
      </c>
      <c r="I163" s="247"/>
      <c r="J163" s="244"/>
      <c r="K163" s="244"/>
      <c r="L163" s="248"/>
      <c r="M163" s="249"/>
      <c r="N163" s="250"/>
      <c r="O163" s="250"/>
      <c r="P163" s="250"/>
      <c r="Q163" s="250"/>
      <c r="R163" s="250"/>
      <c r="S163" s="250"/>
      <c r="T163" s="25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2" t="s">
        <v>133</v>
      </c>
      <c r="AU163" s="252" t="s">
        <v>83</v>
      </c>
      <c r="AV163" s="14" t="s">
        <v>81</v>
      </c>
      <c r="AW163" s="14" t="s">
        <v>30</v>
      </c>
      <c r="AX163" s="14" t="s">
        <v>73</v>
      </c>
      <c r="AY163" s="252" t="s">
        <v>125</v>
      </c>
    </row>
    <row r="164" spans="1:51" s="15" customFormat="1" ht="12">
      <c r="A164" s="15"/>
      <c r="B164" s="253"/>
      <c r="C164" s="254"/>
      <c r="D164" s="233" t="s">
        <v>133</v>
      </c>
      <c r="E164" s="255" t="s">
        <v>1</v>
      </c>
      <c r="F164" s="256" t="s">
        <v>136</v>
      </c>
      <c r="G164" s="254"/>
      <c r="H164" s="257">
        <v>4.5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3" t="s">
        <v>133</v>
      </c>
      <c r="AU164" s="263" t="s">
        <v>83</v>
      </c>
      <c r="AV164" s="15" t="s">
        <v>132</v>
      </c>
      <c r="AW164" s="15" t="s">
        <v>30</v>
      </c>
      <c r="AX164" s="15" t="s">
        <v>81</v>
      </c>
      <c r="AY164" s="263" t="s">
        <v>125</v>
      </c>
    </row>
    <row r="165" spans="1:65" s="2" customFormat="1" ht="16.5" customHeight="1">
      <c r="A165" s="38"/>
      <c r="B165" s="39"/>
      <c r="C165" s="264" t="s">
        <v>164</v>
      </c>
      <c r="D165" s="264" t="s">
        <v>166</v>
      </c>
      <c r="E165" s="265" t="s">
        <v>210</v>
      </c>
      <c r="F165" s="266" t="s">
        <v>211</v>
      </c>
      <c r="G165" s="267" t="s">
        <v>212</v>
      </c>
      <c r="H165" s="268">
        <v>0.09</v>
      </c>
      <c r="I165" s="269"/>
      <c r="J165" s="270">
        <f>ROUND(I165*H165,2)</f>
        <v>0</v>
      </c>
      <c r="K165" s="266" t="s">
        <v>131</v>
      </c>
      <c r="L165" s="271"/>
      <c r="M165" s="272" t="s">
        <v>1</v>
      </c>
      <c r="N165" s="273" t="s">
        <v>38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151</v>
      </c>
      <c r="AT165" s="229" t="s">
        <v>166</v>
      </c>
      <c r="AU165" s="229" t="s">
        <v>83</v>
      </c>
      <c r="AY165" s="17" t="s">
        <v>125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132</v>
      </c>
      <c r="BM165" s="229" t="s">
        <v>195</v>
      </c>
    </row>
    <row r="166" spans="1:51" s="13" customFormat="1" ht="12">
      <c r="A166" s="13"/>
      <c r="B166" s="231"/>
      <c r="C166" s="232"/>
      <c r="D166" s="233" t="s">
        <v>133</v>
      </c>
      <c r="E166" s="234" t="s">
        <v>1</v>
      </c>
      <c r="F166" s="235" t="s">
        <v>761</v>
      </c>
      <c r="G166" s="232"/>
      <c r="H166" s="236">
        <v>0.09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133</v>
      </c>
      <c r="AU166" s="242" t="s">
        <v>83</v>
      </c>
      <c r="AV166" s="13" t="s">
        <v>83</v>
      </c>
      <c r="AW166" s="13" t="s">
        <v>30</v>
      </c>
      <c r="AX166" s="13" t="s">
        <v>73</v>
      </c>
      <c r="AY166" s="242" t="s">
        <v>125</v>
      </c>
    </row>
    <row r="167" spans="1:51" s="15" customFormat="1" ht="12">
      <c r="A167" s="15"/>
      <c r="B167" s="253"/>
      <c r="C167" s="254"/>
      <c r="D167" s="233" t="s">
        <v>133</v>
      </c>
      <c r="E167" s="255" t="s">
        <v>1</v>
      </c>
      <c r="F167" s="256" t="s">
        <v>136</v>
      </c>
      <c r="G167" s="254"/>
      <c r="H167" s="257">
        <v>0.09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3" t="s">
        <v>133</v>
      </c>
      <c r="AU167" s="263" t="s">
        <v>83</v>
      </c>
      <c r="AV167" s="15" t="s">
        <v>132</v>
      </c>
      <c r="AW167" s="15" t="s">
        <v>30</v>
      </c>
      <c r="AX167" s="15" t="s">
        <v>81</v>
      </c>
      <c r="AY167" s="263" t="s">
        <v>125</v>
      </c>
    </row>
    <row r="168" spans="1:65" s="2" customFormat="1" ht="21.75" customHeight="1">
      <c r="A168" s="38"/>
      <c r="B168" s="39"/>
      <c r="C168" s="218" t="s">
        <v>197</v>
      </c>
      <c r="D168" s="218" t="s">
        <v>127</v>
      </c>
      <c r="E168" s="219" t="s">
        <v>762</v>
      </c>
      <c r="F168" s="220" t="s">
        <v>763</v>
      </c>
      <c r="G168" s="221" t="s">
        <v>130</v>
      </c>
      <c r="H168" s="222">
        <v>4.5</v>
      </c>
      <c r="I168" s="223"/>
      <c r="J168" s="224">
        <f>ROUND(I168*H168,2)</f>
        <v>0</v>
      </c>
      <c r="K168" s="220" t="s">
        <v>131</v>
      </c>
      <c r="L168" s="44"/>
      <c r="M168" s="225" t="s">
        <v>1</v>
      </c>
      <c r="N168" s="226" t="s">
        <v>38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132</v>
      </c>
      <c r="AT168" s="229" t="s">
        <v>127</v>
      </c>
      <c r="AU168" s="229" t="s">
        <v>83</v>
      </c>
      <c r="AY168" s="17" t="s">
        <v>125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81</v>
      </c>
      <c r="BK168" s="230">
        <f>ROUND(I168*H168,2)</f>
        <v>0</v>
      </c>
      <c r="BL168" s="17" t="s">
        <v>132</v>
      </c>
      <c r="BM168" s="229" t="s">
        <v>200</v>
      </c>
    </row>
    <row r="169" spans="1:51" s="13" customFormat="1" ht="12">
      <c r="A169" s="13"/>
      <c r="B169" s="231"/>
      <c r="C169" s="232"/>
      <c r="D169" s="233" t="s">
        <v>133</v>
      </c>
      <c r="E169" s="234" t="s">
        <v>1</v>
      </c>
      <c r="F169" s="235" t="s">
        <v>750</v>
      </c>
      <c r="G169" s="232"/>
      <c r="H169" s="236">
        <v>4.5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133</v>
      </c>
      <c r="AU169" s="242" t="s">
        <v>83</v>
      </c>
      <c r="AV169" s="13" t="s">
        <v>83</v>
      </c>
      <c r="AW169" s="13" t="s">
        <v>30</v>
      </c>
      <c r="AX169" s="13" t="s">
        <v>73</v>
      </c>
      <c r="AY169" s="242" t="s">
        <v>125</v>
      </c>
    </row>
    <row r="170" spans="1:51" s="14" customFormat="1" ht="12">
      <c r="A170" s="14"/>
      <c r="B170" s="243"/>
      <c r="C170" s="244"/>
      <c r="D170" s="233" t="s">
        <v>133</v>
      </c>
      <c r="E170" s="245" t="s">
        <v>1</v>
      </c>
      <c r="F170" s="246" t="s">
        <v>643</v>
      </c>
      <c r="G170" s="244"/>
      <c r="H170" s="245" t="s">
        <v>1</v>
      </c>
      <c r="I170" s="247"/>
      <c r="J170" s="244"/>
      <c r="K170" s="244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133</v>
      </c>
      <c r="AU170" s="252" t="s">
        <v>83</v>
      </c>
      <c r="AV170" s="14" t="s">
        <v>81</v>
      </c>
      <c r="AW170" s="14" t="s">
        <v>30</v>
      </c>
      <c r="AX170" s="14" t="s">
        <v>73</v>
      </c>
      <c r="AY170" s="252" t="s">
        <v>125</v>
      </c>
    </row>
    <row r="171" spans="1:51" s="15" customFormat="1" ht="12">
      <c r="A171" s="15"/>
      <c r="B171" s="253"/>
      <c r="C171" s="254"/>
      <c r="D171" s="233" t="s">
        <v>133</v>
      </c>
      <c r="E171" s="255" t="s">
        <v>1</v>
      </c>
      <c r="F171" s="256" t="s">
        <v>136</v>
      </c>
      <c r="G171" s="254"/>
      <c r="H171" s="257">
        <v>4.5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3" t="s">
        <v>133</v>
      </c>
      <c r="AU171" s="263" t="s">
        <v>83</v>
      </c>
      <c r="AV171" s="15" t="s">
        <v>132</v>
      </c>
      <c r="AW171" s="15" t="s">
        <v>30</v>
      </c>
      <c r="AX171" s="15" t="s">
        <v>81</v>
      </c>
      <c r="AY171" s="263" t="s">
        <v>125</v>
      </c>
    </row>
    <row r="172" spans="1:65" s="2" customFormat="1" ht="21.75" customHeight="1">
      <c r="A172" s="38"/>
      <c r="B172" s="39"/>
      <c r="C172" s="218" t="s">
        <v>141</v>
      </c>
      <c r="D172" s="218" t="s">
        <v>127</v>
      </c>
      <c r="E172" s="219" t="s">
        <v>764</v>
      </c>
      <c r="F172" s="220" t="s">
        <v>765</v>
      </c>
      <c r="G172" s="221" t="s">
        <v>130</v>
      </c>
      <c r="H172" s="222">
        <v>6.25</v>
      </c>
      <c r="I172" s="223"/>
      <c r="J172" s="224">
        <f>ROUND(I172*H172,2)</f>
        <v>0</v>
      </c>
      <c r="K172" s="220" t="s">
        <v>131</v>
      </c>
      <c r="L172" s="44"/>
      <c r="M172" s="225" t="s">
        <v>1</v>
      </c>
      <c r="N172" s="226" t="s">
        <v>38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132</v>
      </c>
      <c r="AT172" s="229" t="s">
        <v>127</v>
      </c>
      <c r="AU172" s="229" t="s">
        <v>83</v>
      </c>
      <c r="AY172" s="17" t="s">
        <v>125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81</v>
      </c>
      <c r="BK172" s="230">
        <f>ROUND(I172*H172,2)</f>
        <v>0</v>
      </c>
      <c r="BL172" s="17" t="s">
        <v>132</v>
      </c>
      <c r="BM172" s="229" t="s">
        <v>204</v>
      </c>
    </row>
    <row r="173" spans="1:51" s="13" customFormat="1" ht="12">
      <c r="A173" s="13"/>
      <c r="B173" s="231"/>
      <c r="C173" s="232"/>
      <c r="D173" s="233" t="s">
        <v>133</v>
      </c>
      <c r="E173" s="234" t="s">
        <v>1</v>
      </c>
      <c r="F173" s="235" t="s">
        <v>766</v>
      </c>
      <c r="G173" s="232"/>
      <c r="H173" s="236">
        <v>6.25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133</v>
      </c>
      <c r="AU173" s="242" t="s">
        <v>83</v>
      </c>
      <c r="AV173" s="13" t="s">
        <v>83</v>
      </c>
      <c r="AW173" s="13" t="s">
        <v>30</v>
      </c>
      <c r="AX173" s="13" t="s">
        <v>73</v>
      </c>
      <c r="AY173" s="242" t="s">
        <v>125</v>
      </c>
    </row>
    <row r="174" spans="1:51" s="14" customFormat="1" ht="12">
      <c r="A174" s="14"/>
      <c r="B174" s="243"/>
      <c r="C174" s="244"/>
      <c r="D174" s="233" t="s">
        <v>133</v>
      </c>
      <c r="E174" s="245" t="s">
        <v>1</v>
      </c>
      <c r="F174" s="246" t="s">
        <v>153</v>
      </c>
      <c r="G174" s="244"/>
      <c r="H174" s="245" t="s">
        <v>1</v>
      </c>
      <c r="I174" s="247"/>
      <c r="J174" s="244"/>
      <c r="K174" s="244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133</v>
      </c>
      <c r="AU174" s="252" t="s">
        <v>83</v>
      </c>
      <c r="AV174" s="14" t="s">
        <v>81</v>
      </c>
      <c r="AW174" s="14" t="s">
        <v>30</v>
      </c>
      <c r="AX174" s="14" t="s">
        <v>73</v>
      </c>
      <c r="AY174" s="252" t="s">
        <v>125</v>
      </c>
    </row>
    <row r="175" spans="1:51" s="15" customFormat="1" ht="12">
      <c r="A175" s="15"/>
      <c r="B175" s="253"/>
      <c r="C175" s="254"/>
      <c r="D175" s="233" t="s">
        <v>133</v>
      </c>
      <c r="E175" s="255" t="s">
        <v>1</v>
      </c>
      <c r="F175" s="256" t="s">
        <v>136</v>
      </c>
      <c r="G175" s="254"/>
      <c r="H175" s="257">
        <v>6.25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3" t="s">
        <v>133</v>
      </c>
      <c r="AU175" s="263" t="s">
        <v>83</v>
      </c>
      <c r="AV175" s="15" t="s">
        <v>132</v>
      </c>
      <c r="AW175" s="15" t="s">
        <v>30</v>
      </c>
      <c r="AX175" s="15" t="s">
        <v>81</v>
      </c>
      <c r="AY175" s="263" t="s">
        <v>125</v>
      </c>
    </row>
    <row r="176" spans="1:63" s="12" customFormat="1" ht="22.8" customHeight="1">
      <c r="A176" s="12"/>
      <c r="B176" s="202"/>
      <c r="C176" s="203"/>
      <c r="D176" s="204" t="s">
        <v>72</v>
      </c>
      <c r="E176" s="216" t="s">
        <v>83</v>
      </c>
      <c r="F176" s="216" t="s">
        <v>215</v>
      </c>
      <c r="G176" s="203"/>
      <c r="H176" s="203"/>
      <c r="I176" s="206"/>
      <c r="J176" s="217">
        <f>BK176</f>
        <v>0</v>
      </c>
      <c r="K176" s="203"/>
      <c r="L176" s="208"/>
      <c r="M176" s="209"/>
      <c r="N176" s="210"/>
      <c r="O176" s="210"/>
      <c r="P176" s="211">
        <f>SUM(P177:P202)</f>
        <v>0</v>
      </c>
      <c r="Q176" s="210"/>
      <c r="R176" s="211">
        <f>SUM(R177:R202)</f>
        <v>0</v>
      </c>
      <c r="S176" s="210"/>
      <c r="T176" s="212">
        <f>SUM(T177:T202)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3" t="s">
        <v>81</v>
      </c>
      <c r="AT176" s="214" t="s">
        <v>72</v>
      </c>
      <c r="AU176" s="214" t="s">
        <v>81</v>
      </c>
      <c r="AY176" s="213" t="s">
        <v>125</v>
      </c>
      <c r="BK176" s="215">
        <f>SUM(BK177:BK202)</f>
        <v>0</v>
      </c>
    </row>
    <row r="177" spans="1:65" s="2" customFormat="1" ht="33" customHeight="1">
      <c r="A177" s="38"/>
      <c r="B177" s="39"/>
      <c r="C177" s="218" t="s">
        <v>206</v>
      </c>
      <c r="D177" s="218" t="s">
        <v>127</v>
      </c>
      <c r="E177" s="219" t="s">
        <v>503</v>
      </c>
      <c r="F177" s="220" t="s">
        <v>767</v>
      </c>
      <c r="G177" s="221" t="s">
        <v>219</v>
      </c>
      <c r="H177" s="222">
        <v>1.2</v>
      </c>
      <c r="I177" s="223"/>
      <c r="J177" s="224">
        <f>ROUND(I177*H177,2)</f>
        <v>0</v>
      </c>
      <c r="K177" s="220" t="s">
        <v>131</v>
      </c>
      <c r="L177" s="44"/>
      <c r="M177" s="225" t="s">
        <v>1</v>
      </c>
      <c r="N177" s="226" t="s">
        <v>38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132</v>
      </c>
      <c r="AT177" s="229" t="s">
        <v>127</v>
      </c>
      <c r="AU177" s="229" t="s">
        <v>83</v>
      </c>
      <c r="AY177" s="17" t="s">
        <v>125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81</v>
      </c>
      <c r="BK177" s="230">
        <f>ROUND(I177*H177,2)</f>
        <v>0</v>
      </c>
      <c r="BL177" s="17" t="s">
        <v>132</v>
      </c>
      <c r="BM177" s="229" t="s">
        <v>209</v>
      </c>
    </row>
    <row r="178" spans="1:51" s="13" customFormat="1" ht="12">
      <c r="A178" s="13"/>
      <c r="B178" s="231"/>
      <c r="C178" s="232"/>
      <c r="D178" s="233" t="s">
        <v>133</v>
      </c>
      <c r="E178" s="234" t="s">
        <v>1</v>
      </c>
      <c r="F178" s="235" t="s">
        <v>768</v>
      </c>
      <c r="G178" s="232"/>
      <c r="H178" s="236">
        <v>1.2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133</v>
      </c>
      <c r="AU178" s="242" t="s">
        <v>83</v>
      </c>
      <c r="AV178" s="13" t="s">
        <v>83</v>
      </c>
      <c r="AW178" s="13" t="s">
        <v>30</v>
      </c>
      <c r="AX178" s="13" t="s">
        <v>73</v>
      </c>
      <c r="AY178" s="242" t="s">
        <v>125</v>
      </c>
    </row>
    <row r="179" spans="1:51" s="14" customFormat="1" ht="12">
      <c r="A179" s="14"/>
      <c r="B179" s="243"/>
      <c r="C179" s="244"/>
      <c r="D179" s="233" t="s">
        <v>133</v>
      </c>
      <c r="E179" s="245" t="s">
        <v>1</v>
      </c>
      <c r="F179" s="246" t="s">
        <v>222</v>
      </c>
      <c r="G179" s="244"/>
      <c r="H179" s="245" t="s">
        <v>1</v>
      </c>
      <c r="I179" s="247"/>
      <c r="J179" s="244"/>
      <c r="K179" s="244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133</v>
      </c>
      <c r="AU179" s="252" t="s">
        <v>83</v>
      </c>
      <c r="AV179" s="14" t="s">
        <v>81</v>
      </c>
      <c r="AW179" s="14" t="s">
        <v>30</v>
      </c>
      <c r="AX179" s="14" t="s">
        <v>73</v>
      </c>
      <c r="AY179" s="252" t="s">
        <v>125</v>
      </c>
    </row>
    <row r="180" spans="1:51" s="15" customFormat="1" ht="12">
      <c r="A180" s="15"/>
      <c r="B180" s="253"/>
      <c r="C180" s="254"/>
      <c r="D180" s="233" t="s">
        <v>133</v>
      </c>
      <c r="E180" s="255" t="s">
        <v>1</v>
      </c>
      <c r="F180" s="256" t="s">
        <v>136</v>
      </c>
      <c r="G180" s="254"/>
      <c r="H180" s="257">
        <v>1.2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3" t="s">
        <v>133</v>
      </c>
      <c r="AU180" s="263" t="s">
        <v>83</v>
      </c>
      <c r="AV180" s="15" t="s">
        <v>132</v>
      </c>
      <c r="AW180" s="15" t="s">
        <v>30</v>
      </c>
      <c r="AX180" s="15" t="s">
        <v>81</v>
      </c>
      <c r="AY180" s="263" t="s">
        <v>125</v>
      </c>
    </row>
    <row r="181" spans="1:65" s="2" customFormat="1" ht="33" customHeight="1">
      <c r="A181" s="38"/>
      <c r="B181" s="39"/>
      <c r="C181" s="218" t="s">
        <v>174</v>
      </c>
      <c r="D181" s="218" t="s">
        <v>127</v>
      </c>
      <c r="E181" s="219" t="s">
        <v>223</v>
      </c>
      <c r="F181" s="220" t="s">
        <v>769</v>
      </c>
      <c r="G181" s="221" t="s">
        <v>219</v>
      </c>
      <c r="H181" s="222">
        <v>2.5</v>
      </c>
      <c r="I181" s="223"/>
      <c r="J181" s="224">
        <f>ROUND(I181*H181,2)</f>
        <v>0</v>
      </c>
      <c r="K181" s="220" t="s">
        <v>131</v>
      </c>
      <c r="L181" s="44"/>
      <c r="M181" s="225" t="s">
        <v>1</v>
      </c>
      <c r="N181" s="226" t="s">
        <v>38</v>
      </c>
      <c r="O181" s="91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132</v>
      </c>
      <c r="AT181" s="229" t="s">
        <v>127</v>
      </c>
      <c r="AU181" s="229" t="s">
        <v>83</v>
      </c>
      <c r="AY181" s="17" t="s">
        <v>125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81</v>
      </c>
      <c r="BK181" s="230">
        <f>ROUND(I181*H181,2)</f>
        <v>0</v>
      </c>
      <c r="BL181" s="17" t="s">
        <v>132</v>
      </c>
      <c r="BM181" s="229" t="s">
        <v>213</v>
      </c>
    </row>
    <row r="182" spans="1:51" s="13" customFormat="1" ht="12">
      <c r="A182" s="13"/>
      <c r="B182" s="231"/>
      <c r="C182" s="232"/>
      <c r="D182" s="233" t="s">
        <v>133</v>
      </c>
      <c r="E182" s="234" t="s">
        <v>1</v>
      </c>
      <c r="F182" s="235" t="s">
        <v>770</v>
      </c>
      <c r="G182" s="232"/>
      <c r="H182" s="236">
        <v>2.5</v>
      </c>
      <c r="I182" s="237"/>
      <c r="J182" s="232"/>
      <c r="K182" s="232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133</v>
      </c>
      <c r="AU182" s="242" t="s">
        <v>83</v>
      </c>
      <c r="AV182" s="13" t="s">
        <v>83</v>
      </c>
      <c r="AW182" s="13" t="s">
        <v>30</v>
      </c>
      <c r="AX182" s="13" t="s">
        <v>73</v>
      </c>
      <c r="AY182" s="242" t="s">
        <v>125</v>
      </c>
    </row>
    <row r="183" spans="1:51" s="14" customFormat="1" ht="12">
      <c r="A183" s="14"/>
      <c r="B183" s="243"/>
      <c r="C183" s="244"/>
      <c r="D183" s="233" t="s">
        <v>133</v>
      </c>
      <c r="E183" s="245" t="s">
        <v>1</v>
      </c>
      <c r="F183" s="246" t="s">
        <v>153</v>
      </c>
      <c r="G183" s="244"/>
      <c r="H183" s="245" t="s">
        <v>1</v>
      </c>
      <c r="I183" s="247"/>
      <c r="J183" s="244"/>
      <c r="K183" s="244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133</v>
      </c>
      <c r="AU183" s="252" t="s">
        <v>83</v>
      </c>
      <c r="AV183" s="14" t="s">
        <v>81</v>
      </c>
      <c r="AW183" s="14" t="s">
        <v>30</v>
      </c>
      <c r="AX183" s="14" t="s">
        <v>73</v>
      </c>
      <c r="AY183" s="252" t="s">
        <v>125</v>
      </c>
    </row>
    <row r="184" spans="1:51" s="15" customFormat="1" ht="12">
      <c r="A184" s="15"/>
      <c r="B184" s="253"/>
      <c r="C184" s="254"/>
      <c r="D184" s="233" t="s">
        <v>133</v>
      </c>
      <c r="E184" s="255" t="s">
        <v>1</v>
      </c>
      <c r="F184" s="256" t="s">
        <v>136</v>
      </c>
      <c r="G184" s="254"/>
      <c r="H184" s="257">
        <v>2.5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3" t="s">
        <v>133</v>
      </c>
      <c r="AU184" s="263" t="s">
        <v>83</v>
      </c>
      <c r="AV184" s="15" t="s">
        <v>132</v>
      </c>
      <c r="AW184" s="15" t="s">
        <v>30</v>
      </c>
      <c r="AX184" s="15" t="s">
        <v>81</v>
      </c>
      <c r="AY184" s="263" t="s">
        <v>125</v>
      </c>
    </row>
    <row r="185" spans="1:65" s="2" customFormat="1" ht="16.5" customHeight="1">
      <c r="A185" s="38"/>
      <c r="B185" s="39"/>
      <c r="C185" s="218" t="s">
        <v>216</v>
      </c>
      <c r="D185" s="218" t="s">
        <v>127</v>
      </c>
      <c r="E185" s="219" t="s">
        <v>227</v>
      </c>
      <c r="F185" s="220" t="s">
        <v>228</v>
      </c>
      <c r="G185" s="221" t="s">
        <v>219</v>
      </c>
      <c r="H185" s="222">
        <v>2.5</v>
      </c>
      <c r="I185" s="223"/>
      <c r="J185" s="224">
        <f>ROUND(I185*H185,2)</f>
        <v>0</v>
      </c>
      <c r="K185" s="220" t="s">
        <v>131</v>
      </c>
      <c r="L185" s="44"/>
      <c r="M185" s="225" t="s">
        <v>1</v>
      </c>
      <c r="N185" s="226" t="s">
        <v>38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132</v>
      </c>
      <c r="AT185" s="229" t="s">
        <v>127</v>
      </c>
      <c r="AU185" s="229" t="s">
        <v>83</v>
      </c>
      <c r="AY185" s="17" t="s">
        <v>125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81</v>
      </c>
      <c r="BK185" s="230">
        <f>ROUND(I185*H185,2)</f>
        <v>0</v>
      </c>
      <c r="BL185" s="17" t="s">
        <v>132</v>
      </c>
      <c r="BM185" s="229" t="s">
        <v>220</v>
      </c>
    </row>
    <row r="186" spans="1:51" s="13" customFormat="1" ht="12">
      <c r="A186" s="13"/>
      <c r="B186" s="231"/>
      <c r="C186" s="232"/>
      <c r="D186" s="233" t="s">
        <v>133</v>
      </c>
      <c r="E186" s="234" t="s">
        <v>1</v>
      </c>
      <c r="F186" s="235" t="s">
        <v>770</v>
      </c>
      <c r="G186" s="232"/>
      <c r="H186" s="236">
        <v>2.5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133</v>
      </c>
      <c r="AU186" s="242" t="s">
        <v>83</v>
      </c>
      <c r="AV186" s="13" t="s">
        <v>83</v>
      </c>
      <c r="AW186" s="13" t="s">
        <v>30</v>
      </c>
      <c r="AX186" s="13" t="s">
        <v>73</v>
      </c>
      <c r="AY186" s="242" t="s">
        <v>125</v>
      </c>
    </row>
    <row r="187" spans="1:51" s="15" customFormat="1" ht="12">
      <c r="A187" s="15"/>
      <c r="B187" s="253"/>
      <c r="C187" s="254"/>
      <c r="D187" s="233" t="s">
        <v>133</v>
      </c>
      <c r="E187" s="255" t="s">
        <v>1</v>
      </c>
      <c r="F187" s="256" t="s">
        <v>136</v>
      </c>
      <c r="G187" s="254"/>
      <c r="H187" s="257">
        <v>2.5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3" t="s">
        <v>133</v>
      </c>
      <c r="AU187" s="263" t="s">
        <v>83</v>
      </c>
      <c r="AV187" s="15" t="s">
        <v>132</v>
      </c>
      <c r="AW187" s="15" t="s">
        <v>30</v>
      </c>
      <c r="AX187" s="15" t="s">
        <v>81</v>
      </c>
      <c r="AY187" s="263" t="s">
        <v>125</v>
      </c>
    </row>
    <row r="188" spans="1:65" s="2" customFormat="1" ht="16.5" customHeight="1">
      <c r="A188" s="38"/>
      <c r="B188" s="39"/>
      <c r="C188" s="218" t="s">
        <v>178</v>
      </c>
      <c r="D188" s="218" t="s">
        <v>127</v>
      </c>
      <c r="E188" s="219" t="s">
        <v>771</v>
      </c>
      <c r="F188" s="220" t="s">
        <v>772</v>
      </c>
      <c r="G188" s="221" t="s">
        <v>160</v>
      </c>
      <c r="H188" s="222">
        <v>0.53</v>
      </c>
      <c r="I188" s="223"/>
      <c r="J188" s="224">
        <f>ROUND(I188*H188,2)</f>
        <v>0</v>
      </c>
      <c r="K188" s="220" t="s">
        <v>131</v>
      </c>
      <c r="L188" s="44"/>
      <c r="M188" s="225" t="s">
        <v>1</v>
      </c>
      <c r="N188" s="226" t="s">
        <v>38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132</v>
      </c>
      <c r="AT188" s="229" t="s">
        <v>127</v>
      </c>
      <c r="AU188" s="229" t="s">
        <v>83</v>
      </c>
      <c r="AY188" s="17" t="s">
        <v>125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81</v>
      </c>
      <c r="BK188" s="230">
        <f>ROUND(I188*H188,2)</f>
        <v>0</v>
      </c>
      <c r="BL188" s="17" t="s">
        <v>132</v>
      </c>
      <c r="BM188" s="229" t="s">
        <v>225</v>
      </c>
    </row>
    <row r="189" spans="1:65" s="2" customFormat="1" ht="16.5" customHeight="1">
      <c r="A189" s="38"/>
      <c r="B189" s="39"/>
      <c r="C189" s="218" t="s">
        <v>7</v>
      </c>
      <c r="D189" s="218" t="s">
        <v>127</v>
      </c>
      <c r="E189" s="219" t="s">
        <v>773</v>
      </c>
      <c r="F189" s="220" t="s">
        <v>774</v>
      </c>
      <c r="G189" s="221" t="s">
        <v>130</v>
      </c>
      <c r="H189" s="222">
        <v>5.92</v>
      </c>
      <c r="I189" s="223"/>
      <c r="J189" s="224">
        <f>ROUND(I189*H189,2)</f>
        <v>0</v>
      </c>
      <c r="K189" s="220" t="s">
        <v>131</v>
      </c>
      <c r="L189" s="44"/>
      <c r="M189" s="225" t="s">
        <v>1</v>
      </c>
      <c r="N189" s="226" t="s">
        <v>38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132</v>
      </c>
      <c r="AT189" s="229" t="s">
        <v>127</v>
      </c>
      <c r="AU189" s="229" t="s">
        <v>83</v>
      </c>
      <c r="AY189" s="17" t="s">
        <v>125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81</v>
      </c>
      <c r="BK189" s="230">
        <f>ROUND(I189*H189,2)</f>
        <v>0</v>
      </c>
      <c r="BL189" s="17" t="s">
        <v>132</v>
      </c>
      <c r="BM189" s="229" t="s">
        <v>229</v>
      </c>
    </row>
    <row r="190" spans="1:51" s="13" customFormat="1" ht="12">
      <c r="A190" s="13"/>
      <c r="B190" s="231"/>
      <c r="C190" s="232"/>
      <c r="D190" s="233" t="s">
        <v>133</v>
      </c>
      <c r="E190" s="234" t="s">
        <v>1</v>
      </c>
      <c r="F190" s="235" t="s">
        <v>775</v>
      </c>
      <c r="G190" s="232"/>
      <c r="H190" s="236">
        <v>4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133</v>
      </c>
      <c r="AU190" s="242" t="s">
        <v>83</v>
      </c>
      <c r="AV190" s="13" t="s">
        <v>83</v>
      </c>
      <c r="AW190" s="13" t="s">
        <v>30</v>
      </c>
      <c r="AX190" s="13" t="s">
        <v>73</v>
      </c>
      <c r="AY190" s="242" t="s">
        <v>125</v>
      </c>
    </row>
    <row r="191" spans="1:51" s="13" customFormat="1" ht="12">
      <c r="A191" s="13"/>
      <c r="B191" s="231"/>
      <c r="C191" s="232"/>
      <c r="D191" s="233" t="s">
        <v>133</v>
      </c>
      <c r="E191" s="234" t="s">
        <v>1</v>
      </c>
      <c r="F191" s="235" t="s">
        <v>776</v>
      </c>
      <c r="G191" s="232"/>
      <c r="H191" s="236">
        <v>1.92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133</v>
      </c>
      <c r="AU191" s="242" t="s">
        <v>83</v>
      </c>
      <c r="AV191" s="13" t="s">
        <v>83</v>
      </c>
      <c r="AW191" s="13" t="s">
        <v>30</v>
      </c>
      <c r="AX191" s="13" t="s">
        <v>73</v>
      </c>
      <c r="AY191" s="242" t="s">
        <v>125</v>
      </c>
    </row>
    <row r="192" spans="1:51" s="14" customFormat="1" ht="12">
      <c r="A192" s="14"/>
      <c r="B192" s="243"/>
      <c r="C192" s="244"/>
      <c r="D192" s="233" t="s">
        <v>133</v>
      </c>
      <c r="E192" s="245" t="s">
        <v>1</v>
      </c>
      <c r="F192" s="246" t="s">
        <v>153</v>
      </c>
      <c r="G192" s="244"/>
      <c r="H192" s="245" t="s">
        <v>1</v>
      </c>
      <c r="I192" s="247"/>
      <c r="J192" s="244"/>
      <c r="K192" s="244"/>
      <c r="L192" s="248"/>
      <c r="M192" s="249"/>
      <c r="N192" s="250"/>
      <c r="O192" s="250"/>
      <c r="P192" s="250"/>
      <c r="Q192" s="250"/>
      <c r="R192" s="250"/>
      <c r="S192" s="250"/>
      <c r="T192" s="25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2" t="s">
        <v>133</v>
      </c>
      <c r="AU192" s="252" t="s">
        <v>83</v>
      </c>
      <c r="AV192" s="14" t="s">
        <v>81</v>
      </c>
      <c r="AW192" s="14" t="s">
        <v>30</v>
      </c>
      <c r="AX192" s="14" t="s">
        <v>73</v>
      </c>
      <c r="AY192" s="252" t="s">
        <v>125</v>
      </c>
    </row>
    <row r="193" spans="1:51" s="15" customFormat="1" ht="12">
      <c r="A193" s="15"/>
      <c r="B193" s="253"/>
      <c r="C193" s="254"/>
      <c r="D193" s="233" t="s">
        <v>133</v>
      </c>
      <c r="E193" s="255" t="s">
        <v>1</v>
      </c>
      <c r="F193" s="256" t="s">
        <v>136</v>
      </c>
      <c r="G193" s="254"/>
      <c r="H193" s="257">
        <v>5.92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3" t="s">
        <v>133</v>
      </c>
      <c r="AU193" s="263" t="s">
        <v>83</v>
      </c>
      <c r="AV193" s="15" t="s">
        <v>132</v>
      </c>
      <c r="AW193" s="15" t="s">
        <v>30</v>
      </c>
      <c r="AX193" s="15" t="s">
        <v>81</v>
      </c>
      <c r="AY193" s="263" t="s">
        <v>125</v>
      </c>
    </row>
    <row r="194" spans="1:65" s="2" customFormat="1" ht="16.5" customHeight="1">
      <c r="A194" s="38"/>
      <c r="B194" s="39"/>
      <c r="C194" s="218" t="s">
        <v>183</v>
      </c>
      <c r="D194" s="218" t="s">
        <v>127</v>
      </c>
      <c r="E194" s="219" t="s">
        <v>777</v>
      </c>
      <c r="F194" s="220" t="s">
        <v>778</v>
      </c>
      <c r="G194" s="221" t="s">
        <v>130</v>
      </c>
      <c r="H194" s="222">
        <v>5.92</v>
      </c>
      <c r="I194" s="223"/>
      <c r="J194" s="224">
        <f>ROUND(I194*H194,2)</f>
        <v>0</v>
      </c>
      <c r="K194" s="220" t="s">
        <v>131</v>
      </c>
      <c r="L194" s="44"/>
      <c r="M194" s="225" t="s">
        <v>1</v>
      </c>
      <c r="N194" s="226" t="s">
        <v>38</v>
      </c>
      <c r="O194" s="91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132</v>
      </c>
      <c r="AT194" s="229" t="s">
        <v>127</v>
      </c>
      <c r="AU194" s="229" t="s">
        <v>83</v>
      </c>
      <c r="AY194" s="17" t="s">
        <v>125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81</v>
      </c>
      <c r="BK194" s="230">
        <f>ROUND(I194*H194,2)</f>
        <v>0</v>
      </c>
      <c r="BL194" s="17" t="s">
        <v>132</v>
      </c>
      <c r="BM194" s="229" t="s">
        <v>233</v>
      </c>
    </row>
    <row r="195" spans="1:65" s="2" customFormat="1" ht="16.5" customHeight="1">
      <c r="A195" s="38"/>
      <c r="B195" s="39"/>
      <c r="C195" s="218" t="s">
        <v>237</v>
      </c>
      <c r="D195" s="218" t="s">
        <v>127</v>
      </c>
      <c r="E195" s="219" t="s">
        <v>779</v>
      </c>
      <c r="F195" s="220" t="s">
        <v>780</v>
      </c>
      <c r="G195" s="221" t="s">
        <v>169</v>
      </c>
      <c r="H195" s="222">
        <v>0.45</v>
      </c>
      <c r="I195" s="223"/>
      <c r="J195" s="224">
        <f>ROUND(I195*H195,2)</f>
        <v>0</v>
      </c>
      <c r="K195" s="220" t="s">
        <v>131</v>
      </c>
      <c r="L195" s="44"/>
      <c r="M195" s="225" t="s">
        <v>1</v>
      </c>
      <c r="N195" s="226" t="s">
        <v>38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132</v>
      </c>
      <c r="AT195" s="229" t="s">
        <v>127</v>
      </c>
      <c r="AU195" s="229" t="s">
        <v>83</v>
      </c>
      <c r="AY195" s="17" t="s">
        <v>125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81</v>
      </c>
      <c r="BK195" s="230">
        <f>ROUND(I195*H195,2)</f>
        <v>0</v>
      </c>
      <c r="BL195" s="17" t="s">
        <v>132</v>
      </c>
      <c r="BM195" s="229" t="s">
        <v>240</v>
      </c>
    </row>
    <row r="196" spans="1:51" s="13" customFormat="1" ht="12">
      <c r="A196" s="13"/>
      <c r="B196" s="231"/>
      <c r="C196" s="232"/>
      <c r="D196" s="233" t="s">
        <v>133</v>
      </c>
      <c r="E196" s="234" t="s">
        <v>1</v>
      </c>
      <c r="F196" s="235" t="s">
        <v>781</v>
      </c>
      <c r="G196" s="232"/>
      <c r="H196" s="236">
        <v>0.45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133</v>
      </c>
      <c r="AU196" s="242" t="s">
        <v>83</v>
      </c>
      <c r="AV196" s="13" t="s">
        <v>83</v>
      </c>
      <c r="AW196" s="13" t="s">
        <v>30</v>
      </c>
      <c r="AX196" s="13" t="s">
        <v>73</v>
      </c>
      <c r="AY196" s="242" t="s">
        <v>125</v>
      </c>
    </row>
    <row r="197" spans="1:51" s="14" customFormat="1" ht="12">
      <c r="A197" s="14"/>
      <c r="B197" s="243"/>
      <c r="C197" s="244"/>
      <c r="D197" s="233" t="s">
        <v>133</v>
      </c>
      <c r="E197" s="245" t="s">
        <v>1</v>
      </c>
      <c r="F197" s="246" t="s">
        <v>153</v>
      </c>
      <c r="G197" s="244"/>
      <c r="H197" s="245" t="s">
        <v>1</v>
      </c>
      <c r="I197" s="247"/>
      <c r="J197" s="244"/>
      <c r="K197" s="244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133</v>
      </c>
      <c r="AU197" s="252" t="s">
        <v>83</v>
      </c>
      <c r="AV197" s="14" t="s">
        <v>81</v>
      </c>
      <c r="AW197" s="14" t="s">
        <v>30</v>
      </c>
      <c r="AX197" s="14" t="s">
        <v>73</v>
      </c>
      <c r="AY197" s="252" t="s">
        <v>125</v>
      </c>
    </row>
    <row r="198" spans="1:51" s="15" customFormat="1" ht="12">
      <c r="A198" s="15"/>
      <c r="B198" s="253"/>
      <c r="C198" s="254"/>
      <c r="D198" s="233" t="s">
        <v>133</v>
      </c>
      <c r="E198" s="255" t="s">
        <v>1</v>
      </c>
      <c r="F198" s="256" t="s">
        <v>136</v>
      </c>
      <c r="G198" s="254"/>
      <c r="H198" s="257">
        <v>0.45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3" t="s">
        <v>133</v>
      </c>
      <c r="AU198" s="263" t="s">
        <v>83</v>
      </c>
      <c r="AV198" s="15" t="s">
        <v>132</v>
      </c>
      <c r="AW198" s="15" t="s">
        <v>30</v>
      </c>
      <c r="AX198" s="15" t="s">
        <v>81</v>
      </c>
      <c r="AY198" s="263" t="s">
        <v>125</v>
      </c>
    </row>
    <row r="199" spans="1:65" s="2" customFormat="1" ht="24.15" customHeight="1">
      <c r="A199" s="38"/>
      <c r="B199" s="39"/>
      <c r="C199" s="218" t="s">
        <v>186</v>
      </c>
      <c r="D199" s="218" t="s">
        <v>127</v>
      </c>
      <c r="E199" s="219" t="s">
        <v>782</v>
      </c>
      <c r="F199" s="220" t="s">
        <v>783</v>
      </c>
      <c r="G199" s="221" t="s">
        <v>160</v>
      </c>
      <c r="H199" s="222">
        <v>2.4</v>
      </c>
      <c r="I199" s="223"/>
      <c r="J199" s="224">
        <f>ROUND(I199*H199,2)</f>
        <v>0</v>
      </c>
      <c r="K199" s="220" t="s">
        <v>131</v>
      </c>
      <c r="L199" s="44"/>
      <c r="M199" s="225" t="s">
        <v>1</v>
      </c>
      <c r="N199" s="226" t="s">
        <v>38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132</v>
      </c>
      <c r="AT199" s="229" t="s">
        <v>127</v>
      </c>
      <c r="AU199" s="229" t="s">
        <v>83</v>
      </c>
      <c r="AY199" s="17" t="s">
        <v>125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81</v>
      </c>
      <c r="BK199" s="230">
        <f>ROUND(I199*H199,2)</f>
        <v>0</v>
      </c>
      <c r="BL199" s="17" t="s">
        <v>132</v>
      </c>
      <c r="BM199" s="229" t="s">
        <v>243</v>
      </c>
    </row>
    <row r="200" spans="1:51" s="13" customFormat="1" ht="12">
      <c r="A200" s="13"/>
      <c r="B200" s="231"/>
      <c r="C200" s="232"/>
      <c r="D200" s="233" t="s">
        <v>133</v>
      </c>
      <c r="E200" s="234" t="s">
        <v>1</v>
      </c>
      <c r="F200" s="235" t="s">
        <v>784</v>
      </c>
      <c r="G200" s="232"/>
      <c r="H200" s="236">
        <v>2.4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133</v>
      </c>
      <c r="AU200" s="242" t="s">
        <v>83</v>
      </c>
      <c r="AV200" s="13" t="s">
        <v>83</v>
      </c>
      <c r="AW200" s="13" t="s">
        <v>30</v>
      </c>
      <c r="AX200" s="13" t="s">
        <v>73</v>
      </c>
      <c r="AY200" s="242" t="s">
        <v>125</v>
      </c>
    </row>
    <row r="201" spans="1:51" s="14" customFormat="1" ht="12">
      <c r="A201" s="14"/>
      <c r="B201" s="243"/>
      <c r="C201" s="244"/>
      <c r="D201" s="233" t="s">
        <v>133</v>
      </c>
      <c r="E201" s="245" t="s">
        <v>1</v>
      </c>
      <c r="F201" s="246" t="s">
        <v>153</v>
      </c>
      <c r="G201" s="244"/>
      <c r="H201" s="245" t="s">
        <v>1</v>
      </c>
      <c r="I201" s="247"/>
      <c r="J201" s="244"/>
      <c r="K201" s="244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133</v>
      </c>
      <c r="AU201" s="252" t="s">
        <v>83</v>
      </c>
      <c r="AV201" s="14" t="s">
        <v>81</v>
      </c>
      <c r="AW201" s="14" t="s">
        <v>30</v>
      </c>
      <c r="AX201" s="14" t="s">
        <v>73</v>
      </c>
      <c r="AY201" s="252" t="s">
        <v>125</v>
      </c>
    </row>
    <row r="202" spans="1:51" s="15" customFormat="1" ht="12">
      <c r="A202" s="15"/>
      <c r="B202" s="253"/>
      <c r="C202" s="254"/>
      <c r="D202" s="233" t="s">
        <v>133</v>
      </c>
      <c r="E202" s="255" t="s">
        <v>1</v>
      </c>
      <c r="F202" s="256" t="s">
        <v>136</v>
      </c>
      <c r="G202" s="254"/>
      <c r="H202" s="257">
        <v>2.4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3" t="s">
        <v>133</v>
      </c>
      <c r="AU202" s="263" t="s">
        <v>83</v>
      </c>
      <c r="AV202" s="15" t="s">
        <v>132</v>
      </c>
      <c r="AW202" s="15" t="s">
        <v>30</v>
      </c>
      <c r="AX202" s="15" t="s">
        <v>81</v>
      </c>
      <c r="AY202" s="263" t="s">
        <v>125</v>
      </c>
    </row>
    <row r="203" spans="1:63" s="12" customFormat="1" ht="22.8" customHeight="1">
      <c r="A203" s="12"/>
      <c r="B203" s="202"/>
      <c r="C203" s="203"/>
      <c r="D203" s="204" t="s">
        <v>72</v>
      </c>
      <c r="E203" s="216" t="s">
        <v>144</v>
      </c>
      <c r="F203" s="216" t="s">
        <v>549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SUM(P204:P228)</f>
        <v>0</v>
      </c>
      <c r="Q203" s="210"/>
      <c r="R203" s="211">
        <f>SUM(R204:R228)</f>
        <v>0</v>
      </c>
      <c r="S203" s="210"/>
      <c r="T203" s="212">
        <f>SUM(T204:T228)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81</v>
      </c>
      <c r="AT203" s="214" t="s">
        <v>72</v>
      </c>
      <c r="AU203" s="214" t="s">
        <v>81</v>
      </c>
      <c r="AY203" s="213" t="s">
        <v>125</v>
      </c>
      <c r="BK203" s="215">
        <f>SUM(BK204:BK228)</f>
        <v>0</v>
      </c>
    </row>
    <row r="204" spans="1:65" s="2" customFormat="1" ht="16.5" customHeight="1">
      <c r="A204" s="38"/>
      <c r="B204" s="39"/>
      <c r="C204" s="218" t="s">
        <v>246</v>
      </c>
      <c r="D204" s="218" t="s">
        <v>127</v>
      </c>
      <c r="E204" s="219" t="s">
        <v>785</v>
      </c>
      <c r="F204" s="220" t="s">
        <v>786</v>
      </c>
      <c r="G204" s="221" t="s">
        <v>160</v>
      </c>
      <c r="H204" s="222">
        <v>1.7</v>
      </c>
      <c r="I204" s="223"/>
      <c r="J204" s="224">
        <f>ROUND(I204*H204,2)</f>
        <v>0</v>
      </c>
      <c r="K204" s="220" t="s">
        <v>131</v>
      </c>
      <c r="L204" s="44"/>
      <c r="M204" s="225" t="s">
        <v>1</v>
      </c>
      <c r="N204" s="226" t="s">
        <v>38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132</v>
      </c>
      <c r="AT204" s="229" t="s">
        <v>127</v>
      </c>
      <c r="AU204" s="229" t="s">
        <v>83</v>
      </c>
      <c r="AY204" s="17" t="s">
        <v>125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81</v>
      </c>
      <c r="BK204" s="230">
        <f>ROUND(I204*H204,2)</f>
        <v>0</v>
      </c>
      <c r="BL204" s="17" t="s">
        <v>132</v>
      </c>
      <c r="BM204" s="229" t="s">
        <v>249</v>
      </c>
    </row>
    <row r="205" spans="1:51" s="13" customFormat="1" ht="12">
      <c r="A205" s="13"/>
      <c r="B205" s="231"/>
      <c r="C205" s="232"/>
      <c r="D205" s="233" t="s">
        <v>133</v>
      </c>
      <c r="E205" s="234" t="s">
        <v>1</v>
      </c>
      <c r="F205" s="235" t="s">
        <v>787</v>
      </c>
      <c r="G205" s="232"/>
      <c r="H205" s="236">
        <v>1.7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133</v>
      </c>
      <c r="AU205" s="242" t="s">
        <v>83</v>
      </c>
      <c r="AV205" s="13" t="s">
        <v>83</v>
      </c>
      <c r="AW205" s="13" t="s">
        <v>30</v>
      </c>
      <c r="AX205" s="13" t="s">
        <v>73</v>
      </c>
      <c r="AY205" s="242" t="s">
        <v>125</v>
      </c>
    </row>
    <row r="206" spans="1:51" s="14" customFormat="1" ht="12">
      <c r="A206" s="14"/>
      <c r="B206" s="243"/>
      <c r="C206" s="244"/>
      <c r="D206" s="233" t="s">
        <v>133</v>
      </c>
      <c r="E206" s="245" t="s">
        <v>1</v>
      </c>
      <c r="F206" s="246" t="s">
        <v>153</v>
      </c>
      <c r="G206" s="244"/>
      <c r="H206" s="245" t="s">
        <v>1</v>
      </c>
      <c r="I206" s="247"/>
      <c r="J206" s="244"/>
      <c r="K206" s="244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133</v>
      </c>
      <c r="AU206" s="252" t="s">
        <v>83</v>
      </c>
      <c r="AV206" s="14" t="s">
        <v>81</v>
      </c>
      <c r="AW206" s="14" t="s">
        <v>30</v>
      </c>
      <c r="AX206" s="14" t="s">
        <v>73</v>
      </c>
      <c r="AY206" s="252" t="s">
        <v>125</v>
      </c>
    </row>
    <row r="207" spans="1:51" s="15" customFormat="1" ht="12">
      <c r="A207" s="15"/>
      <c r="B207" s="253"/>
      <c r="C207" s="254"/>
      <c r="D207" s="233" t="s">
        <v>133</v>
      </c>
      <c r="E207" s="255" t="s">
        <v>1</v>
      </c>
      <c r="F207" s="256" t="s">
        <v>136</v>
      </c>
      <c r="G207" s="254"/>
      <c r="H207" s="257">
        <v>1.7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3" t="s">
        <v>133</v>
      </c>
      <c r="AU207" s="263" t="s">
        <v>83</v>
      </c>
      <c r="AV207" s="15" t="s">
        <v>132</v>
      </c>
      <c r="AW207" s="15" t="s">
        <v>30</v>
      </c>
      <c r="AX207" s="15" t="s">
        <v>81</v>
      </c>
      <c r="AY207" s="263" t="s">
        <v>125</v>
      </c>
    </row>
    <row r="208" spans="1:65" s="2" customFormat="1" ht="16.5" customHeight="1">
      <c r="A208" s="38"/>
      <c r="B208" s="39"/>
      <c r="C208" s="218" t="s">
        <v>190</v>
      </c>
      <c r="D208" s="218" t="s">
        <v>127</v>
      </c>
      <c r="E208" s="219" t="s">
        <v>788</v>
      </c>
      <c r="F208" s="220" t="s">
        <v>789</v>
      </c>
      <c r="G208" s="221" t="s">
        <v>160</v>
      </c>
      <c r="H208" s="222">
        <v>1.05</v>
      </c>
      <c r="I208" s="223"/>
      <c r="J208" s="224">
        <f>ROUND(I208*H208,2)</f>
        <v>0</v>
      </c>
      <c r="K208" s="220" t="s">
        <v>131</v>
      </c>
      <c r="L208" s="44"/>
      <c r="M208" s="225" t="s">
        <v>1</v>
      </c>
      <c r="N208" s="226" t="s">
        <v>38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132</v>
      </c>
      <c r="AT208" s="229" t="s">
        <v>127</v>
      </c>
      <c r="AU208" s="229" t="s">
        <v>83</v>
      </c>
      <c r="AY208" s="17" t="s">
        <v>125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81</v>
      </c>
      <c r="BK208" s="230">
        <f>ROUND(I208*H208,2)</f>
        <v>0</v>
      </c>
      <c r="BL208" s="17" t="s">
        <v>132</v>
      </c>
      <c r="BM208" s="229" t="s">
        <v>251</v>
      </c>
    </row>
    <row r="209" spans="1:65" s="2" customFormat="1" ht="21.75" customHeight="1">
      <c r="A209" s="38"/>
      <c r="B209" s="39"/>
      <c r="C209" s="218" t="s">
        <v>252</v>
      </c>
      <c r="D209" s="218" t="s">
        <v>127</v>
      </c>
      <c r="E209" s="219" t="s">
        <v>790</v>
      </c>
      <c r="F209" s="220" t="s">
        <v>791</v>
      </c>
      <c r="G209" s="221" t="s">
        <v>130</v>
      </c>
      <c r="H209" s="222">
        <v>6.95</v>
      </c>
      <c r="I209" s="223"/>
      <c r="J209" s="224">
        <f>ROUND(I209*H209,2)</f>
        <v>0</v>
      </c>
      <c r="K209" s="220" t="s">
        <v>131</v>
      </c>
      <c r="L209" s="44"/>
      <c r="M209" s="225" t="s">
        <v>1</v>
      </c>
      <c r="N209" s="226" t="s">
        <v>38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132</v>
      </c>
      <c r="AT209" s="229" t="s">
        <v>127</v>
      </c>
      <c r="AU209" s="229" t="s">
        <v>83</v>
      </c>
      <c r="AY209" s="17" t="s">
        <v>125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7" t="s">
        <v>81</v>
      </c>
      <c r="BK209" s="230">
        <f>ROUND(I209*H209,2)</f>
        <v>0</v>
      </c>
      <c r="BL209" s="17" t="s">
        <v>132</v>
      </c>
      <c r="BM209" s="229" t="s">
        <v>255</v>
      </c>
    </row>
    <row r="210" spans="1:65" s="2" customFormat="1" ht="16.5" customHeight="1">
      <c r="A210" s="38"/>
      <c r="B210" s="39"/>
      <c r="C210" s="218" t="s">
        <v>195</v>
      </c>
      <c r="D210" s="218" t="s">
        <v>127</v>
      </c>
      <c r="E210" s="219" t="s">
        <v>792</v>
      </c>
      <c r="F210" s="220" t="s">
        <v>793</v>
      </c>
      <c r="G210" s="221" t="s">
        <v>130</v>
      </c>
      <c r="H210" s="222">
        <v>6.95</v>
      </c>
      <c r="I210" s="223"/>
      <c r="J210" s="224">
        <f>ROUND(I210*H210,2)</f>
        <v>0</v>
      </c>
      <c r="K210" s="220" t="s">
        <v>131</v>
      </c>
      <c r="L210" s="44"/>
      <c r="M210" s="225" t="s">
        <v>1</v>
      </c>
      <c r="N210" s="226" t="s">
        <v>38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132</v>
      </c>
      <c r="AT210" s="229" t="s">
        <v>127</v>
      </c>
      <c r="AU210" s="229" t="s">
        <v>83</v>
      </c>
      <c r="AY210" s="17" t="s">
        <v>125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81</v>
      </c>
      <c r="BK210" s="230">
        <f>ROUND(I210*H210,2)</f>
        <v>0</v>
      </c>
      <c r="BL210" s="17" t="s">
        <v>132</v>
      </c>
      <c r="BM210" s="229" t="s">
        <v>259</v>
      </c>
    </row>
    <row r="211" spans="1:65" s="2" customFormat="1" ht="16.5" customHeight="1">
      <c r="A211" s="38"/>
      <c r="B211" s="39"/>
      <c r="C211" s="218" t="s">
        <v>260</v>
      </c>
      <c r="D211" s="218" t="s">
        <v>127</v>
      </c>
      <c r="E211" s="219" t="s">
        <v>794</v>
      </c>
      <c r="F211" s="220" t="s">
        <v>795</v>
      </c>
      <c r="G211" s="221" t="s">
        <v>130</v>
      </c>
      <c r="H211" s="222">
        <v>2.63</v>
      </c>
      <c r="I211" s="223"/>
      <c r="J211" s="224">
        <f>ROUND(I211*H211,2)</f>
        <v>0</v>
      </c>
      <c r="K211" s="220" t="s">
        <v>131</v>
      </c>
      <c r="L211" s="44"/>
      <c r="M211" s="225" t="s">
        <v>1</v>
      </c>
      <c r="N211" s="226" t="s">
        <v>38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132</v>
      </c>
      <c r="AT211" s="229" t="s">
        <v>127</v>
      </c>
      <c r="AU211" s="229" t="s">
        <v>83</v>
      </c>
      <c r="AY211" s="17" t="s">
        <v>125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81</v>
      </c>
      <c r="BK211" s="230">
        <f>ROUND(I211*H211,2)</f>
        <v>0</v>
      </c>
      <c r="BL211" s="17" t="s">
        <v>132</v>
      </c>
      <c r="BM211" s="229" t="s">
        <v>263</v>
      </c>
    </row>
    <row r="212" spans="1:51" s="13" customFormat="1" ht="12">
      <c r="A212" s="13"/>
      <c r="B212" s="231"/>
      <c r="C212" s="232"/>
      <c r="D212" s="233" t="s">
        <v>133</v>
      </c>
      <c r="E212" s="234" t="s">
        <v>1</v>
      </c>
      <c r="F212" s="235" t="s">
        <v>796</v>
      </c>
      <c r="G212" s="232"/>
      <c r="H212" s="236">
        <v>2.63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133</v>
      </c>
      <c r="AU212" s="242" t="s">
        <v>83</v>
      </c>
      <c r="AV212" s="13" t="s">
        <v>83</v>
      </c>
      <c r="AW212" s="13" t="s">
        <v>30</v>
      </c>
      <c r="AX212" s="13" t="s">
        <v>73</v>
      </c>
      <c r="AY212" s="242" t="s">
        <v>125</v>
      </c>
    </row>
    <row r="213" spans="1:51" s="14" customFormat="1" ht="12">
      <c r="A213" s="14"/>
      <c r="B213" s="243"/>
      <c r="C213" s="244"/>
      <c r="D213" s="233" t="s">
        <v>133</v>
      </c>
      <c r="E213" s="245" t="s">
        <v>1</v>
      </c>
      <c r="F213" s="246" t="s">
        <v>153</v>
      </c>
      <c r="G213" s="244"/>
      <c r="H213" s="245" t="s">
        <v>1</v>
      </c>
      <c r="I213" s="247"/>
      <c r="J213" s="244"/>
      <c r="K213" s="244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133</v>
      </c>
      <c r="AU213" s="252" t="s">
        <v>83</v>
      </c>
      <c r="AV213" s="14" t="s">
        <v>81</v>
      </c>
      <c r="AW213" s="14" t="s">
        <v>30</v>
      </c>
      <c r="AX213" s="14" t="s">
        <v>73</v>
      </c>
      <c r="AY213" s="252" t="s">
        <v>125</v>
      </c>
    </row>
    <row r="214" spans="1:51" s="15" customFormat="1" ht="12">
      <c r="A214" s="15"/>
      <c r="B214" s="253"/>
      <c r="C214" s="254"/>
      <c r="D214" s="233" t="s">
        <v>133</v>
      </c>
      <c r="E214" s="255" t="s">
        <v>1</v>
      </c>
      <c r="F214" s="256" t="s">
        <v>136</v>
      </c>
      <c r="G214" s="254"/>
      <c r="H214" s="257">
        <v>2.63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3" t="s">
        <v>133</v>
      </c>
      <c r="AU214" s="263" t="s">
        <v>83</v>
      </c>
      <c r="AV214" s="15" t="s">
        <v>132</v>
      </c>
      <c r="AW214" s="15" t="s">
        <v>30</v>
      </c>
      <c r="AX214" s="15" t="s">
        <v>81</v>
      </c>
      <c r="AY214" s="263" t="s">
        <v>125</v>
      </c>
    </row>
    <row r="215" spans="1:65" s="2" customFormat="1" ht="16.5" customHeight="1">
      <c r="A215" s="38"/>
      <c r="B215" s="39"/>
      <c r="C215" s="218" t="s">
        <v>200</v>
      </c>
      <c r="D215" s="218" t="s">
        <v>127</v>
      </c>
      <c r="E215" s="219" t="s">
        <v>797</v>
      </c>
      <c r="F215" s="220" t="s">
        <v>798</v>
      </c>
      <c r="G215" s="221" t="s">
        <v>130</v>
      </c>
      <c r="H215" s="222">
        <v>2.63</v>
      </c>
      <c r="I215" s="223"/>
      <c r="J215" s="224">
        <f>ROUND(I215*H215,2)</f>
        <v>0</v>
      </c>
      <c r="K215" s="220" t="s">
        <v>131</v>
      </c>
      <c r="L215" s="44"/>
      <c r="M215" s="225" t="s">
        <v>1</v>
      </c>
      <c r="N215" s="226" t="s">
        <v>38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132</v>
      </c>
      <c r="AT215" s="229" t="s">
        <v>127</v>
      </c>
      <c r="AU215" s="229" t="s">
        <v>83</v>
      </c>
      <c r="AY215" s="17" t="s">
        <v>125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81</v>
      </c>
      <c r="BK215" s="230">
        <f>ROUND(I215*H215,2)</f>
        <v>0</v>
      </c>
      <c r="BL215" s="17" t="s">
        <v>132</v>
      </c>
      <c r="BM215" s="229" t="s">
        <v>226</v>
      </c>
    </row>
    <row r="216" spans="1:65" s="2" customFormat="1" ht="24.15" customHeight="1">
      <c r="A216" s="38"/>
      <c r="B216" s="39"/>
      <c r="C216" s="218" t="s">
        <v>266</v>
      </c>
      <c r="D216" s="218" t="s">
        <v>127</v>
      </c>
      <c r="E216" s="219" t="s">
        <v>799</v>
      </c>
      <c r="F216" s="220" t="s">
        <v>800</v>
      </c>
      <c r="G216" s="221" t="s">
        <v>169</v>
      </c>
      <c r="H216" s="222">
        <v>0.4</v>
      </c>
      <c r="I216" s="223"/>
      <c r="J216" s="224">
        <f>ROUND(I216*H216,2)</f>
        <v>0</v>
      </c>
      <c r="K216" s="220" t="s">
        <v>131</v>
      </c>
      <c r="L216" s="44"/>
      <c r="M216" s="225" t="s">
        <v>1</v>
      </c>
      <c r="N216" s="226" t="s">
        <v>38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132</v>
      </c>
      <c r="AT216" s="229" t="s">
        <v>127</v>
      </c>
      <c r="AU216" s="229" t="s">
        <v>83</v>
      </c>
      <c r="AY216" s="17" t="s">
        <v>125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81</v>
      </c>
      <c r="BK216" s="230">
        <f>ROUND(I216*H216,2)</f>
        <v>0</v>
      </c>
      <c r="BL216" s="17" t="s">
        <v>132</v>
      </c>
      <c r="BM216" s="229" t="s">
        <v>269</v>
      </c>
    </row>
    <row r="217" spans="1:51" s="13" customFormat="1" ht="12">
      <c r="A217" s="13"/>
      <c r="B217" s="231"/>
      <c r="C217" s="232"/>
      <c r="D217" s="233" t="s">
        <v>133</v>
      </c>
      <c r="E217" s="234" t="s">
        <v>1</v>
      </c>
      <c r="F217" s="235" t="s">
        <v>801</v>
      </c>
      <c r="G217" s="232"/>
      <c r="H217" s="236">
        <v>0.4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133</v>
      </c>
      <c r="AU217" s="242" t="s">
        <v>83</v>
      </c>
      <c r="AV217" s="13" t="s">
        <v>83</v>
      </c>
      <c r="AW217" s="13" t="s">
        <v>30</v>
      </c>
      <c r="AX217" s="13" t="s">
        <v>73</v>
      </c>
      <c r="AY217" s="242" t="s">
        <v>125</v>
      </c>
    </row>
    <row r="218" spans="1:51" s="14" customFormat="1" ht="12">
      <c r="A218" s="14"/>
      <c r="B218" s="243"/>
      <c r="C218" s="244"/>
      <c r="D218" s="233" t="s">
        <v>133</v>
      </c>
      <c r="E218" s="245" t="s">
        <v>1</v>
      </c>
      <c r="F218" s="246" t="s">
        <v>153</v>
      </c>
      <c r="G218" s="244"/>
      <c r="H218" s="245" t="s">
        <v>1</v>
      </c>
      <c r="I218" s="247"/>
      <c r="J218" s="244"/>
      <c r="K218" s="244"/>
      <c r="L218" s="248"/>
      <c r="M218" s="249"/>
      <c r="N218" s="250"/>
      <c r="O218" s="250"/>
      <c r="P218" s="250"/>
      <c r="Q218" s="250"/>
      <c r="R218" s="250"/>
      <c r="S218" s="250"/>
      <c r="T218" s="25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2" t="s">
        <v>133</v>
      </c>
      <c r="AU218" s="252" t="s">
        <v>83</v>
      </c>
      <c r="AV218" s="14" t="s">
        <v>81</v>
      </c>
      <c r="AW218" s="14" t="s">
        <v>30</v>
      </c>
      <c r="AX218" s="14" t="s">
        <v>73</v>
      </c>
      <c r="AY218" s="252" t="s">
        <v>125</v>
      </c>
    </row>
    <row r="219" spans="1:51" s="15" customFormat="1" ht="12">
      <c r="A219" s="15"/>
      <c r="B219" s="253"/>
      <c r="C219" s="254"/>
      <c r="D219" s="233" t="s">
        <v>133</v>
      </c>
      <c r="E219" s="255" t="s">
        <v>1</v>
      </c>
      <c r="F219" s="256" t="s">
        <v>136</v>
      </c>
      <c r="G219" s="254"/>
      <c r="H219" s="257">
        <v>0.4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3" t="s">
        <v>133</v>
      </c>
      <c r="AU219" s="263" t="s">
        <v>83</v>
      </c>
      <c r="AV219" s="15" t="s">
        <v>132</v>
      </c>
      <c r="AW219" s="15" t="s">
        <v>30</v>
      </c>
      <c r="AX219" s="15" t="s">
        <v>81</v>
      </c>
      <c r="AY219" s="263" t="s">
        <v>125</v>
      </c>
    </row>
    <row r="220" spans="1:65" s="2" customFormat="1" ht="24.15" customHeight="1">
      <c r="A220" s="38"/>
      <c r="B220" s="39"/>
      <c r="C220" s="218" t="s">
        <v>204</v>
      </c>
      <c r="D220" s="218" t="s">
        <v>127</v>
      </c>
      <c r="E220" s="219" t="s">
        <v>802</v>
      </c>
      <c r="F220" s="220" t="s">
        <v>803</v>
      </c>
      <c r="G220" s="221" t="s">
        <v>169</v>
      </c>
      <c r="H220" s="222">
        <v>0.25</v>
      </c>
      <c r="I220" s="223"/>
      <c r="J220" s="224">
        <f>ROUND(I220*H220,2)</f>
        <v>0</v>
      </c>
      <c r="K220" s="220" t="s">
        <v>131</v>
      </c>
      <c r="L220" s="44"/>
      <c r="M220" s="225" t="s">
        <v>1</v>
      </c>
      <c r="N220" s="226" t="s">
        <v>38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132</v>
      </c>
      <c r="AT220" s="229" t="s">
        <v>127</v>
      </c>
      <c r="AU220" s="229" t="s">
        <v>83</v>
      </c>
      <c r="AY220" s="17" t="s">
        <v>125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81</v>
      </c>
      <c r="BK220" s="230">
        <f>ROUND(I220*H220,2)</f>
        <v>0</v>
      </c>
      <c r="BL220" s="17" t="s">
        <v>132</v>
      </c>
      <c r="BM220" s="229" t="s">
        <v>273</v>
      </c>
    </row>
    <row r="221" spans="1:51" s="13" customFormat="1" ht="12">
      <c r="A221" s="13"/>
      <c r="B221" s="231"/>
      <c r="C221" s="232"/>
      <c r="D221" s="233" t="s">
        <v>133</v>
      </c>
      <c r="E221" s="234" t="s">
        <v>1</v>
      </c>
      <c r="F221" s="235" t="s">
        <v>804</v>
      </c>
      <c r="G221" s="232"/>
      <c r="H221" s="236">
        <v>0.25</v>
      </c>
      <c r="I221" s="237"/>
      <c r="J221" s="232"/>
      <c r="K221" s="232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133</v>
      </c>
      <c r="AU221" s="242" t="s">
        <v>83</v>
      </c>
      <c r="AV221" s="13" t="s">
        <v>83</v>
      </c>
      <c r="AW221" s="13" t="s">
        <v>30</v>
      </c>
      <c r="AX221" s="13" t="s">
        <v>73</v>
      </c>
      <c r="AY221" s="242" t="s">
        <v>125</v>
      </c>
    </row>
    <row r="222" spans="1:51" s="14" customFormat="1" ht="12">
      <c r="A222" s="14"/>
      <c r="B222" s="243"/>
      <c r="C222" s="244"/>
      <c r="D222" s="233" t="s">
        <v>133</v>
      </c>
      <c r="E222" s="245" t="s">
        <v>1</v>
      </c>
      <c r="F222" s="246" t="s">
        <v>153</v>
      </c>
      <c r="G222" s="244"/>
      <c r="H222" s="245" t="s">
        <v>1</v>
      </c>
      <c r="I222" s="247"/>
      <c r="J222" s="244"/>
      <c r="K222" s="244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133</v>
      </c>
      <c r="AU222" s="252" t="s">
        <v>83</v>
      </c>
      <c r="AV222" s="14" t="s">
        <v>81</v>
      </c>
      <c r="AW222" s="14" t="s">
        <v>30</v>
      </c>
      <c r="AX222" s="14" t="s">
        <v>73</v>
      </c>
      <c r="AY222" s="252" t="s">
        <v>125</v>
      </c>
    </row>
    <row r="223" spans="1:51" s="15" customFormat="1" ht="12">
      <c r="A223" s="15"/>
      <c r="B223" s="253"/>
      <c r="C223" s="254"/>
      <c r="D223" s="233" t="s">
        <v>133</v>
      </c>
      <c r="E223" s="255" t="s">
        <v>1</v>
      </c>
      <c r="F223" s="256" t="s">
        <v>136</v>
      </c>
      <c r="G223" s="254"/>
      <c r="H223" s="257">
        <v>0.25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3" t="s">
        <v>133</v>
      </c>
      <c r="AU223" s="263" t="s">
        <v>83</v>
      </c>
      <c r="AV223" s="15" t="s">
        <v>132</v>
      </c>
      <c r="AW223" s="15" t="s">
        <v>30</v>
      </c>
      <c r="AX223" s="15" t="s">
        <v>81</v>
      </c>
      <c r="AY223" s="263" t="s">
        <v>125</v>
      </c>
    </row>
    <row r="224" spans="1:65" s="2" customFormat="1" ht="16.5" customHeight="1">
      <c r="A224" s="38"/>
      <c r="B224" s="39"/>
      <c r="C224" s="218" t="s">
        <v>275</v>
      </c>
      <c r="D224" s="218" t="s">
        <v>127</v>
      </c>
      <c r="E224" s="219" t="s">
        <v>805</v>
      </c>
      <c r="F224" s="220" t="s">
        <v>806</v>
      </c>
      <c r="G224" s="221" t="s">
        <v>219</v>
      </c>
      <c r="H224" s="222">
        <v>13</v>
      </c>
      <c r="I224" s="223"/>
      <c r="J224" s="224">
        <f>ROUND(I224*H224,2)</f>
        <v>0</v>
      </c>
      <c r="K224" s="220" t="s">
        <v>131</v>
      </c>
      <c r="L224" s="44"/>
      <c r="M224" s="225" t="s">
        <v>1</v>
      </c>
      <c r="N224" s="226" t="s">
        <v>38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132</v>
      </c>
      <c r="AT224" s="229" t="s">
        <v>127</v>
      </c>
      <c r="AU224" s="229" t="s">
        <v>83</v>
      </c>
      <c r="AY224" s="17" t="s">
        <v>125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81</v>
      </c>
      <c r="BK224" s="230">
        <f>ROUND(I224*H224,2)</f>
        <v>0</v>
      </c>
      <c r="BL224" s="17" t="s">
        <v>132</v>
      </c>
      <c r="BM224" s="229" t="s">
        <v>278</v>
      </c>
    </row>
    <row r="225" spans="1:51" s="13" customFormat="1" ht="12">
      <c r="A225" s="13"/>
      <c r="B225" s="231"/>
      <c r="C225" s="232"/>
      <c r="D225" s="233" t="s">
        <v>133</v>
      </c>
      <c r="E225" s="234" t="s">
        <v>1</v>
      </c>
      <c r="F225" s="235" t="s">
        <v>807</v>
      </c>
      <c r="G225" s="232"/>
      <c r="H225" s="236">
        <v>13</v>
      </c>
      <c r="I225" s="237"/>
      <c r="J225" s="232"/>
      <c r="K225" s="232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133</v>
      </c>
      <c r="AU225" s="242" t="s">
        <v>83</v>
      </c>
      <c r="AV225" s="13" t="s">
        <v>83</v>
      </c>
      <c r="AW225" s="13" t="s">
        <v>30</v>
      </c>
      <c r="AX225" s="13" t="s">
        <v>73</v>
      </c>
      <c r="AY225" s="242" t="s">
        <v>125</v>
      </c>
    </row>
    <row r="226" spans="1:51" s="14" customFormat="1" ht="12">
      <c r="A226" s="14"/>
      <c r="B226" s="243"/>
      <c r="C226" s="244"/>
      <c r="D226" s="233" t="s">
        <v>133</v>
      </c>
      <c r="E226" s="245" t="s">
        <v>1</v>
      </c>
      <c r="F226" s="246" t="s">
        <v>153</v>
      </c>
      <c r="G226" s="244"/>
      <c r="H226" s="245" t="s">
        <v>1</v>
      </c>
      <c r="I226" s="247"/>
      <c r="J226" s="244"/>
      <c r="K226" s="244"/>
      <c r="L226" s="248"/>
      <c r="M226" s="249"/>
      <c r="N226" s="250"/>
      <c r="O226" s="250"/>
      <c r="P226" s="250"/>
      <c r="Q226" s="250"/>
      <c r="R226" s="250"/>
      <c r="S226" s="250"/>
      <c r="T226" s="25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2" t="s">
        <v>133</v>
      </c>
      <c r="AU226" s="252" t="s">
        <v>83</v>
      </c>
      <c r="AV226" s="14" t="s">
        <v>81</v>
      </c>
      <c r="AW226" s="14" t="s">
        <v>30</v>
      </c>
      <c r="AX226" s="14" t="s">
        <v>73</v>
      </c>
      <c r="AY226" s="252" t="s">
        <v>125</v>
      </c>
    </row>
    <row r="227" spans="1:51" s="15" customFormat="1" ht="12">
      <c r="A227" s="15"/>
      <c r="B227" s="253"/>
      <c r="C227" s="254"/>
      <c r="D227" s="233" t="s">
        <v>133</v>
      </c>
      <c r="E227" s="255" t="s">
        <v>1</v>
      </c>
      <c r="F227" s="256" t="s">
        <v>136</v>
      </c>
      <c r="G227" s="254"/>
      <c r="H227" s="257">
        <v>13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3" t="s">
        <v>133</v>
      </c>
      <c r="AU227" s="263" t="s">
        <v>83</v>
      </c>
      <c r="AV227" s="15" t="s">
        <v>132</v>
      </c>
      <c r="AW227" s="15" t="s">
        <v>30</v>
      </c>
      <c r="AX227" s="15" t="s">
        <v>81</v>
      </c>
      <c r="AY227" s="263" t="s">
        <v>125</v>
      </c>
    </row>
    <row r="228" spans="1:65" s="2" customFormat="1" ht="16.5" customHeight="1">
      <c r="A228" s="38"/>
      <c r="B228" s="39"/>
      <c r="C228" s="264" t="s">
        <v>209</v>
      </c>
      <c r="D228" s="264" t="s">
        <v>166</v>
      </c>
      <c r="E228" s="265" t="s">
        <v>808</v>
      </c>
      <c r="F228" s="266" t="s">
        <v>809</v>
      </c>
      <c r="G228" s="267" t="s">
        <v>219</v>
      </c>
      <c r="H228" s="268">
        <v>13</v>
      </c>
      <c r="I228" s="269"/>
      <c r="J228" s="270">
        <f>ROUND(I228*H228,2)</f>
        <v>0</v>
      </c>
      <c r="K228" s="266" t="s">
        <v>1</v>
      </c>
      <c r="L228" s="271"/>
      <c r="M228" s="272" t="s">
        <v>1</v>
      </c>
      <c r="N228" s="273" t="s">
        <v>38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151</v>
      </c>
      <c r="AT228" s="229" t="s">
        <v>166</v>
      </c>
      <c r="AU228" s="229" t="s">
        <v>83</v>
      </c>
      <c r="AY228" s="17" t="s">
        <v>125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81</v>
      </c>
      <c r="BK228" s="230">
        <f>ROUND(I228*H228,2)</f>
        <v>0</v>
      </c>
      <c r="BL228" s="17" t="s">
        <v>132</v>
      </c>
      <c r="BM228" s="229" t="s">
        <v>283</v>
      </c>
    </row>
    <row r="229" spans="1:63" s="12" customFormat="1" ht="22.8" customHeight="1">
      <c r="A229" s="12"/>
      <c r="B229" s="202"/>
      <c r="C229" s="203"/>
      <c r="D229" s="204" t="s">
        <v>72</v>
      </c>
      <c r="E229" s="216" t="s">
        <v>132</v>
      </c>
      <c r="F229" s="216" t="s">
        <v>230</v>
      </c>
      <c r="G229" s="203"/>
      <c r="H229" s="203"/>
      <c r="I229" s="206"/>
      <c r="J229" s="217">
        <f>BK229</f>
        <v>0</v>
      </c>
      <c r="K229" s="203"/>
      <c r="L229" s="208"/>
      <c r="M229" s="209"/>
      <c r="N229" s="210"/>
      <c r="O229" s="210"/>
      <c r="P229" s="211">
        <f>SUM(P230:P245)</f>
        <v>0</v>
      </c>
      <c r="Q229" s="210"/>
      <c r="R229" s="211">
        <f>SUM(R230:R245)</f>
        <v>0</v>
      </c>
      <c r="S229" s="210"/>
      <c r="T229" s="212">
        <f>SUM(T230:T245)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3" t="s">
        <v>81</v>
      </c>
      <c r="AT229" s="214" t="s">
        <v>72</v>
      </c>
      <c r="AU229" s="214" t="s">
        <v>81</v>
      </c>
      <c r="AY229" s="213" t="s">
        <v>125</v>
      </c>
      <c r="BK229" s="215">
        <f>SUM(BK230:BK245)</f>
        <v>0</v>
      </c>
    </row>
    <row r="230" spans="1:65" s="2" customFormat="1" ht="16.5" customHeight="1">
      <c r="A230" s="38"/>
      <c r="B230" s="39"/>
      <c r="C230" s="218" t="s">
        <v>284</v>
      </c>
      <c r="D230" s="218" t="s">
        <v>127</v>
      </c>
      <c r="E230" s="219" t="s">
        <v>810</v>
      </c>
      <c r="F230" s="220" t="s">
        <v>811</v>
      </c>
      <c r="G230" s="221" t="s">
        <v>160</v>
      </c>
      <c r="H230" s="222">
        <v>4.55</v>
      </c>
      <c r="I230" s="223"/>
      <c r="J230" s="224">
        <f>ROUND(I230*H230,2)</f>
        <v>0</v>
      </c>
      <c r="K230" s="220" t="s">
        <v>131</v>
      </c>
      <c r="L230" s="44"/>
      <c r="M230" s="225" t="s">
        <v>1</v>
      </c>
      <c r="N230" s="226" t="s">
        <v>38</v>
      </c>
      <c r="O230" s="91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9" t="s">
        <v>132</v>
      </c>
      <c r="AT230" s="229" t="s">
        <v>127</v>
      </c>
      <c r="AU230" s="229" t="s">
        <v>83</v>
      </c>
      <c r="AY230" s="17" t="s">
        <v>125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7" t="s">
        <v>81</v>
      </c>
      <c r="BK230" s="230">
        <f>ROUND(I230*H230,2)</f>
        <v>0</v>
      </c>
      <c r="BL230" s="17" t="s">
        <v>132</v>
      </c>
      <c r="BM230" s="229" t="s">
        <v>288</v>
      </c>
    </row>
    <row r="231" spans="1:65" s="2" customFormat="1" ht="24.15" customHeight="1">
      <c r="A231" s="38"/>
      <c r="B231" s="39"/>
      <c r="C231" s="218" t="s">
        <v>213</v>
      </c>
      <c r="D231" s="218" t="s">
        <v>127</v>
      </c>
      <c r="E231" s="219" t="s">
        <v>812</v>
      </c>
      <c r="F231" s="220" t="s">
        <v>813</v>
      </c>
      <c r="G231" s="221" t="s">
        <v>160</v>
      </c>
      <c r="H231" s="222">
        <v>4.55</v>
      </c>
      <c r="I231" s="223"/>
      <c r="J231" s="224">
        <f>ROUND(I231*H231,2)</f>
        <v>0</v>
      </c>
      <c r="K231" s="220" t="s">
        <v>131</v>
      </c>
      <c r="L231" s="44"/>
      <c r="M231" s="225" t="s">
        <v>1</v>
      </c>
      <c r="N231" s="226" t="s">
        <v>38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132</v>
      </c>
      <c r="AT231" s="229" t="s">
        <v>127</v>
      </c>
      <c r="AU231" s="229" t="s">
        <v>83</v>
      </c>
      <c r="AY231" s="17" t="s">
        <v>125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81</v>
      </c>
      <c r="BK231" s="230">
        <f>ROUND(I231*H231,2)</f>
        <v>0</v>
      </c>
      <c r="BL231" s="17" t="s">
        <v>132</v>
      </c>
      <c r="BM231" s="229" t="s">
        <v>291</v>
      </c>
    </row>
    <row r="232" spans="1:51" s="13" customFormat="1" ht="12">
      <c r="A232" s="13"/>
      <c r="B232" s="231"/>
      <c r="C232" s="232"/>
      <c r="D232" s="233" t="s">
        <v>133</v>
      </c>
      <c r="E232" s="234" t="s">
        <v>1</v>
      </c>
      <c r="F232" s="235" t="s">
        <v>562</v>
      </c>
      <c r="G232" s="232"/>
      <c r="H232" s="236">
        <v>4.55</v>
      </c>
      <c r="I232" s="237"/>
      <c r="J232" s="232"/>
      <c r="K232" s="232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133</v>
      </c>
      <c r="AU232" s="242" t="s">
        <v>83</v>
      </c>
      <c r="AV232" s="13" t="s">
        <v>83</v>
      </c>
      <c r="AW232" s="13" t="s">
        <v>30</v>
      </c>
      <c r="AX232" s="13" t="s">
        <v>73</v>
      </c>
      <c r="AY232" s="242" t="s">
        <v>125</v>
      </c>
    </row>
    <row r="233" spans="1:51" s="15" customFormat="1" ht="12">
      <c r="A233" s="15"/>
      <c r="B233" s="253"/>
      <c r="C233" s="254"/>
      <c r="D233" s="233" t="s">
        <v>133</v>
      </c>
      <c r="E233" s="255" t="s">
        <v>1</v>
      </c>
      <c r="F233" s="256" t="s">
        <v>136</v>
      </c>
      <c r="G233" s="254"/>
      <c r="H233" s="257">
        <v>4.55</v>
      </c>
      <c r="I233" s="258"/>
      <c r="J233" s="254"/>
      <c r="K233" s="254"/>
      <c r="L233" s="259"/>
      <c r="M233" s="260"/>
      <c r="N233" s="261"/>
      <c r="O233" s="261"/>
      <c r="P233" s="261"/>
      <c r="Q233" s="261"/>
      <c r="R233" s="261"/>
      <c r="S233" s="261"/>
      <c r="T233" s="262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3" t="s">
        <v>133</v>
      </c>
      <c r="AU233" s="263" t="s">
        <v>83</v>
      </c>
      <c r="AV233" s="15" t="s">
        <v>132</v>
      </c>
      <c r="AW233" s="15" t="s">
        <v>30</v>
      </c>
      <c r="AX233" s="15" t="s">
        <v>81</v>
      </c>
      <c r="AY233" s="263" t="s">
        <v>125</v>
      </c>
    </row>
    <row r="234" spans="1:65" s="2" customFormat="1" ht="21.75" customHeight="1">
      <c r="A234" s="38"/>
      <c r="B234" s="39"/>
      <c r="C234" s="218" t="s">
        <v>292</v>
      </c>
      <c r="D234" s="218" t="s">
        <v>127</v>
      </c>
      <c r="E234" s="219" t="s">
        <v>814</v>
      </c>
      <c r="F234" s="220" t="s">
        <v>815</v>
      </c>
      <c r="G234" s="221" t="s">
        <v>130</v>
      </c>
      <c r="H234" s="222">
        <v>15.54</v>
      </c>
      <c r="I234" s="223"/>
      <c r="J234" s="224">
        <f>ROUND(I234*H234,2)</f>
        <v>0</v>
      </c>
      <c r="K234" s="220" t="s">
        <v>131</v>
      </c>
      <c r="L234" s="44"/>
      <c r="M234" s="225" t="s">
        <v>1</v>
      </c>
      <c r="N234" s="226" t="s">
        <v>38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132</v>
      </c>
      <c r="AT234" s="229" t="s">
        <v>127</v>
      </c>
      <c r="AU234" s="229" t="s">
        <v>83</v>
      </c>
      <c r="AY234" s="17" t="s">
        <v>125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81</v>
      </c>
      <c r="BK234" s="230">
        <f>ROUND(I234*H234,2)</f>
        <v>0</v>
      </c>
      <c r="BL234" s="17" t="s">
        <v>132</v>
      </c>
      <c r="BM234" s="229" t="s">
        <v>295</v>
      </c>
    </row>
    <row r="235" spans="1:65" s="2" customFormat="1" ht="24.15" customHeight="1">
      <c r="A235" s="38"/>
      <c r="B235" s="39"/>
      <c r="C235" s="218" t="s">
        <v>220</v>
      </c>
      <c r="D235" s="218" t="s">
        <v>127</v>
      </c>
      <c r="E235" s="219" t="s">
        <v>816</v>
      </c>
      <c r="F235" s="220" t="s">
        <v>817</v>
      </c>
      <c r="G235" s="221" t="s">
        <v>130</v>
      </c>
      <c r="H235" s="222">
        <v>15.54</v>
      </c>
      <c r="I235" s="223"/>
      <c r="J235" s="224">
        <f>ROUND(I235*H235,2)</f>
        <v>0</v>
      </c>
      <c r="K235" s="220" t="s">
        <v>131</v>
      </c>
      <c r="L235" s="44"/>
      <c r="M235" s="225" t="s">
        <v>1</v>
      </c>
      <c r="N235" s="226" t="s">
        <v>38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132</v>
      </c>
      <c r="AT235" s="229" t="s">
        <v>127</v>
      </c>
      <c r="AU235" s="229" t="s">
        <v>83</v>
      </c>
      <c r="AY235" s="17" t="s">
        <v>125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81</v>
      </c>
      <c r="BK235" s="230">
        <f>ROUND(I235*H235,2)</f>
        <v>0</v>
      </c>
      <c r="BL235" s="17" t="s">
        <v>132</v>
      </c>
      <c r="BM235" s="229" t="s">
        <v>298</v>
      </c>
    </row>
    <row r="236" spans="1:51" s="13" customFormat="1" ht="12">
      <c r="A236" s="13"/>
      <c r="B236" s="231"/>
      <c r="C236" s="232"/>
      <c r="D236" s="233" t="s">
        <v>133</v>
      </c>
      <c r="E236" s="234" t="s">
        <v>1</v>
      </c>
      <c r="F236" s="235" t="s">
        <v>818</v>
      </c>
      <c r="G236" s="232"/>
      <c r="H236" s="236">
        <v>15.54</v>
      </c>
      <c r="I236" s="237"/>
      <c r="J236" s="232"/>
      <c r="K236" s="232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133</v>
      </c>
      <c r="AU236" s="242" t="s">
        <v>83</v>
      </c>
      <c r="AV236" s="13" t="s">
        <v>83</v>
      </c>
      <c r="AW236" s="13" t="s">
        <v>30</v>
      </c>
      <c r="AX236" s="13" t="s">
        <v>73</v>
      </c>
      <c r="AY236" s="242" t="s">
        <v>125</v>
      </c>
    </row>
    <row r="237" spans="1:51" s="15" customFormat="1" ht="12">
      <c r="A237" s="15"/>
      <c r="B237" s="253"/>
      <c r="C237" s="254"/>
      <c r="D237" s="233" t="s">
        <v>133</v>
      </c>
      <c r="E237" s="255" t="s">
        <v>1</v>
      </c>
      <c r="F237" s="256" t="s">
        <v>136</v>
      </c>
      <c r="G237" s="254"/>
      <c r="H237" s="257">
        <v>15.54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3" t="s">
        <v>133</v>
      </c>
      <c r="AU237" s="263" t="s">
        <v>83</v>
      </c>
      <c r="AV237" s="15" t="s">
        <v>132</v>
      </c>
      <c r="AW237" s="15" t="s">
        <v>30</v>
      </c>
      <c r="AX237" s="15" t="s">
        <v>81</v>
      </c>
      <c r="AY237" s="263" t="s">
        <v>125</v>
      </c>
    </row>
    <row r="238" spans="1:65" s="2" customFormat="1" ht="16.5" customHeight="1">
      <c r="A238" s="38"/>
      <c r="B238" s="39"/>
      <c r="C238" s="218" t="s">
        <v>299</v>
      </c>
      <c r="D238" s="218" t="s">
        <v>127</v>
      </c>
      <c r="E238" s="219" t="s">
        <v>819</v>
      </c>
      <c r="F238" s="220" t="s">
        <v>820</v>
      </c>
      <c r="G238" s="221" t="s">
        <v>169</v>
      </c>
      <c r="H238" s="222">
        <v>0.8</v>
      </c>
      <c r="I238" s="223"/>
      <c r="J238" s="224">
        <f>ROUND(I238*H238,2)</f>
        <v>0</v>
      </c>
      <c r="K238" s="220" t="s">
        <v>131</v>
      </c>
      <c r="L238" s="44"/>
      <c r="M238" s="225" t="s">
        <v>1</v>
      </c>
      <c r="N238" s="226" t="s">
        <v>38</v>
      </c>
      <c r="O238" s="91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132</v>
      </c>
      <c r="AT238" s="229" t="s">
        <v>127</v>
      </c>
      <c r="AU238" s="229" t="s">
        <v>83</v>
      </c>
      <c r="AY238" s="17" t="s">
        <v>125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7" t="s">
        <v>81</v>
      </c>
      <c r="BK238" s="230">
        <f>ROUND(I238*H238,2)</f>
        <v>0</v>
      </c>
      <c r="BL238" s="17" t="s">
        <v>132</v>
      </c>
      <c r="BM238" s="229" t="s">
        <v>302</v>
      </c>
    </row>
    <row r="239" spans="1:51" s="13" customFormat="1" ht="12">
      <c r="A239" s="13"/>
      <c r="B239" s="231"/>
      <c r="C239" s="232"/>
      <c r="D239" s="233" t="s">
        <v>133</v>
      </c>
      <c r="E239" s="234" t="s">
        <v>1</v>
      </c>
      <c r="F239" s="235" t="s">
        <v>821</v>
      </c>
      <c r="G239" s="232"/>
      <c r="H239" s="236">
        <v>0.8</v>
      </c>
      <c r="I239" s="237"/>
      <c r="J239" s="232"/>
      <c r="K239" s="232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133</v>
      </c>
      <c r="AU239" s="242" t="s">
        <v>83</v>
      </c>
      <c r="AV239" s="13" t="s">
        <v>83</v>
      </c>
      <c r="AW239" s="13" t="s">
        <v>30</v>
      </c>
      <c r="AX239" s="13" t="s">
        <v>73</v>
      </c>
      <c r="AY239" s="242" t="s">
        <v>125</v>
      </c>
    </row>
    <row r="240" spans="1:51" s="14" customFormat="1" ht="12">
      <c r="A240" s="14"/>
      <c r="B240" s="243"/>
      <c r="C240" s="244"/>
      <c r="D240" s="233" t="s">
        <v>133</v>
      </c>
      <c r="E240" s="245" t="s">
        <v>1</v>
      </c>
      <c r="F240" s="246" t="s">
        <v>153</v>
      </c>
      <c r="G240" s="244"/>
      <c r="H240" s="245" t="s">
        <v>1</v>
      </c>
      <c r="I240" s="247"/>
      <c r="J240" s="244"/>
      <c r="K240" s="244"/>
      <c r="L240" s="248"/>
      <c r="M240" s="249"/>
      <c r="N240" s="250"/>
      <c r="O240" s="250"/>
      <c r="P240" s="250"/>
      <c r="Q240" s="250"/>
      <c r="R240" s="250"/>
      <c r="S240" s="250"/>
      <c r="T240" s="25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2" t="s">
        <v>133</v>
      </c>
      <c r="AU240" s="252" t="s">
        <v>83</v>
      </c>
      <c r="AV240" s="14" t="s">
        <v>81</v>
      </c>
      <c r="AW240" s="14" t="s">
        <v>30</v>
      </c>
      <c r="AX240" s="14" t="s">
        <v>73</v>
      </c>
      <c r="AY240" s="252" t="s">
        <v>125</v>
      </c>
    </row>
    <row r="241" spans="1:51" s="15" customFormat="1" ht="12">
      <c r="A241" s="15"/>
      <c r="B241" s="253"/>
      <c r="C241" s="254"/>
      <c r="D241" s="233" t="s">
        <v>133</v>
      </c>
      <c r="E241" s="255" t="s">
        <v>1</v>
      </c>
      <c r="F241" s="256" t="s">
        <v>136</v>
      </c>
      <c r="G241" s="254"/>
      <c r="H241" s="257">
        <v>0.8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3" t="s">
        <v>133</v>
      </c>
      <c r="AU241" s="263" t="s">
        <v>83</v>
      </c>
      <c r="AV241" s="15" t="s">
        <v>132</v>
      </c>
      <c r="AW241" s="15" t="s">
        <v>30</v>
      </c>
      <c r="AX241" s="15" t="s">
        <v>81</v>
      </c>
      <c r="AY241" s="263" t="s">
        <v>125</v>
      </c>
    </row>
    <row r="242" spans="1:65" s="2" customFormat="1" ht="24.15" customHeight="1">
      <c r="A242" s="38"/>
      <c r="B242" s="39"/>
      <c r="C242" s="218" t="s">
        <v>225</v>
      </c>
      <c r="D242" s="218" t="s">
        <v>127</v>
      </c>
      <c r="E242" s="219" t="s">
        <v>583</v>
      </c>
      <c r="F242" s="220" t="s">
        <v>584</v>
      </c>
      <c r="G242" s="221" t="s">
        <v>160</v>
      </c>
      <c r="H242" s="222">
        <v>0.15</v>
      </c>
      <c r="I242" s="223"/>
      <c r="J242" s="224">
        <f>ROUND(I242*H242,2)</f>
        <v>0</v>
      </c>
      <c r="K242" s="220" t="s">
        <v>131</v>
      </c>
      <c r="L242" s="44"/>
      <c r="M242" s="225" t="s">
        <v>1</v>
      </c>
      <c r="N242" s="226" t="s">
        <v>38</v>
      </c>
      <c r="O242" s="91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9" t="s">
        <v>132</v>
      </c>
      <c r="AT242" s="229" t="s">
        <v>127</v>
      </c>
      <c r="AU242" s="229" t="s">
        <v>83</v>
      </c>
      <c r="AY242" s="17" t="s">
        <v>125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7" t="s">
        <v>81</v>
      </c>
      <c r="BK242" s="230">
        <f>ROUND(I242*H242,2)</f>
        <v>0</v>
      </c>
      <c r="BL242" s="17" t="s">
        <v>132</v>
      </c>
      <c r="BM242" s="229" t="s">
        <v>303</v>
      </c>
    </row>
    <row r="243" spans="1:51" s="14" customFormat="1" ht="12">
      <c r="A243" s="14"/>
      <c r="B243" s="243"/>
      <c r="C243" s="244"/>
      <c r="D243" s="233" t="s">
        <v>133</v>
      </c>
      <c r="E243" s="245" t="s">
        <v>1</v>
      </c>
      <c r="F243" s="246" t="s">
        <v>739</v>
      </c>
      <c r="G243" s="244"/>
      <c r="H243" s="245" t="s">
        <v>1</v>
      </c>
      <c r="I243" s="247"/>
      <c r="J243" s="244"/>
      <c r="K243" s="244"/>
      <c r="L243" s="248"/>
      <c r="M243" s="249"/>
      <c r="N243" s="250"/>
      <c r="O243" s="250"/>
      <c r="P243" s="250"/>
      <c r="Q243" s="250"/>
      <c r="R243" s="250"/>
      <c r="S243" s="250"/>
      <c r="T243" s="25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2" t="s">
        <v>133</v>
      </c>
      <c r="AU243" s="252" t="s">
        <v>83</v>
      </c>
      <c r="AV243" s="14" t="s">
        <v>81</v>
      </c>
      <c r="AW243" s="14" t="s">
        <v>30</v>
      </c>
      <c r="AX243" s="14" t="s">
        <v>73</v>
      </c>
      <c r="AY243" s="252" t="s">
        <v>125</v>
      </c>
    </row>
    <row r="244" spans="1:51" s="13" customFormat="1" ht="12">
      <c r="A244" s="13"/>
      <c r="B244" s="231"/>
      <c r="C244" s="232"/>
      <c r="D244" s="233" t="s">
        <v>133</v>
      </c>
      <c r="E244" s="234" t="s">
        <v>1</v>
      </c>
      <c r="F244" s="235" t="s">
        <v>822</v>
      </c>
      <c r="G244" s="232"/>
      <c r="H244" s="236">
        <v>0.15</v>
      </c>
      <c r="I244" s="237"/>
      <c r="J244" s="232"/>
      <c r="K244" s="232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133</v>
      </c>
      <c r="AU244" s="242" t="s">
        <v>83</v>
      </c>
      <c r="AV244" s="13" t="s">
        <v>83</v>
      </c>
      <c r="AW244" s="13" t="s">
        <v>30</v>
      </c>
      <c r="AX244" s="13" t="s">
        <v>73</v>
      </c>
      <c r="AY244" s="242" t="s">
        <v>125</v>
      </c>
    </row>
    <row r="245" spans="1:51" s="15" customFormat="1" ht="12">
      <c r="A245" s="15"/>
      <c r="B245" s="253"/>
      <c r="C245" s="254"/>
      <c r="D245" s="233" t="s">
        <v>133</v>
      </c>
      <c r="E245" s="255" t="s">
        <v>1</v>
      </c>
      <c r="F245" s="256" t="s">
        <v>136</v>
      </c>
      <c r="G245" s="254"/>
      <c r="H245" s="257">
        <v>0.15</v>
      </c>
      <c r="I245" s="258"/>
      <c r="J245" s="254"/>
      <c r="K245" s="254"/>
      <c r="L245" s="259"/>
      <c r="M245" s="260"/>
      <c r="N245" s="261"/>
      <c r="O245" s="261"/>
      <c r="P245" s="261"/>
      <c r="Q245" s="261"/>
      <c r="R245" s="261"/>
      <c r="S245" s="261"/>
      <c r="T245" s="262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3" t="s">
        <v>133</v>
      </c>
      <c r="AU245" s="263" t="s">
        <v>83</v>
      </c>
      <c r="AV245" s="15" t="s">
        <v>132</v>
      </c>
      <c r="AW245" s="15" t="s">
        <v>30</v>
      </c>
      <c r="AX245" s="15" t="s">
        <v>81</v>
      </c>
      <c r="AY245" s="263" t="s">
        <v>125</v>
      </c>
    </row>
    <row r="246" spans="1:63" s="12" customFormat="1" ht="22.8" customHeight="1">
      <c r="A246" s="12"/>
      <c r="B246" s="202"/>
      <c r="C246" s="203"/>
      <c r="D246" s="204" t="s">
        <v>72</v>
      </c>
      <c r="E246" s="216" t="s">
        <v>154</v>
      </c>
      <c r="F246" s="216" t="s">
        <v>236</v>
      </c>
      <c r="G246" s="203"/>
      <c r="H246" s="203"/>
      <c r="I246" s="206"/>
      <c r="J246" s="217">
        <f>BK246</f>
        <v>0</v>
      </c>
      <c r="K246" s="203"/>
      <c r="L246" s="208"/>
      <c r="M246" s="209"/>
      <c r="N246" s="210"/>
      <c r="O246" s="210"/>
      <c r="P246" s="211">
        <f>SUM(P247:P258)</f>
        <v>0</v>
      </c>
      <c r="Q246" s="210"/>
      <c r="R246" s="211">
        <f>SUM(R247:R258)</f>
        <v>0</v>
      </c>
      <c r="S246" s="210"/>
      <c r="T246" s="212">
        <f>SUM(T247:T258)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3" t="s">
        <v>81</v>
      </c>
      <c r="AT246" s="214" t="s">
        <v>72</v>
      </c>
      <c r="AU246" s="214" t="s">
        <v>81</v>
      </c>
      <c r="AY246" s="213" t="s">
        <v>125</v>
      </c>
      <c r="BK246" s="215">
        <f>SUM(BK247:BK258)</f>
        <v>0</v>
      </c>
    </row>
    <row r="247" spans="1:65" s="2" customFormat="1" ht="21.75" customHeight="1">
      <c r="A247" s="38"/>
      <c r="B247" s="39"/>
      <c r="C247" s="218" t="s">
        <v>304</v>
      </c>
      <c r="D247" s="218" t="s">
        <v>127</v>
      </c>
      <c r="E247" s="219" t="s">
        <v>823</v>
      </c>
      <c r="F247" s="220" t="s">
        <v>824</v>
      </c>
      <c r="G247" s="221" t="s">
        <v>130</v>
      </c>
      <c r="H247" s="222">
        <v>10</v>
      </c>
      <c r="I247" s="223"/>
      <c r="J247" s="224">
        <f>ROUND(I247*H247,2)</f>
        <v>0</v>
      </c>
      <c r="K247" s="220" t="s">
        <v>131</v>
      </c>
      <c r="L247" s="44"/>
      <c r="M247" s="225" t="s">
        <v>1</v>
      </c>
      <c r="N247" s="226" t="s">
        <v>38</v>
      </c>
      <c r="O247" s="91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132</v>
      </c>
      <c r="AT247" s="229" t="s">
        <v>127</v>
      </c>
      <c r="AU247" s="229" t="s">
        <v>83</v>
      </c>
      <c r="AY247" s="17" t="s">
        <v>125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81</v>
      </c>
      <c r="BK247" s="230">
        <f>ROUND(I247*H247,2)</f>
        <v>0</v>
      </c>
      <c r="BL247" s="17" t="s">
        <v>132</v>
      </c>
      <c r="BM247" s="229" t="s">
        <v>307</v>
      </c>
    </row>
    <row r="248" spans="1:51" s="13" customFormat="1" ht="12">
      <c r="A248" s="13"/>
      <c r="B248" s="231"/>
      <c r="C248" s="232"/>
      <c r="D248" s="233" t="s">
        <v>133</v>
      </c>
      <c r="E248" s="234" t="s">
        <v>1</v>
      </c>
      <c r="F248" s="235" t="s">
        <v>157</v>
      </c>
      <c r="G248" s="232"/>
      <c r="H248" s="236">
        <v>10</v>
      </c>
      <c r="I248" s="237"/>
      <c r="J248" s="232"/>
      <c r="K248" s="232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133</v>
      </c>
      <c r="AU248" s="242" t="s">
        <v>83</v>
      </c>
      <c r="AV248" s="13" t="s">
        <v>83</v>
      </c>
      <c r="AW248" s="13" t="s">
        <v>30</v>
      </c>
      <c r="AX248" s="13" t="s">
        <v>73</v>
      </c>
      <c r="AY248" s="242" t="s">
        <v>125</v>
      </c>
    </row>
    <row r="249" spans="1:51" s="14" customFormat="1" ht="12">
      <c r="A249" s="14"/>
      <c r="B249" s="243"/>
      <c r="C249" s="244"/>
      <c r="D249" s="233" t="s">
        <v>133</v>
      </c>
      <c r="E249" s="245" t="s">
        <v>1</v>
      </c>
      <c r="F249" s="246" t="s">
        <v>825</v>
      </c>
      <c r="G249" s="244"/>
      <c r="H249" s="245" t="s">
        <v>1</v>
      </c>
      <c r="I249" s="247"/>
      <c r="J249" s="244"/>
      <c r="K249" s="244"/>
      <c r="L249" s="248"/>
      <c r="M249" s="249"/>
      <c r="N249" s="250"/>
      <c r="O249" s="250"/>
      <c r="P249" s="250"/>
      <c r="Q249" s="250"/>
      <c r="R249" s="250"/>
      <c r="S249" s="250"/>
      <c r="T249" s="25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2" t="s">
        <v>133</v>
      </c>
      <c r="AU249" s="252" t="s">
        <v>83</v>
      </c>
      <c r="AV249" s="14" t="s">
        <v>81</v>
      </c>
      <c r="AW249" s="14" t="s">
        <v>30</v>
      </c>
      <c r="AX249" s="14" t="s">
        <v>73</v>
      </c>
      <c r="AY249" s="252" t="s">
        <v>125</v>
      </c>
    </row>
    <row r="250" spans="1:51" s="15" customFormat="1" ht="12">
      <c r="A250" s="15"/>
      <c r="B250" s="253"/>
      <c r="C250" s="254"/>
      <c r="D250" s="233" t="s">
        <v>133</v>
      </c>
      <c r="E250" s="255" t="s">
        <v>1</v>
      </c>
      <c r="F250" s="256" t="s">
        <v>136</v>
      </c>
      <c r="G250" s="254"/>
      <c r="H250" s="257">
        <v>10</v>
      </c>
      <c r="I250" s="258"/>
      <c r="J250" s="254"/>
      <c r="K250" s="254"/>
      <c r="L250" s="259"/>
      <c r="M250" s="260"/>
      <c r="N250" s="261"/>
      <c r="O250" s="261"/>
      <c r="P250" s="261"/>
      <c r="Q250" s="261"/>
      <c r="R250" s="261"/>
      <c r="S250" s="261"/>
      <c r="T250" s="262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3" t="s">
        <v>133</v>
      </c>
      <c r="AU250" s="263" t="s">
        <v>83</v>
      </c>
      <c r="AV250" s="15" t="s">
        <v>132</v>
      </c>
      <c r="AW250" s="15" t="s">
        <v>30</v>
      </c>
      <c r="AX250" s="15" t="s">
        <v>81</v>
      </c>
      <c r="AY250" s="263" t="s">
        <v>125</v>
      </c>
    </row>
    <row r="251" spans="1:65" s="2" customFormat="1" ht="24.15" customHeight="1">
      <c r="A251" s="38"/>
      <c r="B251" s="39"/>
      <c r="C251" s="218" t="s">
        <v>229</v>
      </c>
      <c r="D251" s="218" t="s">
        <v>127</v>
      </c>
      <c r="E251" s="219" t="s">
        <v>826</v>
      </c>
      <c r="F251" s="220" t="s">
        <v>827</v>
      </c>
      <c r="G251" s="221" t="s">
        <v>130</v>
      </c>
      <c r="H251" s="222">
        <v>10</v>
      </c>
      <c r="I251" s="223"/>
      <c r="J251" s="224">
        <f>ROUND(I251*H251,2)</f>
        <v>0</v>
      </c>
      <c r="K251" s="220" t="s">
        <v>131</v>
      </c>
      <c r="L251" s="44"/>
      <c r="M251" s="225" t="s">
        <v>1</v>
      </c>
      <c r="N251" s="226" t="s">
        <v>38</v>
      </c>
      <c r="O251" s="91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132</v>
      </c>
      <c r="AT251" s="229" t="s">
        <v>127</v>
      </c>
      <c r="AU251" s="229" t="s">
        <v>83</v>
      </c>
      <c r="AY251" s="17" t="s">
        <v>125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81</v>
      </c>
      <c r="BK251" s="230">
        <f>ROUND(I251*H251,2)</f>
        <v>0</v>
      </c>
      <c r="BL251" s="17" t="s">
        <v>132</v>
      </c>
      <c r="BM251" s="229" t="s">
        <v>310</v>
      </c>
    </row>
    <row r="252" spans="1:51" s="13" customFormat="1" ht="12">
      <c r="A252" s="13"/>
      <c r="B252" s="231"/>
      <c r="C252" s="232"/>
      <c r="D252" s="233" t="s">
        <v>133</v>
      </c>
      <c r="E252" s="234" t="s">
        <v>1</v>
      </c>
      <c r="F252" s="235" t="s">
        <v>157</v>
      </c>
      <c r="G252" s="232"/>
      <c r="H252" s="236">
        <v>10</v>
      </c>
      <c r="I252" s="237"/>
      <c r="J252" s="232"/>
      <c r="K252" s="232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133</v>
      </c>
      <c r="AU252" s="242" t="s">
        <v>83</v>
      </c>
      <c r="AV252" s="13" t="s">
        <v>83</v>
      </c>
      <c r="AW252" s="13" t="s">
        <v>30</v>
      </c>
      <c r="AX252" s="13" t="s">
        <v>73</v>
      </c>
      <c r="AY252" s="242" t="s">
        <v>125</v>
      </c>
    </row>
    <row r="253" spans="1:51" s="14" customFormat="1" ht="12">
      <c r="A253" s="14"/>
      <c r="B253" s="243"/>
      <c r="C253" s="244"/>
      <c r="D253" s="233" t="s">
        <v>133</v>
      </c>
      <c r="E253" s="245" t="s">
        <v>1</v>
      </c>
      <c r="F253" s="246" t="s">
        <v>153</v>
      </c>
      <c r="G253" s="244"/>
      <c r="H253" s="245" t="s">
        <v>1</v>
      </c>
      <c r="I253" s="247"/>
      <c r="J253" s="244"/>
      <c r="K253" s="244"/>
      <c r="L253" s="248"/>
      <c r="M253" s="249"/>
      <c r="N253" s="250"/>
      <c r="O253" s="250"/>
      <c r="P253" s="250"/>
      <c r="Q253" s="250"/>
      <c r="R253" s="250"/>
      <c r="S253" s="250"/>
      <c r="T253" s="25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2" t="s">
        <v>133</v>
      </c>
      <c r="AU253" s="252" t="s">
        <v>83</v>
      </c>
      <c r="AV253" s="14" t="s">
        <v>81</v>
      </c>
      <c r="AW253" s="14" t="s">
        <v>30</v>
      </c>
      <c r="AX253" s="14" t="s">
        <v>73</v>
      </c>
      <c r="AY253" s="252" t="s">
        <v>125</v>
      </c>
    </row>
    <row r="254" spans="1:51" s="15" customFormat="1" ht="12">
      <c r="A254" s="15"/>
      <c r="B254" s="253"/>
      <c r="C254" s="254"/>
      <c r="D254" s="233" t="s">
        <v>133</v>
      </c>
      <c r="E254" s="255" t="s">
        <v>1</v>
      </c>
      <c r="F254" s="256" t="s">
        <v>136</v>
      </c>
      <c r="G254" s="254"/>
      <c r="H254" s="257">
        <v>10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3" t="s">
        <v>133</v>
      </c>
      <c r="AU254" s="263" t="s">
        <v>83</v>
      </c>
      <c r="AV254" s="15" t="s">
        <v>132</v>
      </c>
      <c r="AW254" s="15" t="s">
        <v>30</v>
      </c>
      <c r="AX254" s="15" t="s">
        <v>81</v>
      </c>
      <c r="AY254" s="263" t="s">
        <v>125</v>
      </c>
    </row>
    <row r="255" spans="1:65" s="2" customFormat="1" ht="24.15" customHeight="1">
      <c r="A255" s="38"/>
      <c r="B255" s="39"/>
      <c r="C255" s="218" t="s">
        <v>311</v>
      </c>
      <c r="D255" s="218" t="s">
        <v>127</v>
      </c>
      <c r="E255" s="219" t="s">
        <v>828</v>
      </c>
      <c r="F255" s="220" t="s">
        <v>829</v>
      </c>
      <c r="G255" s="221" t="s">
        <v>130</v>
      </c>
      <c r="H255" s="222">
        <v>10</v>
      </c>
      <c r="I255" s="223"/>
      <c r="J255" s="224">
        <f>ROUND(I255*H255,2)</f>
        <v>0</v>
      </c>
      <c r="K255" s="220" t="s">
        <v>131</v>
      </c>
      <c r="L255" s="44"/>
      <c r="M255" s="225" t="s">
        <v>1</v>
      </c>
      <c r="N255" s="226" t="s">
        <v>38</v>
      </c>
      <c r="O255" s="91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132</v>
      </c>
      <c r="AT255" s="229" t="s">
        <v>127</v>
      </c>
      <c r="AU255" s="229" t="s">
        <v>83</v>
      </c>
      <c r="AY255" s="17" t="s">
        <v>125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81</v>
      </c>
      <c r="BK255" s="230">
        <f>ROUND(I255*H255,2)</f>
        <v>0</v>
      </c>
      <c r="BL255" s="17" t="s">
        <v>132</v>
      </c>
      <c r="BM255" s="229" t="s">
        <v>314</v>
      </c>
    </row>
    <row r="256" spans="1:51" s="13" customFormat="1" ht="12">
      <c r="A256" s="13"/>
      <c r="B256" s="231"/>
      <c r="C256" s="232"/>
      <c r="D256" s="233" t="s">
        <v>133</v>
      </c>
      <c r="E256" s="234" t="s">
        <v>1</v>
      </c>
      <c r="F256" s="235" t="s">
        <v>157</v>
      </c>
      <c r="G256" s="232"/>
      <c r="H256" s="236">
        <v>10</v>
      </c>
      <c r="I256" s="237"/>
      <c r="J256" s="232"/>
      <c r="K256" s="232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133</v>
      </c>
      <c r="AU256" s="242" t="s">
        <v>83</v>
      </c>
      <c r="AV256" s="13" t="s">
        <v>83</v>
      </c>
      <c r="AW256" s="13" t="s">
        <v>30</v>
      </c>
      <c r="AX256" s="13" t="s">
        <v>73</v>
      </c>
      <c r="AY256" s="242" t="s">
        <v>125</v>
      </c>
    </row>
    <row r="257" spans="1:51" s="14" customFormat="1" ht="12">
      <c r="A257" s="14"/>
      <c r="B257" s="243"/>
      <c r="C257" s="244"/>
      <c r="D257" s="233" t="s">
        <v>133</v>
      </c>
      <c r="E257" s="245" t="s">
        <v>1</v>
      </c>
      <c r="F257" s="246" t="s">
        <v>153</v>
      </c>
      <c r="G257" s="244"/>
      <c r="H257" s="245" t="s">
        <v>1</v>
      </c>
      <c r="I257" s="247"/>
      <c r="J257" s="244"/>
      <c r="K257" s="244"/>
      <c r="L257" s="248"/>
      <c r="M257" s="249"/>
      <c r="N257" s="250"/>
      <c r="O257" s="250"/>
      <c r="P257" s="250"/>
      <c r="Q257" s="250"/>
      <c r="R257" s="250"/>
      <c r="S257" s="250"/>
      <c r="T257" s="25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2" t="s">
        <v>133</v>
      </c>
      <c r="AU257" s="252" t="s">
        <v>83</v>
      </c>
      <c r="AV257" s="14" t="s">
        <v>81</v>
      </c>
      <c r="AW257" s="14" t="s">
        <v>30</v>
      </c>
      <c r="AX257" s="14" t="s">
        <v>73</v>
      </c>
      <c r="AY257" s="252" t="s">
        <v>125</v>
      </c>
    </row>
    <row r="258" spans="1:51" s="15" customFormat="1" ht="12">
      <c r="A258" s="15"/>
      <c r="B258" s="253"/>
      <c r="C258" s="254"/>
      <c r="D258" s="233" t="s">
        <v>133</v>
      </c>
      <c r="E258" s="255" t="s">
        <v>1</v>
      </c>
      <c r="F258" s="256" t="s">
        <v>136</v>
      </c>
      <c r="G258" s="254"/>
      <c r="H258" s="257">
        <v>10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3" t="s">
        <v>133</v>
      </c>
      <c r="AU258" s="263" t="s">
        <v>83</v>
      </c>
      <c r="AV258" s="15" t="s">
        <v>132</v>
      </c>
      <c r="AW258" s="15" t="s">
        <v>30</v>
      </c>
      <c r="AX258" s="15" t="s">
        <v>81</v>
      </c>
      <c r="AY258" s="263" t="s">
        <v>125</v>
      </c>
    </row>
    <row r="259" spans="1:63" s="12" customFormat="1" ht="22.8" customHeight="1">
      <c r="A259" s="12"/>
      <c r="B259" s="202"/>
      <c r="C259" s="203"/>
      <c r="D259" s="204" t="s">
        <v>72</v>
      </c>
      <c r="E259" s="216" t="s">
        <v>171</v>
      </c>
      <c r="F259" s="216" t="s">
        <v>315</v>
      </c>
      <c r="G259" s="203"/>
      <c r="H259" s="203"/>
      <c r="I259" s="206"/>
      <c r="J259" s="217">
        <f>BK259</f>
        <v>0</v>
      </c>
      <c r="K259" s="203"/>
      <c r="L259" s="208"/>
      <c r="M259" s="209"/>
      <c r="N259" s="210"/>
      <c r="O259" s="210"/>
      <c r="P259" s="211">
        <f>SUM(P260:P274)</f>
        <v>0</v>
      </c>
      <c r="Q259" s="210"/>
      <c r="R259" s="211">
        <f>SUM(R260:R274)</f>
        <v>0</v>
      </c>
      <c r="S259" s="210"/>
      <c r="T259" s="212">
        <f>SUM(T260:T274)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3" t="s">
        <v>81</v>
      </c>
      <c r="AT259" s="214" t="s">
        <v>72</v>
      </c>
      <c r="AU259" s="214" t="s">
        <v>81</v>
      </c>
      <c r="AY259" s="213" t="s">
        <v>125</v>
      </c>
      <c r="BK259" s="215">
        <f>SUM(BK260:BK274)</f>
        <v>0</v>
      </c>
    </row>
    <row r="260" spans="1:65" s="2" customFormat="1" ht="16.5" customHeight="1">
      <c r="A260" s="38"/>
      <c r="B260" s="39"/>
      <c r="C260" s="218" t="s">
        <v>233</v>
      </c>
      <c r="D260" s="218" t="s">
        <v>127</v>
      </c>
      <c r="E260" s="219" t="s">
        <v>830</v>
      </c>
      <c r="F260" s="220" t="s">
        <v>831</v>
      </c>
      <c r="G260" s="221" t="s">
        <v>160</v>
      </c>
      <c r="H260" s="222">
        <v>21.42</v>
      </c>
      <c r="I260" s="223"/>
      <c r="J260" s="224">
        <f>ROUND(I260*H260,2)</f>
        <v>0</v>
      </c>
      <c r="K260" s="220" t="s">
        <v>131</v>
      </c>
      <c r="L260" s="44"/>
      <c r="M260" s="225" t="s">
        <v>1</v>
      </c>
      <c r="N260" s="226" t="s">
        <v>38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132</v>
      </c>
      <c r="AT260" s="229" t="s">
        <v>127</v>
      </c>
      <c r="AU260" s="229" t="s">
        <v>83</v>
      </c>
      <c r="AY260" s="17" t="s">
        <v>125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81</v>
      </c>
      <c r="BK260" s="230">
        <f>ROUND(I260*H260,2)</f>
        <v>0</v>
      </c>
      <c r="BL260" s="17" t="s">
        <v>132</v>
      </c>
      <c r="BM260" s="229" t="s">
        <v>318</v>
      </c>
    </row>
    <row r="261" spans="1:51" s="13" customFormat="1" ht="12">
      <c r="A261" s="13"/>
      <c r="B261" s="231"/>
      <c r="C261" s="232"/>
      <c r="D261" s="233" t="s">
        <v>133</v>
      </c>
      <c r="E261" s="234" t="s">
        <v>1</v>
      </c>
      <c r="F261" s="235" t="s">
        <v>832</v>
      </c>
      <c r="G261" s="232"/>
      <c r="H261" s="236">
        <v>21.42</v>
      </c>
      <c r="I261" s="237"/>
      <c r="J261" s="232"/>
      <c r="K261" s="232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133</v>
      </c>
      <c r="AU261" s="242" t="s">
        <v>83</v>
      </c>
      <c r="AV261" s="13" t="s">
        <v>83</v>
      </c>
      <c r="AW261" s="13" t="s">
        <v>30</v>
      </c>
      <c r="AX261" s="13" t="s">
        <v>73</v>
      </c>
      <c r="AY261" s="242" t="s">
        <v>125</v>
      </c>
    </row>
    <row r="262" spans="1:51" s="14" customFormat="1" ht="12">
      <c r="A262" s="14"/>
      <c r="B262" s="243"/>
      <c r="C262" s="244"/>
      <c r="D262" s="233" t="s">
        <v>133</v>
      </c>
      <c r="E262" s="245" t="s">
        <v>1</v>
      </c>
      <c r="F262" s="246" t="s">
        <v>153</v>
      </c>
      <c r="G262" s="244"/>
      <c r="H262" s="245" t="s">
        <v>1</v>
      </c>
      <c r="I262" s="247"/>
      <c r="J262" s="244"/>
      <c r="K262" s="244"/>
      <c r="L262" s="248"/>
      <c r="M262" s="249"/>
      <c r="N262" s="250"/>
      <c r="O262" s="250"/>
      <c r="P262" s="250"/>
      <c r="Q262" s="250"/>
      <c r="R262" s="250"/>
      <c r="S262" s="250"/>
      <c r="T262" s="25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2" t="s">
        <v>133</v>
      </c>
      <c r="AU262" s="252" t="s">
        <v>83</v>
      </c>
      <c r="AV262" s="14" t="s">
        <v>81</v>
      </c>
      <c r="AW262" s="14" t="s">
        <v>30</v>
      </c>
      <c r="AX262" s="14" t="s">
        <v>73</v>
      </c>
      <c r="AY262" s="252" t="s">
        <v>125</v>
      </c>
    </row>
    <row r="263" spans="1:51" s="15" customFormat="1" ht="12">
      <c r="A263" s="15"/>
      <c r="B263" s="253"/>
      <c r="C263" s="254"/>
      <c r="D263" s="233" t="s">
        <v>133</v>
      </c>
      <c r="E263" s="255" t="s">
        <v>1</v>
      </c>
      <c r="F263" s="256" t="s">
        <v>136</v>
      </c>
      <c r="G263" s="254"/>
      <c r="H263" s="257">
        <v>21.42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3" t="s">
        <v>133</v>
      </c>
      <c r="AU263" s="263" t="s">
        <v>83</v>
      </c>
      <c r="AV263" s="15" t="s">
        <v>132</v>
      </c>
      <c r="AW263" s="15" t="s">
        <v>30</v>
      </c>
      <c r="AX263" s="15" t="s">
        <v>81</v>
      </c>
      <c r="AY263" s="263" t="s">
        <v>125</v>
      </c>
    </row>
    <row r="264" spans="1:65" s="2" customFormat="1" ht="16.5" customHeight="1">
      <c r="A264" s="38"/>
      <c r="B264" s="39"/>
      <c r="C264" s="218" t="s">
        <v>319</v>
      </c>
      <c r="D264" s="218" t="s">
        <v>127</v>
      </c>
      <c r="E264" s="219" t="s">
        <v>833</v>
      </c>
      <c r="F264" s="220" t="s">
        <v>834</v>
      </c>
      <c r="G264" s="221" t="s">
        <v>160</v>
      </c>
      <c r="H264" s="222">
        <v>21.42</v>
      </c>
      <c r="I264" s="223"/>
      <c r="J264" s="224">
        <f>ROUND(I264*H264,2)</f>
        <v>0</v>
      </c>
      <c r="K264" s="220" t="s">
        <v>131</v>
      </c>
      <c r="L264" s="44"/>
      <c r="M264" s="225" t="s">
        <v>1</v>
      </c>
      <c r="N264" s="226" t="s">
        <v>38</v>
      </c>
      <c r="O264" s="91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132</v>
      </c>
      <c r="AT264" s="229" t="s">
        <v>127</v>
      </c>
      <c r="AU264" s="229" t="s">
        <v>83</v>
      </c>
      <c r="AY264" s="17" t="s">
        <v>125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81</v>
      </c>
      <c r="BK264" s="230">
        <f>ROUND(I264*H264,2)</f>
        <v>0</v>
      </c>
      <c r="BL264" s="17" t="s">
        <v>132</v>
      </c>
      <c r="BM264" s="229" t="s">
        <v>322</v>
      </c>
    </row>
    <row r="265" spans="1:65" s="2" customFormat="1" ht="16.5" customHeight="1">
      <c r="A265" s="38"/>
      <c r="B265" s="39"/>
      <c r="C265" s="218" t="s">
        <v>240</v>
      </c>
      <c r="D265" s="218" t="s">
        <v>127</v>
      </c>
      <c r="E265" s="219" t="s">
        <v>835</v>
      </c>
      <c r="F265" s="220" t="s">
        <v>836</v>
      </c>
      <c r="G265" s="221" t="s">
        <v>160</v>
      </c>
      <c r="H265" s="222">
        <v>3.84</v>
      </c>
      <c r="I265" s="223"/>
      <c r="J265" s="224">
        <f>ROUND(I265*H265,2)</f>
        <v>0</v>
      </c>
      <c r="K265" s="220" t="s">
        <v>131</v>
      </c>
      <c r="L265" s="44"/>
      <c r="M265" s="225" t="s">
        <v>1</v>
      </c>
      <c r="N265" s="226" t="s">
        <v>38</v>
      </c>
      <c r="O265" s="91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132</v>
      </c>
      <c r="AT265" s="229" t="s">
        <v>127</v>
      </c>
      <c r="AU265" s="229" t="s">
        <v>83</v>
      </c>
      <c r="AY265" s="17" t="s">
        <v>125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81</v>
      </c>
      <c r="BK265" s="230">
        <f>ROUND(I265*H265,2)</f>
        <v>0</v>
      </c>
      <c r="BL265" s="17" t="s">
        <v>132</v>
      </c>
      <c r="BM265" s="229" t="s">
        <v>325</v>
      </c>
    </row>
    <row r="266" spans="1:65" s="2" customFormat="1" ht="16.5" customHeight="1">
      <c r="A266" s="38"/>
      <c r="B266" s="39"/>
      <c r="C266" s="218" t="s">
        <v>326</v>
      </c>
      <c r="D266" s="218" t="s">
        <v>127</v>
      </c>
      <c r="E266" s="219" t="s">
        <v>835</v>
      </c>
      <c r="F266" s="220" t="s">
        <v>836</v>
      </c>
      <c r="G266" s="221" t="s">
        <v>160</v>
      </c>
      <c r="H266" s="222">
        <v>3.29</v>
      </c>
      <c r="I266" s="223"/>
      <c r="J266" s="224">
        <f>ROUND(I266*H266,2)</f>
        <v>0</v>
      </c>
      <c r="K266" s="220" t="s">
        <v>131</v>
      </c>
      <c r="L266" s="44"/>
      <c r="M266" s="225" t="s">
        <v>1</v>
      </c>
      <c r="N266" s="226" t="s">
        <v>38</v>
      </c>
      <c r="O266" s="91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132</v>
      </c>
      <c r="AT266" s="229" t="s">
        <v>127</v>
      </c>
      <c r="AU266" s="229" t="s">
        <v>83</v>
      </c>
      <c r="AY266" s="17" t="s">
        <v>125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81</v>
      </c>
      <c r="BK266" s="230">
        <f>ROUND(I266*H266,2)</f>
        <v>0</v>
      </c>
      <c r="BL266" s="17" t="s">
        <v>132</v>
      </c>
      <c r="BM266" s="229" t="s">
        <v>329</v>
      </c>
    </row>
    <row r="267" spans="1:51" s="14" customFormat="1" ht="12">
      <c r="A267" s="14"/>
      <c r="B267" s="243"/>
      <c r="C267" s="244"/>
      <c r="D267" s="233" t="s">
        <v>133</v>
      </c>
      <c r="E267" s="245" t="s">
        <v>1</v>
      </c>
      <c r="F267" s="246" t="s">
        <v>837</v>
      </c>
      <c r="G267" s="244"/>
      <c r="H267" s="245" t="s">
        <v>1</v>
      </c>
      <c r="I267" s="247"/>
      <c r="J267" s="244"/>
      <c r="K267" s="244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133</v>
      </c>
      <c r="AU267" s="252" t="s">
        <v>83</v>
      </c>
      <c r="AV267" s="14" t="s">
        <v>81</v>
      </c>
      <c r="AW267" s="14" t="s">
        <v>30</v>
      </c>
      <c r="AX267" s="14" t="s">
        <v>73</v>
      </c>
      <c r="AY267" s="252" t="s">
        <v>125</v>
      </c>
    </row>
    <row r="268" spans="1:51" s="13" customFormat="1" ht="12">
      <c r="A268" s="13"/>
      <c r="B268" s="231"/>
      <c r="C268" s="232"/>
      <c r="D268" s="233" t="s">
        <v>133</v>
      </c>
      <c r="E268" s="234" t="s">
        <v>1</v>
      </c>
      <c r="F268" s="235" t="s">
        <v>838</v>
      </c>
      <c r="G268" s="232"/>
      <c r="H268" s="236">
        <v>3.29</v>
      </c>
      <c r="I268" s="237"/>
      <c r="J268" s="232"/>
      <c r="K268" s="232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133</v>
      </c>
      <c r="AU268" s="242" t="s">
        <v>83</v>
      </c>
      <c r="AV268" s="13" t="s">
        <v>83</v>
      </c>
      <c r="AW268" s="13" t="s">
        <v>30</v>
      </c>
      <c r="AX268" s="13" t="s">
        <v>73</v>
      </c>
      <c r="AY268" s="242" t="s">
        <v>125</v>
      </c>
    </row>
    <row r="269" spans="1:51" s="14" customFormat="1" ht="12">
      <c r="A269" s="14"/>
      <c r="B269" s="243"/>
      <c r="C269" s="244"/>
      <c r="D269" s="233" t="s">
        <v>133</v>
      </c>
      <c r="E269" s="245" t="s">
        <v>1</v>
      </c>
      <c r="F269" s="246" t="s">
        <v>153</v>
      </c>
      <c r="G269" s="244"/>
      <c r="H269" s="245" t="s">
        <v>1</v>
      </c>
      <c r="I269" s="247"/>
      <c r="J269" s="244"/>
      <c r="K269" s="244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133</v>
      </c>
      <c r="AU269" s="252" t="s">
        <v>83</v>
      </c>
      <c r="AV269" s="14" t="s">
        <v>81</v>
      </c>
      <c r="AW269" s="14" t="s">
        <v>30</v>
      </c>
      <c r="AX269" s="14" t="s">
        <v>73</v>
      </c>
      <c r="AY269" s="252" t="s">
        <v>125</v>
      </c>
    </row>
    <row r="270" spans="1:51" s="15" customFormat="1" ht="12">
      <c r="A270" s="15"/>
      <c r="B270" s="253"/>
      <c r="C270" s="254"/>
      <c r="D270" s="233" t="s">
        <v>133</v>
      </c>
      <c r="E270" s="255" t="s">
        <v>1</v>
      </c>
      <c r="F270" s="256" t="s">
        <v>136</v>
      </c>
      <c r="G270" s="254"/>
      <c r="H270" s="257">
        <v>3.29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3" t="s">
        <v>133</v>
      </c>
      <c r="AU270" s="263" t="s">
        <v>83</v>
      </c>
      <c r="AV270" s="15" t="s">
        <v>132</v>
      </c>
      <c r="AW270" s="15" t="s">
        <v>30</v>
      </c>
      <c r="AX270" s="15" t="s">
        <v>81</v>
      </c>
      <c r="AY270" s="263" t="s">
        <v>125</v>
      </c>
    </row>
    <row r="271" spans="1:65" s="2" customFormat="1" ht="37.8" customHeight="1">
      <c r="A271" s="38"/>
      <c r="B271" s="39"/>
      <c r="C271" s="218" t="s">
        <v>243</v>
      </c>
      <c r="D271" s="218" t="s">
        <v>127</v>
      </c>
      <c r="E271" s="219" t="s">
        <v>839</v>
      </c>
      <c r="F271" s="220" t="s">
        <v>840</v>
      </c>
      <c r="G271" s="221" t="s">
        <v>212</v>
      </c>
      <c r="H271" s="222">
        <v>500</v>
      </c>
      <c r="I271" s="223"/>
      <c r="J271" s="224">
        <f>ROUND(I271*H271,2)</f>
        <v>0</v>
      </c>
      <c r="K271" s="220" t="s">
        <v>131</v>
      </c>
      <c r="L271" s="44"/>
      <c r="M271" s="225" t="s">
        <v>1</v>
      </c>
      <c r="N271" s="226" t="s">
        <v>38</v>
      </c>
      <c r="O271" s="91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9" t="s">
        <v>132</v>
      </c>
      <c r="AT271" s="229" t="s">
        <v>127</v>
      </c>
      <c r="AU271" s="229" t="s">
        <v>83</v>
      </c>
      <c r="AY271" s="17" t="s">
        <v>125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7" t="s">
        <v>81</v>
      </c>
      <c r="BK271" s="230">
        <f>ROUND(I271*H271,2)</f>
        <v>0</v>
      </c>
      <c r="BL271" s="17" t="s">
        <v>132</v>
      </c>
      <c r="BM271" s="229" t="s">
        <v>332</v>
      </c>
    </row>
    <row r="272" spans="1:51" s="13" customFormat="1" ht="12">
      <c r="A272" s="13"/>
      <c r="B272" s="231"/>
      <c r="C272" s="232"/>
      <c r="D272" s="233" t="s">
        <v>133</v>
      </c>
      <c r="E272" s="234" t="s">
        <v>1</v>
      </c>
      <c r="F272" s="235" t="s">
        <v>841</v>
      </c>
      <c r="G272" s="232"/>
      <c r="H272" s="236">
        <v>500</v>
      </c>
      <c r="I272" s="237"/>
      <c r="J272" s="232"/>
      <c r="K272" s="232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133</v>
      </c>
      <c r="AU272" s="242" t="s">
        <v>83</v>
      </c>
      <c r="AV272" s="13" t="s">
        <v>83</v>
      </c>
      <c r="AW272" s="13" t="s">
        <v>30</v>
      </c>
      <c r="AX272" s="13" t="s">
        <v>73</v>
      </c>
      <c r="AY272" s="242" t="s">
        <v>125</v>
      </c>
    </row>
    <row r="273" spans="1:51" s="14" customFormat="1" ht="12">
      <c r="A273" s="14"/>
      <c r="B273" s="243"/>
      <c r="C273" s="244"/>
      <c r="D273" s="233" t="s">
        <v>133</v>
      </c>
      <c r="E273" s="245" t="s">
        <v>1</v>
      </c>
      <c r="F273" s="246" t="s">
        <v>842</v>
      </c>
      <c r="G273" s="244"/>
      <c r="H273" s="245" t="s">
        <v>1</v>
      </c>
      <c r="I273" s="247"/>
      <c r="J273" s="244"/>
      <c r="K273" s="244"/>
      <c r="L273" s="248"/>
      <c r="M273" s="249"/>
      <c r="N273" s="250"/>
      <c r="O273" s="250"/>
      <c r="P273" s="250"/>
      <c r="Q273" s="250"/>
      <c r="R273" s="250"/>
      <c r="S273" s="250"/>
      <c r="T273" s="25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2" t="s">
        <v>133</v>
      </c>
      <c r="AU273" s="252" t="s">
        <v>83</v>
      </c>
      <c r="AV273" s="14" t="s">
        <v>81</v>
      </c>
      <c r="AW273" s="14" t="s">
        <v>30</v>
      </c>
      <c r="AX273" s="14" t="s">
        <v>73</v>
      </c>
      <c r="AY273" s="252" t="s">
        <v>125</v>
      </c>
    </row>
    <row r="274" spans="1:51" s="15" customFormat="1" ht="12">
      <c r="A274" s="15"/>
      <c r="B274" s="253"/>
      <c r="C274" s="254"/>
      <c r="D274" s="233" t="s">
        <v>133</v>
      </c>
      <c r="E274" s="255" t="s">
        <v>1</v>
      </c>
      <c r="F274" s="256" t="s">
        <v>136</v>
      </c>
      <c r="G274" s="254"/>
      <c r="H274" s="257">
        <v>500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3" t="s">
        <v>133</v>
      </c>
      <c r="AU274" s="263" t="s">
        <v>83</v>
      </c>
      <c r="AV274" s="15" t="s">
        <v>132</v>
      </c>
      <c r="AW274" s="15" t="s">
        <v>30</v>
      </c>
      <c r="AX274" s="15" t="s">
        <v>81</v>
      </c>
      <c r="AY274" s="263" t="s">
        <v>125</v>
      </c>
    </row>
    <row r="275" spans="1:63" s="12" customFormat="1" ht="22.8" customHeight="1">
      <c r="A275" s="12"/>
      <c r="B275" s="202"/>
      <c r="C275" s="203"/>
      <c r="D275" s="204" t="s">
        <v>72</v>
      </c>
      <c r="E275" s="216" t="s">
        <v>382</v>
      </c>
      <c r="F275" s="216" t="s">
        <v>383</v>
      </c>
      <c r="G275" s="203"/>
      <c r="H275" s="203"/>
      <c r="I275" s="206"/>
      <c r="J275" s="217">
        <f>BK275</f>
        <v>0</v>
      </c>
      <c r="K275" s="203"/>
      <c r="L275" s="208"/>
      <c r="M275" s="209"/>
      <c r="N275" s="210"/>
      <c r="O275" s="210"/>
      <c r="P275" s="211">
        <f>SUM(P276:P285)</f>
        <v>0</v>
      </c>
      <c r="Q275" s="210"/>
      <c r="R275" s="211">
        <f>SUM(R276:R285)</f>
        <v>0</v>
      </c>
      <c r="S275" s="210"/>
      <c r="T275" s="212">
        <f>SUM(T276:T285)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3" t="s">
        <v>81</v>
      </c>
      <c r="AT275" s="214" t="s">
        <v>72</v>
      </c>
      <c r="AU275" s="214" t="s">
        <v>81</v>
      </c>
      <c r="AY275" s="213" t="s">
        <v>125</v>
      </c>
      <c r="BK275" s="215">
        <f>SUM(BK276:BK285)</f>
        <v>0</v>
      </c>
    </row>
    <row r="276" spans="1:65" s="2" customFormat="1" ht="24.15" customHeight="1">
      <c r="A276" s="38"/>
      <c r="B276" s="39"/>
      <c r="C276" s="218" t="s">
        <v>333</v>
      </c>
      <c r="D276" s="218" t="s">
        <v>127</v>
      </c>
      <c r="E276" s="219" t="s">
        <v>644</v>
      </c>
      <c r="F276" s="220" t="s">
        <v>645</v>
      </c>
      <c r="G276" s="221" t="s">
        <v>169</v>
      </c>
      <c r="H276" s="222">
        <v>0.5</v>
      </c>
      <c r="I276" s="223"/>
      <c r="J276" s="224">
        <f>ROUND(I276*H276,2)</f>
        <v>0</v>
      </c>
      <c r="K276" s="220" t="s">
        <v>131</v>
      </c>
      <c r="L276" s="44"/>
      <c r="M276" s="225" t="s">
        <v>1</v>
      </c>
      <c r="N276" s="226" t="s">
        <v>38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132</v>
      </c>
      <c r="AT276" s="229" t="s">
        <v>127</v>
      </c>
      <c r="AU276" s="229" t="s">
        <v>83</v>
      </c>
      <c r="AY276" s="17" t="s">
        <v>125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81</v>
      </c>
      <c r="BK276" s="230">
        <f>ROUND(I276*H276,2)</f>
        <v>0</v>
      </c>
      <c r="BL276" s="17" t="s">
        <v>132</v>
      </c>
      <c r="BM276" s="229" t="s">
        <v>336</v>
      </c>
    </row>
    <row r="277" spans="1:65" s="2" customFormat="1" ht="21.75" customHeight="1">
      <c r="A277" s="38"/>
      <c r="B277" s="39"/>
      <c r="C277" s="218" t="s">
        <v>249</v>
      </c>
      <c r="D277" s="218" t="s">
        <v>127</v>
      </c>
      <c r="E277" s="219" t="s">
        <v>649</v>
      </c>
      <c r="F277" s="220" t="s">
        <v>650</v>
      </c>
      <c r="G277" s="221" t="s">
        <v>169</v>
      </c>
      <c r="H277" s="222">
        <v>17.61</v>
      </c>
      <c r="I277" s="223"/>
      <c r="J277" s="224">
        <f>ROUND(I277*H277,2)</f>
        <v>0</v>
      </c>
      <c r="K277" s="220" t="s">
        <v>131</v>
      </c>
      <c r="L277" s="44"/>
      <c r="M277" s="225" t="s">
        <v>1</v>
      </c>
      <c r="N277" s="226" t="s">
        <v>38</v>
      </c>
      <c r="O277" s="91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132</v>
      </c>
      <c r="AT277" s="229" t="s">
        <v>127</v>
      </c>
      <c r="AU277" s="229" t="s">
        <v>83</v>
      </c>
      <c r="AY277" s="17" t="s">
        <v>125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81</v>
      </c>
      <c r="BK277" s="230">
        <f>ROUND(I277*H277,2)</f>
        <v>0</v>
      </c>
      <c r="BL277" s="17" t="s">
        <v>132</v>
      </c>
      <c r="BM277" s="229" t="s">
        <v>205</v>
      </c>
    </row>
    <row r="278" spans="1:65" s="2" customFormat="1" ht="24.15" customHeight="1">
      <c r="A278" s="38"/>
      <c r="B278" s="39"/>
      <c r="C278" s="218" t="s">
        <v>339</v>
      </c>
      <c r="D278" s="218" t="s">
        <v>127</v>
      </c>
      <c r="E278" s="219" t="s">
        <v>653</v>
      </c>
      <c r="F278" s="220" t="s">
        <v>654</v>
      </c>
      <c r="G278" s="221" t="s">
        <v>169</v>
      </c>
      <c r="H278" s="222">
        <v>246.54</v>
      </c>
      <c r="I278" s="223"/>
      <c r="J278" s="224">
        <f>ROUND(I278*H278,2)</f>
        <v>0</v>
      </c>
      <c r="K278" s="220" t="s">
        <v>131</v>
      </c>
      <c r="L278" s="44"/>
      <c r="M278" s="225" t="s">
        <v>1</v>
      </c>
      <c r="N278" s="226" t="s">
        <v>38</v>
      </c>
      <c r="O278" s="91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132</v>
      </c>
      <c r="AT278" s="229" t="s">
        <v>127</v>
      </c>
      <c r="AU278" s="229" t="s">
        <v>83</v>
      </c>
      <c r="AY278" s="17" t="s">
        <v>125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81</v>
      </c>
      <c r="BK278" s="230">
        <f>ROUND(I278*H278,2)</f>
        <v>0</v>
      </c>
      <c r="BL278" s="17" t="s">
        <v>132</v>
      </c>
      <c r="BM278" s="229" t="s">
        <v>340</v>
      </c>
    </row>
    <row r="279" spans="1:51" s="13" customFormat="1" ht="12">
      <c r="A279" s="13"/>
      <c r="B279" s="231"/>
      <c r="C279" s="232"/>
      <c r="D279" s="233" t="s">
        <v>133</v>
      </c>
      <c r="E279" s="234" t="s">
        <v>1</v>
      </c>
      <c r="F279" s="235" t="s">
        <v>843</v>
      </c>
      <c r="G279" s="232"/>
      <c r="H279" s="236">
        <v>246.54</v>
      </c>
      <c r="I279" s="237"/>
      <c r="J279" s="232"/>
      <c r="K279" s="232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133</v>
      </c>
      <c r="AU279" s="242" t="s">
        <v>83</v>
      </c>
      <c r="AV279" s="13" t="s">
        <v>83</v>
      </c>
      <c r="AW279" s="13" t="s">
        <v>30</v>
      </c>
      <c r="AX279" s="13" t="s">
        <v>73</v>
      </c>
      <c r="AY279" s="242" t="s">
        <v>125</v>
      </c>
    </row>
    <row r="280" spans="1:51" s="15" customFormat="1" ht="12">
      <c r="A280" s="15"/>
      <c r="B280" s="253"/>
      <c r="C280" s="254"/>
      <c r="D280" s="233" t="s">
        <v>133</v>
      </c>
      <c r="E280" s="255" t="s">
        <v>1</v>
      </c>
      <c r="F280" s="256" t="s">
        <v>136</v>
      </c>
      <c r="G280" s="254"/>
      <c r="H280" s="257">
        <v>246.54</v>
      </c>
      <c r="I280" s="258"/>
      <c r="J280" s="254"/>
      <c r="K280" s="254"/>
      <c r="L280" s="259"/>
      <c r="M280" s="260"/>
      <c r="N280" s="261"/>
      <c r="O280" s="261"/>
      <c r="P280" s="261"/>
      <c r="Q280" s="261"/>
      <c r="R280" s="261"/>
      <c r="S280" s="261"/>
      <c r="T280" s="262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3" t="s">
        <v>133</v>
      </c>
      <c r="AU280" s="263" t="s">
        <v>83</v>
      </c>
      <c r="AV280" s="15" t="s">
        <v>132</v>
      </c>
      <c r="AW280" s="15" t="s">
        <v>30</v>
      </c>
      <c r="AX280" s="15" t="s">
        <v>81</v>
      </c>
      <c r="AY280" s="263" t="s">
        <v>125</v>
      </c>
    </row>
    <row r="281" spans="1:65" s="2" customFormat="1" ht="16.5" customHeight="1">
      <c r="A281" s="38"/>
      <c r="B281" s="39"/>
      <c r="C281" s="218" t="s">
        <v>251</v>
      </c>
      <c r="D281" s="218" t="s">
        <v>127</v>
      </c>
      <c r="E281" s="219" t="s">
        <v>666</v>
      </c>
      <c r="F281" s="220" t="s">
        <v>667</v>
      </c>
      <c r="G281" s="221" t="s">
        <v>169</v>
      </c>
      <c r="H281" s="222">
        <v>17.61</v>
      </c>
      <c r="I281" s="223"/>
      <c r="J281" s="224">
        <f>ROUND(I281*H281,2)</f>
        <v>0</v>
      </c>
      <c r="K281" s="220" t="s">
        <v>131</v>
      </c>
      <c r="L281" s="44"/>
      <c r="M281" s="225" t="s">
        <v>1</v>
      </c>
      <c r="N281" s="226" t="s">
        <v>38</v>
      </c>
      <c r="O281" s="91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132</v>
      </c>
      <c r="AT281" s="229" t="s">
        <v>127</v>
      </c>
      <c r="AU281" s="229" t="s">
        <v>83</v>
      </c>
      <c r="AY281" s="17" t="s">
        <v>125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81</v>
      </c>
      <c r="BK281" s="230">
        <f>ROUND(I281*H281,2)</f>
        <v>0</v>
      </c>
      <c r="BL281" s="17" t="s">
        <v>132</v>
      </c>
      <c r="BM281" s="229" t="s">
        <v>342</v>
      </c>
    </row>
    <row r="282" spans="1:65" s="2" customFormat="1" ht="24.15" customHeight="1">
      <c r="A282" s="38"/>
      <c r="B282" s="39"/>
      <c r="C282" s="218" t="s">
        <v>343</v>
      </c>
      <c r="D282" s="218" t="s">
        <v>127</v>
      </c>
      <c r="E282" s="219" t="s">
        <v>676</v>
      </c>
      <c r="F282" s="220" t="s">
        <v>677</v>
      </c>
      <c r="G282" s="221" t="s">
        <v>169</v>
      </c>
      <c r="H282" s="222">
        <v>17.11</v>
      </c>
      <c r="I282" s="223"/>
      <c r="J282" s="224">
        <f>ROUND(I282*H282,2)</f>
        <v>0</v>
      </c>
      <c r="K282" s="220" t="s">
        <v>131</v>
      </c>
      <c r="L282" s="44"/>
      <c r="M282" s="225" t="s">
        <v>1</v>
      </c>
      <c r="N282" s="226" t="s">
        <v>38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132</v>
      </c>
      <c r="AT282" s="229" t="s">
        <v>127</v>
      </c>
      <c r="AU282" s="229" t="s">
        <v>83</v>
      </c>
      <c r="AY282" s="17" t="s">
        <v>125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81</v>
      </c>
      <c r="BK282" s="230">
        <f>ROUND(I282*H282,2)</f>
        <v>0</v>
      </c>
      <c r="BL282" s="17" t="s">
        <v>132</v>
      </c>
      <c r="BM282" s="229" t="s">
        <v>344</v>
      </c>
    </row>
    <row r="283" spans="1:51" s="13" customFormat="1" ht="12">
      <c r="A283" s="13"/>
      <c r="B283" s="231"/>
      <c r="C283" s="232"/>
      <c r="D283" s="233" t="s">
        <v>133</v>
      </c>
      <c r="E283" s="234" t="s">
        <v>1</v>
      </c>
      <c r="F283" s="235" t="s">
        <v>844</v>
      </c>
      <c r="G283" s="232"/>
      <c r="H283" s="236">
        <v>17.61</v>
      </c>
      <c r="I283" s="237"/>
      <c r="J283" s="232"/>
      <c r="K283" s="232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133</v>
      </c>
      <c r="AU283" s="242" t="s">
        <v>83</v>
      </c>
      <c r="AV283" s="13" t="s">
        <v>83</v>
      </c>
      <c r="AW283" s="13" t="s">
        <v>30</v>
      </c>
      <c r="AX283" s="13" t="s">
        <v>73</v>
      </c>
      <c r="AY283" s="242" t="s">
        <v>125</v>
      </c>
    </row>
    <row r="284" spans="1:51" s="13" customFormat="1" ht="12">
      <c r="A284" s="13"/>
      <c r="B284" s="231"/>
      <c r="C284" s="232"/>
      <c r="D284" s="233" t="s">
        <v>133</v>
      </c>
      <c r="E284" s="234" t="s">
        <v>1</v>
      </c>
      <c r="F284" s="235" t="s">
        <v>845</v>
      </c>
      <c r="G284" s="232"/>
      <c r="H284" s="236">
        <v>-0.5</v>
      </c>
      <c r="I284" s="237"/>
      <c r="J284" s="232"/>
      <c r="K284" s="232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133</v>
      </c>
      <c r="AU284" s="242" t="s">
        <v>83</v>
      </c>
      <c r="AV284" s="13" t="s">
        <v>83</v>
      </c>
      <c r="AW284" s="13" t="s">
        <v>30</v>
      </c>
      <c r="AX284" s="13" t="s">
        <v>73</v>
      </c>
      <c r="AY284" s="242" t="s">
        <v>125</v>
      </c>
    </row>
    <row r="285" spans="1:51" s="15" customFormat="1" ht="12">
      <c r="A285" s="15"/>
      <c r="B285" s="253"/>
      <c r="C285" s="254"/>
      <c r="D285" s="233" t="s">
        <v>133</v>
      </c>
      <c r="E285" s="255" t="s">
        <v>1</v>
      </c>
      <c r="F285" s="256" t="s">
        <v>136</v>
      </c>
      <c r="G285" s="254"/>
      <c r="H285" s="257">
        <v>17.11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3" t="s">
        <v>133</v>
      </c>
      <c r="AU285" s="263" t="s">
        <v>83</v>
      </c>
      <c r="AV285" s="15" t="s">
        <v>132</v>
      </c>
      <c r="AW285" s="15" t="s">
        <v>30</v>
      </c>
      <c r="AX285" s="15" t="s">
        <v>81</v>
      </c>
      <c r="AY285" s="263" t="s">
        <v>125</v>
      </c>
    </row>
    <row r="286" spans="1:63" s="12" customFormat="1" ht="25.9" customHeight="1">
      <c r="A286" s="12"/>
      <c r="B286" s="202"/>
      <c r="C286" s="203"/>
      <c r="D286" s="204" t="s">
        <v>72</v>
      </c>
      <c r="E286" s="205" t="s">
        <v>687</v>
      </c>
      <c r="F286" s="205" t="s">
        <v>688</v>
      </c>
      <c r="G286" s="203"/>
      <c r="H286" s="203"/>
      <c r="I286" s="206"/>
      <c r="J286" s="207">
        <f>BK286</f>
        <v>0</v>
      </c>
      <c r="K286" s="203"/>
      <c r="L286" s="208"/>
      <c r="M286" s="209"/>
      <c r="N286" s="210"/>
      <c r="O286" s="210"/>
      <c r="P286" s="211">
        <f>P287</f>
        <v>0</v>
      </c>
      <c r="Q286" s="210"/>
      <c r="R286" s="211">
        <f>R287</f>
        <v>0</v>
      </c>
      <c r="S286" s="210"/>
      <c r="T286" s="212">
        <f>T287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3" t="s">
        <v>83</v>
      </c>
      <c r="AT286" s="214" t="s">
        <v>72</v>
      </c>
      <c r="AU286" s="214" t="s">
        <v>73</v>
      </c>
      <c r="AY286" s="213" t="s">
        <v>125</v>
      </c>
      <c r="BK286" s="215">
        <f>BK287</f>
        <v>0</v>
      </c>
    </row>
    <row r="287" spans="1:63" s="12" customFormat="1" ht="22.8" customHeight="1">
      <c r="A287" s="12"/>
      <c r="B287" s="202"/>
      <c r="C287" s="203"/>
      <c r="D287" s="204" t="s">
        <v>72</v>
      </c>
      <c r="E287" s="216" t="s">
        <v>689</v>
      </c>
      <c r="F287" s="216" t="s">
        <v>690</v>
      </c>
      <c r="G287" s="203"/>
      <c r="H287" s="203"/>
      <c r="I287" s="206"/>
      <c r="J287" s="217">
        <f>BK287</f>
        <v>0</v>
      </c>
      <c r="K287" s="203"/>
      <c r="L287" s="208"/>
      <c r="M287" s="209"/>
      <c r="N287" s="210"/>
      <c r="O287" s="210"/>
      <c r="P287" s="211">
        <f>SUM(P288:P298)</f>
        <v>0</v>
      </c>
      <c r="Q287" s="210"/>
      <c r="R287" s="211">
        <f>SUM(R288:R298)</f>
        <v>0</v>
      </c>
      <c r="S287" s="210"/>
      <c r="T287" s="212">
        <f>SUM(T288:T298)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3" t="s">
        <v>83</v>
      </c>
      <c r="AT287" s="214" t="s">
        <v>72</v>
      </c>
      <c r="AU287" s="214" t="s">
        <v>81</v>
      </c>
      <c r="AY287" s="213" t="s">
        <v>125</v>
      </c>
      <c r="BK287" s="215">
        <f>SUM(BK288:BK298)</f>
        <v>0</v>
      </c>
    </row>
    <row r="288" spans="1:65" s="2" customFormat="1" ht="21.75" customHeight="1">
      <c r="A288" s="38"/>
      <c r="B288" s="39"/>
      <c r="C288" s="218" t="s">
        <v>255</v>
      </c>
      <c r="D288" s="218" t="s">
        <v>127</v>
      </c>
      <c r="E288" s="219" t="s">
        <v>846</v>
      </c>
      <c r="F288" s="220" t="s">
        <v>847</v>
      </c>
      <c r="G288" s="221" t="s">
        <v>130</v>
      </c>
      <c r="H288" s="222">
        <v>15.15</v>
      </c>
      <c r="I288" s="223"/>
      <c r="J288" s="224">
        <f>ROUND(I288*H288,2)</f>
        <v>0</v>
      </c>
      <c r="K288" s="220" t="s">
        <v>131</v>
      </c>
      <c r="L288" s="44"/>
      <c r="M288" s="225" t="s">
        <v>1</v>
      </c>
      <c r="N288" s="226" t="s">
        <v>38</v>
      </c>
      <c r="O288" s="91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141</v>
      </c>
      <c r="AT288" s="229" t="s">
        <v>127</v>
      </c>
      <c r="AU288" s="229" t="s">
        <v>83</v>
      </c>
      <c r="AY288" s="17" t="s">
        <v>125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81</v>
      </c>
      <c r="BK288" s="230">
        <f>ROUND(I288*H288,2)</f>
        <v>0</v>
      </c>
      <c r="BL288" s="17" t="s">
        <v>141</v>
      </c>
      <c r="BM288" s="229" t="s">
        <v>345</v>
      </c>
    </row>
    <row r="289" spans="1:51" s="13" customFormat="1" ht="12">
      <c r="A289" s="13"/>
      <c r="B289" s="231"/>
      <c r="C289" s="232"/>
      <c r="D289" s="233" t="s">
        <v>133</v>
      </c>
      <c r="E289" s="234" t="s">
        <v>1</v>
      </c>
      <c r="F289" s="235" t="s">
        <v>848</v>
      </c>
      <c r="G289" s="232"/>
      <c r="H289" s="236">
        <v>15.15</v>
      </c>
      <c r="I289" s="237"/>
      <c r="J289" s="232"/>
      <c r="K289" s="232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133</v>
      </c>
      <c r="AU289" s="242" t="s">
        <v>83</v>
      </c>
      <c r="AV289" s="13" t="s">
        <v>83</v>
      </c>
      <c r="AW289" s="13" t="s">
        <v>30</v>
      </c>
      <c r="AX289" s="13" t="s">
        <v>73</v>
      </c>
      <c r="AY289" s="242" t="s">
        <v>125</v>
      </c>
    </row>
    <row r="290" spans="1:51" s="14" customFormat="1" ht="12">
      <c r="A290" s="14"/>
      <c r="B290" s="243"/>
      <c r="C290" s="244"/>
      <c r="D290" s="233" t="s">
        <v>133</v>
      </c>
      <c r="E290" s="245" t="s">
        <v>1</v>
      </c>
      <c r="F290" s="246" t="s">
        <v>153</v>
      </c>
      <c r="G290" s="244"/>
      <c r="H290" s="245" t="s">
        <v>1</v>
      </c>
      <c r="I290" s="247"/>
      <c r="J290" s="244"/>
      <c r="K290" s="244"/>
      <c r="L290" s="248"/>
      <c r="M290" s="249"/>
      <c r="N290" s="250"/>
      <c r="O290" s="250"/>
      <c r="P290" s="250"/>
      <c r="Q290" s="250"/>
      <c r="R290" s="250"/>
      <c r="S290" s="250"/>
      <c r="T290" s="25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2" t="s">
        <v>133</v>
      </c>
      <c r="AU290" s="252" t="s">
        <v>83</v>
      </c>
      <c r="AV290" s="14" t="s">
        <v>81</v>
      </c>
      <c r="AW290" s="14" t="s">
        <v>30</v>
      </c>
      <c r="AX290" s="14" t="s">
        <v>73</v>
      </c>
      <c r="AY290" s="252" t="s">
        <v>125</v>
      </c>
    </row>
    <row r="291" spans="1:51" s="15" customFormat="1" ht="12">
      <c r="A291" s="15"/>
      <c r="B291" s="253"/>
      <c r="C291" s="254"/>
      <c r="D291" s="233" t="s">
        <v>133</v>
      </c>
      <c r="E291" s="255" t="s">
        <v>1</v>
      </c>
      <c r="F291" s="256" t="s">
        <v>136</v>
      </c>
      <c r="G291" s="254"/>
      <c r="H291" s="257">
        <v>15.15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3" t="s">
        <v>133</v>
      </c>
      <c r="AU291" s="263" t="s">
        <v>83</v>
      </c>
      <c r="AV291" s="15" t="s">
        <v>132</v>
      </c>
      <c r="AW291" s="15" t="s">
        <v>30</v>
      </c>
      <c r="AX291" s="15" t="s">
        <v>81</v>
      </c>
      <c r="AY291" s="263" t="s">
        <v>125</v>
      </c>
    </row>
    <row r="292" spans="1:65" s="2" customFormat="1" ht="24.15" customHeight="1">
      <c r="A292" s="38"/>
      <c r="B292" s="39"/>
      <c r="C292" s="218" t="s">
        <v>346</v>
      </c>
      <c r="D292" s="218" t="s">
        <v>127</v>
      </c>
      <c r="E292" s="219" t="s">
        <v>736</v>
      </c>
      <c r="F292" s="220" t="s">
        <v>737</v>
      </c>
      <c r="G292" s="221" t="s">
        <v>130</v>
      </c>
      <c r="H292" s="222">
        <v>2.5</v>
      </c>
      <c r="I292" s="223"/>
      <c r="J292" s="224">
        <f>ROUND(I292*H292,2)</f>
        <v>0</v>
      </c>
      <c r="K292" s="220" t="s">
        <v>131</v>
      </c>
      <c r="L292" s="44"/>
      <c r="M292" s="225" t="s">
        <v>1</v>
      </c>
      <c r="N292" s="226" t="s">
        <v>38</v>
      </c>
      <c r="O292" s="91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141</v>
      </c>
      <c r="AT292" s="229" t="s">
        <v>127</v>
      </c>
      <c r="AU292" s="229" t="s">
        <v>83</v>
      </c>
      <c r="AY292" s="17" t="s">
        <v>125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81</v>
      </c>
      <c r="BK292" s="230">
        <f>ROUND(I292*H292,2)</f>
        <v>0</v>
      </c>
      <c r="BL292" s="17" t="s">
        <v>141</v>
      </c>
      <c r="BM292" s="229" t="s">
        <v>347</v>
      </c>
    </row>
    <row r="293" spans="1:51" s="14" customFormat="1" ht="12">
      <c r="A293" s="14"/>
      <c r="B293" s="243"/>
      <c r="C293" s="244"/>
      <c r="D293" s="233" t="s">
        <v>133</v>
      </c>
      <c r="E293" s="245" t="s">
        <v>1</v>
      </c>
      <c r="F293" s="246" t="s">
        <v>739</v>
      </c>
      <c r="G293" s="244"/>
      <c r="H293" s="245" t="s">
        <v>1</v>
      </c>
      <c r="I293" s="247"/>
      <c r="J293" s="244"/>
      <c r="K293" s="244"/>
      <c r="L293" s="248"/>
      <c r="M293" s="249"/>
      <c r="N293" s="250"/>
      <c r="O293" s="250"/>
      <c r="P293" s="250"/>
      <c r="Q293" s="250"/>
      <c r="R293" s="250"/>
      <c r="S293" s="250"/>
      <c r="T293" s="25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2" t="s">
        <v>133</v>
      </c>
      <c r="AU293" s="252" t="s">
        <v>83</v>
      </c>
      <c r="AV293" s="14" t="s">
        <v>81</v>
      </c>
      <c r="AW293" s="14" t="s">
        <v>30</v>
      </c>
      <c r="AX293" s="14" t="s">
        <v>73</v>
      </c>
      <c r="AY293" s="252" t="s">
        <v>125</v>
      </c>
    </row>
    <row r="294" spans="1:51" s="13" customFormat="1" ht="12">
      <c r="A294" s="13"/>
      <c r="B294" s="231"/>
      <c r="C294" s="232"/>
      <c r="D294" s="233" t="s">
        <v>133</v>
      </c>
      <c r="E294" s="234" t="s">
        <v>1</v>
      </c>
      <c r="F294" s="235" t="s">
        <v>849</v>
      </c>
      <c r="G294" s="232"/>
      <c r="H294" s="236">
        <v>2.5</v>
      </c>
      <c r="I294" s="237"/>
      <c r="J294" s="232"/>
      <c r="K294" s="232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133</v>
      </c>
      <c r="AU294" s="242" t="s">
        <v>83</v>
      </c>
      <c r="AV294" s="13" t="s">
        <v>83</v>
      </c>
      <c r="AW294" s="13" t="s">
        <v>30</v>
      </c>
      <c r="AX294" s="13" t="s">
        <v>73</v>
      </c>
      <c r="AY294" s="242" t="s">
        <v>125</v>
      </c>
    </row>
    <row r="295" spans="1:51" s="14" customFormat="1" ht="12">
      <c r="A295" s="14"/>
      <c r="B295" s="243"/>
      <c r="C295" s="244"/>
      <c r="D295" s="233" t="s">
        <v>133</v>
      </c>
      <c r="E295" s="245" t="s">
        <v>1</v>
      </c>
      <c r="F295" s="246" t="s">
        <v>153</v>
      </c>
      <c r="G295" s="244"/>
      <c r="H295" s="245" t="s">
        <v>1</v>
      </c>
      <c r="I295" s="247"/>
      <c r="J295" s="244"/>
      <c r="K295" s="244"/>
      <c r="L295" s="248"/>
      <c r="M295" s="249"/>
      <c r="N295" s="250"/>
      <c r="O295" s="250"/>
      <c r="P295" s="250"/>
      <c r="Q295" s="250"/>
      <c r="R295" s="250"/>
      <c r="S295" s="250"/>
      <c r="T295" s="25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2" t="s">
        <v>133</v>
      </c>
      <c r="AU295" s="252" t="s">
        <v>83</v>
      </c>
      <c r="AV295" s="14" t="s">
        <v>81</v>
      </c>
      <c r="AW295" s="14" t="s">
        <v>30</v>
      </c>
      <c r="AX295" s="14" t="s">
        <v>73</v>
      </c>
      <c r="AY295" s="252" t="s">
        <v>125</v>
      </c>
    </row>
    <row r="296" spans="1:51" s="15" customFormat="1" ht="12">
      <c r="A296" s="15"/>
      <c r="B296" s="253"/>
      <c r="C296" s="254"/>
      <c r="D296" s="233" t="s">
        <v>133</v>
      </c>
      <c r="E296" s="255" t="s">
        <v>1</v>
      </c>
      <c r="F296" s="256" t="s">
        <v>136</v>
      </c>
      <c r="G296" s="254"/>
      <c r="H296" s="257">
        <v>2.5</v>
      </c>
      <c r="I296" s="258"/>
      <c r="J296" s="254"/>
      <c r="K296" s="254"/>
      <c r="L296" s="259"/>
      <c r="M296" s="260"/>
      <c r="N296" s="261"/>
      <c r="O296" s="261"/>
      <c r="P296" s="261"/>
      <c r="Q296" s="261"/>
      <c r="R296" s="261"/>
      <c r="S296" s="261"/>
      <c r="T296" s="262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3" t="s">
        <v>133</v>
      </c>
      <c r="AU296" s="263" t="s">
        <v>83</v>
      </c>
      <c r="AV296" s="15" t="s">
        <v>132</v>
      </c>
      <c r="AW296" s="15" t="s">
        <v>30</v>
      </c>
      <c r="AX296" s="15" t="s">
        <v>81</v>
      </c>
      <c r="AY296" s="263" t="s">
        <v>125</v>
      </c>
    </row>
    <row r="297" spans="1:65" s="2" customFormat="1" ht="16.5" customHeight="1">
      <c r="A297" s="38"/>
      <c r="B297" s="39"/>
      <c r="C297" s="264" t="s">
        <v>259</v>
      </c>
      <c r="D297" s="264" t="s">
        <v>166</v>
      </c>
      <c r="E297" s="265" t="s">
        <v>850</v>
      </c>
      <c r="F297" s="266" t="s">
        <v>851</v>
      </c>
      <c r="G297" s="267" t="s">
        <v>130</v>
      </c>
      <c r="H297" s="268">
        <v>3.16</v>
      </c>
      <c r="I297" s="269"/>
      <c r="J297" s="270">
        <f>ROUND(I297*H297,2)</f>
        <v>0</v>
      </c>
      <c r="K297" s="266" t="s">
        <v>131</v>
      </c>
      <c r="L297" s="271"/>
      <c r="M297" s="272" t="s">
        <v>1</v>
      </c>
      <c r="N297" s="273" t="s">
        <v>38</v>
      </c>
      <c r="O297" s="91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204</v>
      </c>
      <c r="AT297" s="229" t="s">
        <v>166</v>
      </c>
      <c r="AU297" s="229" t="s">
        <v>83</v>
      </c>
      <c r="AY297" s="17" t="s">
        <v>125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7" t="s">
        <v>81</v>
      </c>
      <c r="BK297" s="230">
        <f>ROUND(I297*H297,2)</f>
        <v>0</v>
      </c>
      <c r="BL297" s="17" t="s">
        <v>141</v>
      </c>
      <c r="BM297" s="229" t="s">
        <v>350</v>
      </c>
    </row>
    <row r="298" spans="1:65" s="2" customFormat="1" ht="24.15" customHeight="1">
      <c r="A298" s="38"/>
      <c r="B298" s="39"/>
      <c r="C298" s="218" t="s">
        <v>351</v>
      </c>
      <c r="D298" s="218" t="s">
        <v>127</v>
      </c>
      <c r="E298" s="219" t="s">
        <v>746</v>
      </c>
      <c r="F298" s="220" t="s">
        <v>747</v>
      </c>
      <c r="G298" s="221" t="s">
        <v>169</v>
      </c>
      <c r="H298" s="222">
        <v>0.08</v>
      </c>
      <c r="I298" s="223"/>
      <c r="J298" s="224">
        <f>ROUND(I298*H298,2)</f>
        <v>0</v>
      </c>
      <c r="K298" s="220" t="s">
        <v>131</v>
      </c>
      <c r="L298" s="44"/>
      <c r="M298" s="274" t="s">
        <v>1</v>
      </c>
      <c r="N298" s="275" t="s">
        <v>38</v>
      </c>
      <c r="O298" s="276"/>
      <c r="P298" s="277">
        <f>O298*H298</f>
        <v>0</v>
      </c>
      <c r="Q298" s="277">
        <v>0</v>
      </c>
      <c r="R298" s="277">
        <f>Q298*H298</f>
        <v>0</v>
      </c>
      <c r="S298" s="277">
        <v>0</v>
      </c>
      <c r="T298" s="27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141</v>
      </c>
      <c r="AT298" s="229" t="s">
        <v>127</v>
      </c>
      <c r="AU298" s="229" t="s">
        <v>83</v>
      </c>
      <c r="AY298" s="17" t="s">
        <v>125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81</v>
      </c>
      <c r="BK298" s="230">
        <f>ROUND(I298*H298,2)</f>
        <v>0</v>
      </c>
      <c r="BL298" s="17" t="s">
        <v>141</v>
      </c>
      <c r="BM298" s="229" t="s">
        <v>354</v>
      </c>
    </row>
    <row r="299" spans="1:31" s="2" customFormat="1" ht="6.95" customHeight="1">
      <c r="A299" s="38"/>
      <c r="B299" s="66"/>
      <c r="C299" s="67"/>
      <c r="D299" s="67"/>
      <c r="E299" s="67"/>
      <c r="F299" s="67"/>
      <c r="G299" s="67"/>
      <c r="H299" s="67"/>
      <c r="I299" s="67"/>
      <c r="J299" s="67"/>
      <c r="K299" s="67"/>
      <c r="L299" s="44"/>
      <c r="M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</row>
  </sheetData>
  <sheetProtection password="CC35" sheet="1" objects="1" scenarios="1" formatColumns="0" formatRows="0" autoFilter="0"/>
  <autoFilter ref="C125:K29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 xml:space="preserve">III/233 19   Hlohovičky ,  Opěrná zeď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852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31. 1. 2024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ROUND((SUM(BE121:BE148)),2)</f>
        <v>0</v>
      </c>
      <c r="G33" s="38"/>
      <c r="H33" s="38"/>
      <c r="I33" s="155">
        <v>0.21</v>
      </c>
      <c r="J33" s="154">
        <f>ROUND(((SUM(BE121:BE148))*I33),2)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ROUND((SUM(BF121:BF148)),2)</f>
        <v>0</v>
      </c>
      <c r="G34" s="38"/>
      <c r="H34" s="38"/>
      <c r="I34" s="155">
        <v>0.12</v>
      </c>
      <c r="J34" s="154">
        <f>ROUND(((SUM(BF121:BF148))*I34),2)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ROUND((SUM(BG121:BG148)),2)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ROUND((SUM(BH121:BH148)),2)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ROUND((SUM(BI121:BI148)),2)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 xml:space="preserve">III/233 19   Hlohovičky ,  Opěrná zeď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- - VON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31. 1. 2024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853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854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855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856</v>
      </c>
      <c r="E100" s="188"/>
      <c r="F100" s="188"/>
      <c r="G100" s="188"/>
      <c r="H100" s="188"/>
      <c r="I100" s="188"/>
      <c r="J100" s="189">
        <f>J142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857</v>
      </c>
      <c r="E101" s="188"/>
      <c r="F101" s="188"/>
      <c r="G101" s="188"/>
      <c r="H101" s="188"/>
      <c r="I101" s="188"/>
      <c r="J101" s="189">
        <f>J146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110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 xml:space="preserve">III/233 19   Hlohovičky ,  Opěrná zeď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94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- - VON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31. 1. 2024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111</v>
      </c>
      <c r="D120" s="194" t="s">
        <v>58</v>
      </c>
      <c r="E120" s="194" t="s">
        <v>54</v>
      </c>
      <c r="F120" s="194" t="s">
        <v>55</v>
      </c>
      <c r="G120" s="194" t="s">
        <v>112</v>
      </c>
      <c r="H120" s="194" t="s">
        <v>113</v>
      </c>
      <c r="I120" s="194" t="s">
        <v>114</v>
      </c>
      <c r="J120" s="194" t="s">
        <v>98</v>
      </c>
      <c r="K120" s="195" t="s">
        <v>115</v>
      </c>
      <c r="L120" s="196"/>
      <c r="M120" s="100" t="s">
        <v>1</v>
      </c>
      <c r="N120" s="101" t="s">
        <v>37</v>
      </c>
      <c r="O120" s="101" t="s">
        <v>116</v>
      </c>
      <c r="P120" s="101" t="s">
        <v>117</v>
      </c>
      <c r="Q120" s="101" t="s">
        <v>118</v>
      </c>
      <c r="R120" s="101" t="s">
        <v>119</v>
      </c>
      <c r="S120" s="101" t="s">
        <v>120</v>
      </c>
      <c r="T120" s="102" t="s">
        <v>121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122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0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100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72</v>
      </c>
      <c r="E122" s="205" t="s">
        <v>858</v>
      </c>
      <c r="F122" s="205" t="s">
        <v>859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P123+P134+P142+P146</f>
        <v>0</v>
      </c>
      <c r="Q122" s="210"/>
      <c r="R122" s="211">
        <f>R123+R134+R142+R146</f>
        <v>0</v>
      </c>
      <c r="S122" s="210"/>
      <c r="T122" s="212">
        <f>T123+T134+T142+T146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154</v>
      </c>
      <c r="AT122" s="214" t="s">
        <v>72</v>
      </c>
      <c r="AU122" s="214" t="s">
        <v>73</v>
      </c>
      <c r="AY122" s="213" t="s">
        <v>125</v>
      </c>
      <c r="BK122" s="215">
        <f>BK123+BK134+BK142+BK146</f>
        <v>0</v>
      </c>
    </row>
    <row r="123" spans="1:63" s="12" customFormat="1" ht="22.8" customHeight="1">
      <c r="A123" s="12"/>
      <c r="B123" s="202"/>
      <c r="C123" s="203"/>
      <c r="D123" s="204" t="s">
        <v>72</v>
      </c>
      <c r="E123" s="216" t="s">
        <v>860</v>
      </c>
      <c r="F123" s="216" t="s">
        <v>861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SUM(P124:P133)</f>
        <v>0</v>
      </c>
      <c r="Q123" s="210"/>
      <c r="R123" s="211">
        <f>SUM(R124:R133)</f>
        <v>0</v>
      </c>
      <c r="S123" s="210"/>
      <c r="T123" s="212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154</v>
      </c>
      <c r="AT123" s="214" t="s">
        <v>72</v>
      </c>
      <c r="AU123" s="214" t="s">
        <v>81</v>
      </c>
      <c r="AY123" s="213" t="s">
        <v>125</v>
      </c>
      <c r="BK123" s="215">
        <f>SUM(BK124:BK133)</f>
        <v>0</v>
      </c>
    </row>
    <row r="124" spans="1:65" s="2" customFormat="1" ht="16.5" customHeight="1">
      <c r="A124" s="38"/>
      <c r="B124" s="39"/>
      <c r="C124" s="218" t="s">
        <v>81</v>
      </c>
      <c r="D124" s="218" t="s">
        <v>127</v>
      </c>
      <c r="E124" s="219" t="s">
        <v>862</v>
      </c>
      <c r="F124" s="220" t="s">
        <v>863</v>
      </c>
      <c r="G124" s="221" t="s">
        <v>542</v>
      </c>
      <c r="H124" s="222">
        <v>1</v>
      </c>
      <c r="I124" s="223"/>
      <c r="J124" s="224">
        <f>ROUND(I124*H124,2)</f>
        <v>0</v>
      </c>
      <c r="K124" s="220" t="s">
        <v>1</v>
      </c>
      <c r="L124" s="44"/>
      <c r="M124" s="225" t="s">
        <v>1</v>
      </c>
      <c r="N124" s="226" t="s">
        <v>38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132</v>
      </c>
      <c r="AT124" s="229" t="s">
        <v>127</v>
      </c>
      <c r="AU124" s="229" t="s">
        <v>83</v>
      </c>
      <c r="AY124" s="17" t="s">
        <v>125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81</v>
      </c>
      <c r="BK124" s="230">
        <f>ROUND(I124*H124,2)</f>
        <v>0</v>
      </c>
      <c r="BL124" s="17" t="s">
        <v>132</v>
      </c>
      <c r="BM124" s="229" t="s">
        <v>83</v>
      </c>
    </row>
    <row r="125" spans="1:65" s="2" customFormat="1" ht="16.5" customHeight="1">
      <c r="A125" s="38"/>
      <c r="B125" s="39"/>
      <c r="C125" s="218" t="s">
        <v>83</v>
      </c>
      <c r="D125" s="218" t="s">
        <v>127</v>
      </c>
      <c r="E125" s="219" t="s">
        <v>864</v>
      </c>
      <c r="F125" s="220" t="s">
        <v>865</v>
      </c>
      <c r="G125" s="221" t="s">
        <v>542</v>
      </c>
      <c r="H125" s="222">
        <v>1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38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132</v>
      </c>
      <c r="AT125" s="229" t="s">
        <v>127</v>
      </c>
      <c r="AU125" s="229" t="s">
        <v>83</v>
      </c>
      <c r="AY125" s="17" t="s">
        <v>125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81</v>
      </c>
      <c r="BK125" s="230">
        <f>ROUND(I125*H125,2)</f>
        <v>0</v>
      </c>
      <c r="BL125" s="17" t="s">
        <v>132</v>
      </c>
      <c r="BM125" s="229" t="s">
        <v>132</v>
      </c>
    </row>
    <row r="126" spans="1:65" s="2" customFormat="1" ht="16.5" customHeight="1">
      <c r="A126" s="38"/>
      <c r="B126" s="39"/>
      <c r="C126" s="218" t="s">
        <v>144</v>
      </c>
      <c r="D126" s="218" t="s">
        <v>127</v>
      </c>
      <c r="E126" s="219" t="s">
        <v>866</v>
      </c>
      <c r="F126" s="220" t="s">
        <v>867</v>
      </c>
      <c r="G126" s="221" t="s">
        <v>542</v>
      </c>
      <c r="H126" s="222">
        <v>1</v>
      </c>
      <c r="I126" s="223"/>
      <c r="J126" s="224">
        <f>ROUND(I126*H126,2)</f>
        <v>0</v>
      </c>
      <c r="K126" s="220" t="s">
        <v>131</v>
      </c>
      <c r="L126" s="44"/>
      <c r="M126" s="225" t="s">
        <v>1</v>
      </c>
      <c r="N126" s="226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132</v>
      </c>
      <c r="AT126" s="229" t="s">
        <v>127</v>
      </c>
      <c r="AU126" s="229" t="s">
        <v>83</v>
      </c>
      <c r="AY126" s="17" t="s">
        <v>125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81</v>
      </c>
      <c r="BK126" s="230">
        <f>ROUND(I126*H126,2)</f>
        <v>0</v>
      </c>
      <c r="BL126" s="17" t="s">
        <v>132</v>
      </c>
      <c r="BM126" s="229" t="s">
        <v>147</v>
      </c>
    </row>
    <row r="127" spans="1:65" s="2" customFormat="1" ht="16.5" customHeight="1">
      <c r="A127" s="38"/>
      <c r="B127" s="39"/>
      <c r="C127" s="218" t="s">
        <v>132</v>
      </c>
      <c r="D127" s="218" t="s">
        <v>127</v>
      </c>
      <c r="E127" s="219" t="s">
        <v>868</v>
      </c>
      <c r="F127" s="220" t="s">
        <v>869</v>
      </c>
      <c r="G127" s="221" t="s">
        <v>542</v>
      </c>
      <c r="H127" s="222">
        <v>1</v>
      </c>
      <c r="I127" s="223"/>
      <c r="J127" s="224">
        <f>ROUND(I127*H127,2)</f>
        <v>0</v>
      </c>
      <c r="K127" s="220" t="s">
        <v>1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132</v>
      </c>
      <c r="AT127" s="229" t="s">
        <v>127</v>
      </c>
      <c r="AU127" s="229" t="s">
        <v>83</v>
      </c>
      <c r="AY127" s="17" t="s">
        <v>125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132</v>
      </c>
      <c r="BM127" s="229" t="s">
        <v>151</v>
      </c>
    </row>
    <row r="128" spans="1:65" s="2" customFormat="1" ht="16.5" customHeight="1">
      <c r="A128" s="38"/>
      <c r="B128" s="39"/>
      <c r="C128" s="218" t="s">
        <v>154</v>
      </c>
      <c r="D128" s="218" t="s">
        <v>127</v>
      </c>
      <c r="E128" s="219" t="s">
        <v>870</v>
      </c>
      <c r="F128" s="220" t="s">
        <v>871</v>
      </c>
      <c r="G128" s="221" t="s">
        <v>542</v>
      </c>
      <c r="H128" s="222">
        <v>1</v>
      </c>
      <c r="I128" s="223"/>
      <c r="J128" s="224">
        <f>ROUND(I128*H128,2)</f>
        <v>0</v>
      </c>
      <c r="K128" s="220" t="s">
        <v>379</v>
      </c>
      <c r="L128" s="44"/>
      <c r="M128" s="225" t="s">
        <v>1</v>
      </c>
      <c r="N128" s="226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132</v>
      </c>
      <c r="AT128" s="229" t="s">
        <v>127</v>
      </c>
      <c r="AU128" s="229" t="s">
        <v>83</v>
      </c>
      <c r="AY128" s="17" t="s">
        <v>125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132</v>
      </c>
      <c r="BM128" s="229" t="s">
        <v>157</v>
      </c>
    </row>
    <row r="129" spans="1:65" s="2" customFormat="1" ht="16.5" customHeight="1">
      <c r="A129" s="38"/>
      <c r="B129" s="39"/>
      <c r="C129" s="218" t="s">
        <v>147</v>
      </c>
      <c r="D129" s="218" t="s">
        <v>127</v>
      </c>
      <c r="E129" s="219" t="s">
        <v>872</v>
      </c>
      <c r="F129" s="220" t="s">
        <v>873</v>
      </c>
      <c r="G129" s="221" t="s">
        <v>542</v>
      </c>
      <c r="H129" s="222">
        <v>1</v>
      </c>
      <c r="I129" s="223"/>
      <c r="J129" s="224">
        <f>ROUND(I129*H129,2)</f>
        <v>0</v>
      </c>
      <c r="K129" s="220" t="s">
        <v>1</v>
      </c>
      <c r="L129" s="44"/>
      <c r="M129" s="225" t="s">
        <v>1</v>
      </c>
      <c r="N129" s="226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132</v>
      </c>
      <c r="AT129" s="229" t="s">
        <v>127</v>
      </c>
      <c r="AU129" s="229" t="s">
        <v>83</v>
      </c>
      <c r="AY129" s="17" t="s">
        <v>125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132</v>
      </c>
      <c r="BM129" s="229" t="s">
        <v>8</v>
      </c>
    </row>
    <row r="130" spans="1:65" s="2" customFormat="1" ht="16.5" customHeight="1">
      <c r="A130" s="38"/>
      <c r="B130" s="39"/>
      <c r="C130" s="218" t="s">
        <v>161</v>
      </c>
      <c r="D130" s="218" t="s">
        <v>127</v>
      </c>
      <c r="E130" s="219" t="s">
        <v>874</v>
      </c>
      <c r="F130" s="220" t="s">
        <v>875</v>
      </c>
      <c r="G130" s="221" t="s">
        <v>542</v>
      </c>
      <c r="H130" s="222">
        <v>1</v>
      </c>
      <c r="I130" s="223"/>
      <c r="J130" s="224">
        <f>ROUND(I130*H130,2)</f>
        <v>0</v>
      </c>
      <c r="K130" s="220" t="s">
        <v>131</v>
      </c>
      <c r="L130" s="44"/>
      <c r="M130" s="225" t="s">
        <v>1</v>
      </c>
      <c r="N130" s="226" t="s">
        <v>38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132</v>
      </c>
      <c r="AT130" s="229" t="s">
        <v>127</v>
      </c>
      <c r="AU130" s="229" t="s">
        <v>83</v>
      </c>
      <c r="AY130" s="17" t="s">
        <v>125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132</v>
      </c>
      <c r="BM130" s="229" t="s">
        <v>164</v>
      </c>
    </row>
    <row r="131" spans="1:65" s="2" customFormat="1" ht="16.5" customHeight="1">
      <c r="A131" s="38"/>
      <c r="B131" s="39"/>
      <c r="C131" s="218" t="s">
        <v>151</v>
      </c>
      <c r="D131" s="218" t="s">
        <v>127</v>
      </c>
      <c r="E131" s="219" t="s">
        <v>876</v>
      </c>
      <c r="F131" s="220" t="s">
        <v>877</v>
      </c>
      <c r="G131" s="221" t="s">
        <v>542</v>
      </c>
      <c r="H131" s="222">
        <v>1</v>
      </c>
      <c r="I131" s="223"/>
      <c r="J131" s="224">
        <f>ROUND(I131*H131,2)</f>
        <v>0</v>
      </c>
      <c r="K131" s="220" t="s">
        <v>379</v>
      </c>
      <c r="L131" s="44"/>
      <c r="M131" s="225" t="s">
        <v>1</v>
      </c>
      <c r="N131" s="226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132</v>
      </c>
      <c r="AT131" s="229" t="s">
        <v>127</v>
      </c>
      <c r="AU131" s="229" t="s">
        <v>83</v>
      </c>
      <c r="AY131" s="17" t="s">
        <v>125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132</v>
      </c>
      <c r="BM131" s="229" t="s">
        <v>141</v>
      </c>
    </row>
    <row r="132" spans="1:65" s="2" customFormat="1" ht="16.5" customHeight="1">
      <c r="A132" s="38"/>
      <c r="B132" s="39"/>
      <c r="C132" s="218" t="s">
        <v>171</v>
      </c>
      <c r="D132" s="218" t="s">
        <v>127</v>
      </c>
      <c r="E132" s="219" t="s">
        <v>878</v>
      </c>
      <c r="F132" s="220" t="s">
        <v>879</v>
      </c>
      <c r="G132" s="221" t="s">
        <v>542</v>
      </c>
      <c r="H132" s="222">
        <v>1</v>
      </c>
      <c r="I132" s="223"/>
      <c r="J132" s="224">
        <f>ROUND(I132*H132,2)</f>
        <v>0</v>
      </c>
      <c r="K132" s="220" t="s">
        <v>131</v>
      </c>
      <c r="L132" s="44"/>
      <c r="M132" s="225" t="s">
        <v>1</v>
      </c>
      <c r="N132" s="226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132</v>
      </c>
      <c r="AT132" s="229" t="s">
        <v>127</v>
      </c>
      <c r="AU132" s="229" t="s">
        <v>83</v>
      </c>
      <c r="AY132" s="17" t="s">
        <v>125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132</v>
      </c>
      <c r="BM132" s="229" t="s">
        <v>174</v>
      </c>
    </row>
    <row r="133" spans="1:65" s="2" customFormat="1" ht="16.5" customHeight="1">
      <c r="A133" s="38"/>
      <c r="B133" s="39"/>
      <c r="C133" s="218" t="s">
        <v>157</v>
      </c>
      <c r="D133" s="218" t="s">
        <v>127</v>
      </c>
      <c r="E133" s="219" t="s">
        <v>880</v>
      </c>
      <c r="F133" s="220" t="s">
        <v>881</v>
      </c>
      <c r="G133" s="221" t="s">
        <v>542</v>
      </c>
      <c r="H133" s="222">
        <v>1</v>
      </c>
      <c r="I133" s="223"/>
      <c r="J133" s="224">
        <f>ROUND(I133*H133,2)</f>
        <v>0</v>
      </c>
      <c r="K133" s="220" t="s">
        <v>1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132</v>
      </c>
      <c r="AT133" s="229" t="s">
        <v>127</v>
      </c>
      <c r="AU133" s="229" t="s">
        <v>83</v>
      </c>
      <c r="AY133" s="17" t="s">
        <v>125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132</v>
      </c>
      <c r="BM133" s="229" t="s">
        <v>178</v>
      </c>
    </row>
    <row r="134" spans="1:63" s="12" customFormat="1" ht="22.8" customHeight="1">
      <c r="A134" s="12"/>
      <c r="B134" s="202"/>
      <c r="C134" s="203"/>
      <c r="D134" s="204" t="s">
        <v>72</v>
      </c>
      <c r="E134" s="216" t="s">
        <v>882</v>
      </c>
      <c r="F134" s="216" t="s">
        <v>883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SUM(P135:P141)</f>
        <v>0</v>
      </c>
      <c r="Q134" s="210"/>
      <c r="R134" s="211">
        <f>SUM(R135:R141)</f>
        <v>0</v>
      </c>
      <c r="S134" s="210"/>
      <c r="T134" s="212">
        <f>SUM(T135:T141)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154</v>
      </c>
      <c r="AT134" s="214" t="s">
        <v>72</v>
      </c>
      <c r="AU134" s="214" t="s">
        <v>81</v>
      </c>
      <c r="AY134" s="213" t="s">
        <v>125</v>
      </c>
      <c r="BK134" s="215">
        <f>SUM(BK135:BK141)</f>
        <v>0</v>
      </c>
    </row>
    <row r="135" spans="1:65" s="2" customFormat="1" ht="24.15" customHeight="1">
      <c r="A135" s="38"/>
      <c r="B135" s="39"/>
      <c r="C135" s="218" t="s">
        <v>180</v>
      </c>
      <c r="D135" s="218" t="s">
        <v>127</v>
      </c>
      <c r="E135" s="219" t="s">
        <v>884</v>
      </c>
      <c r="F135" s="220" t="s">
        <v>885</v>
      </c>
      <c r="G135" s="221" t="s">
        <v>542</v>
      </c>
      <c r="H135" s="222">
        <v>1</v>
      </c>
      <c r="I135" s="223"/>
      <c r="J135" s="224">
        <f>ROUND(I135*H135,2)</f>
        <v>0</v>
      </c>
      <c r="K135" s="220" t="s">
        <v>1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132</v>
      </c>
      <c r="AT135" s="229" t="s">
        <v>127</v>
      </c>
      <c r="AU135" s="229" t="s">
        <v>83</v>
      </c>
      <c r="AY135" s="17" t="s">
        <v>125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132</v>
      </c>
      <c r="BM135" s="229" t="s">
        <v>183</v>
      </c>
    </row>
    <row r="136" spans="1:65" s="2" customFormat="1" ht="16.5" customHeight="1">
      <c r="A136" s="38"/>
      <c r="B136" s="39"/>
      <c r="C136" s="218" t="s">
        <v>8</v>
      </c>
      <c r="D136" s="218" t="s">
        <v>127</v>
      </c>
      <c r="E136" s="219" t="s">
        <v>886</v>
      </c>
      <c r="F136" s="220" t="s">
        <v>887</v>
      </c>
      <c r="G136" s="221" t="s">
        <v>542</v>
      </c>
      <c r="H136" s="222">
        <v>5</v>
      </c>
      <c r="I136" s="223"/>
      <c r="J136" s="224">
        <f>ROUND(I136*H136,2)</f>
        <v>0</v>
      </c>
      <c r="K136" s="220" t="s">
        <v>379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132</v>
      </c>
      <c r="AT136" s="229" t="s">
        <v>127</v>
      </c>
      <c r="AU136" s="229" t="s">
        <v>83</v>
      </c>
      <c r="AY136" s="17" t="s">
        <v>125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132</v>
      </c>
      <c r="BM136" s="229" t="s">
        <v>186</v>
      </c>
    </row>
    <row r="137" spans="1:51" s="13" customFormat="1" ht="12">
      <c r="A137" s="13"/>
      <c r="B137" s="231"/>
      <c r="C137" s="232"/>
      <c r="D137" s="233" t="s">
        <v>133</v>
      </c>
      <c r="E137" s="234" t="s">
        <v>1</v>
      </c>
      <c r="F137" s="235" t="s">
        <v>154</v>
      </c>
      <c r="G137" s="232"/>
      <c r="H137" s="236">
        <v>5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133</v>
      </c>
      <c r="AU137" s="242" t="s">
        <v>83</v>
      </c>
      <c r="AV137" s="13" t="s">
        <v>83</v>
      </c>
      <c r="AW137" s="13" t="s">
        <v>30</v>
      </c>
      <c r="AX137" s="13" t="s">
        <v>73</v>
      </c>
      <c r="AY137" s="242" t="s">
        <v>125</v>
      </c>
    </row>
    <row r="138" spans="1:51" s="14" customFormat="1" ht="12">
      <c r="A138" s="14"/>
      <c r="B138" s="243"/>
      <c r="C138" s="244"/>
      <c r="D138" s="233" t="s">
        <v>133</v>
      </c>
      <c r="E138" s="245" t="s">
        <v>1</v>
      </c>
      <c r="F138" s="246" t="s">
        <v>888</v>
      </c>
      <c r="G138" s="244"/>
      <c r="H138" s="245" t="s">
        <v>1</v>
      </c>
      <c r="I138" s="247"/>
      <c r="J138" s="244"/>
      <c r="K138" s="244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133</v>
      </c>
      <c r="AU138" s="252" t="s">
        <v>83</v>
      </c>
      <c r="AV138" s="14" t="s">
        <v>81</v>
      </c>
      <c r="AW138" s="14" t="s">
        <v>30</v>
      </c>
      <c r="AX138" s="14" t="s">
        <v>73</v>
      </c>
      <c r="AY138" s="252" t="s">
        <v>125</v>
      </c>
    </row>
    <row r="139" spans="1:51" s="14" customFormat="1" ht="12">
      <c r="A139" s="14"/>
      <c r="B139" s="243"/>
      <c r="C139" s="244"/>
      <c r="D139" s="233" t="s">
        <v>133</v>
      </c>
      <c r="E139" s="245" t="s">
        <v>1</v>
      </c>
      <c r="F139" s="246" t="s">
        <v>889</v>
      </c>
      <c r="G139" s="244"/>
      <c r="H139" s="245" t="s">
        <v>1</v>
      </c>
      <c r="I139" s="247"/>
      <c r="J139" s="244"/>
      <c r="K139" s="244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133</v>
      </c>
      <c r="AU139" s="252" t="s">
        <v>83</v>
      </c>
      <c r="AV139" s="14" t="s">
        <v>81</v>
      </c>
      <c r="AW139" s="14" t="s">
        <v>30</v>
      </c>
      <c r="AX139" s="14" t="s">
        <v>73</v>
      </c>
      <c r="AY139" s="252" t="s">
        <v>125</v>
      </c>
    </row>
    <row r="140" spans="1:51" s="15" customFormat="1" ht="12">
      <c r="A140" s="15"/>
      <c r="B140" s="253"/>
      <c r="C140" s="254"/>
      <c r="D140" s="233" t="s">
        <v>133</v>
      </c>
      <c r="E140" s="255" t="s">
        <v>1</v>
      </c>
      <c r="F140" s="256" t="s">
        <v>136</v>
      </c>
      <c r="G140" s="254"/>
      <c r="H140" s="257">
        <v>5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3" t="s">
        <v>133</v>
      </c>
      <c r="AU140" s="263" t="s">
        <v>83</v>
      </c>
      <c r="AV140" s="15" t="s">
        <v>132</v>
      </c>
      <c r="AW140" s="15" t="s">
        <v>30</v>
      </c>
      <c r="AX140" s="15" t="s">
        <v>81</v>
      </c>
      <c r="AY140" s="263" t="s">
        <v>125</v>
      </c>
    </row>
    <row r="141" spans="1:65" s="2" customFormat="1" ht="16.5" customHeight="1">
      <c r="A141" s="38"/>
      <c r="B141" s="39"/>
      <c r="C141" s="218" t="s">
        <v>187</v>
      </c>
      <c r="D141" s="218" t="s">
        <v>127</v>
      </c>
      <c r="E141" s="219" t="s">
        <v>890</v>
      </c>
      <c r="F141" s="220" t="s">
        <v>891</v>
      </c>
      <c r="G141" s="221" t="s">
        <v>542</v>
      </c>
      <c r="H141" s="222">
        <v>1</v>
      </c>
      <c r="I141" s="223"/>
      <c r="J141" s="224">
        <f>ROUND(I141*H141,2)</f>
        <v>0</v>
      </c>
      <c r="K141" s="220" t="s">
        <v>1</v>
      </c>
      <c r="L141" s="44"/>
      <c r="M141" s="225" t="s">
        <v>1</v>
      </c>
      <c r="N141" s="226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132</v>
      </c>
      <c r="AT141" s="229" t="s">
        <v>127</v>
      </c>
      <c r="AU141" s="229" t="s">
        <v>83</v>
      </c>
      <c r="AY141" s="17" t="s">
        <v>125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132</v>
      </c>
      <c r="BM141" s="229" t="s">
        <v>190</v>
      </c>
    </row>
    <row r="142" spans="1:63" s="12" customFormat="1" ht="22.8" customHeight="1">
      <c r="A142" s="12"/>
      <c r="B142" s="202"/>
      <c r="C142" s="203"/>
      <c r="D142" s="204" t="s">
        <v>72</v>
      </c>
      <c r="E142" s="216" t="s">
        <v>892</v>
      </c>
      <c r="F142" s="216" t="s">
        <v>893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SUM(P143:P145)</f>
        <v>0</v>
      </c>
      <c r="Q142" s="210"/>
      <c r="R142" s="211">
        <f>SUM(R143:R145)</f>
        <v>0</v>
      </c>
      <c r="S142" s="210"/>
      <c r="T142" s="212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154</v>
      </c>
      <c r="AT142" s="214" t="s">
        <v>72</v>
      </c>
      <c r="AU142" s="214" t="s">
        <v>81</v>
      </c>
      <c r="AY142" s="213" t="s">
        <v>125</v>
      </c>
      <c r="BK142" s="215">
        <f>SUM(BK143:BK145)</f>
        <v>0</v>
      </c>
    </row>
    <row r="143" spans="1:65" s="2" customFormat="1" ht="16.5" customHeight="1">
      <c r="A143" s="38"/>
      <c r="B143" s="39"/>
      <c r="C143" s="218" t="s">
        <v>164</v>
      </c>
      <c r="D143" s="218" t="s">
        <v>127</v>
      </c>
      <c r="E143" s="219" t="s">
        <v>894</v>
      </c>
      <c r="F143" s="220" t="s">
        <v>895</v>
      </c>
      <c r="G143" s="221" t="s">
        <v>542</v>
      </c>
      <c r="H143" s="222">
        <v>1</v>
      </c>
      <c r="I143" s="223"/>
      <c r="J143" s="224">
        <f>ROUND(I143*H143,2)</f>
        <v>0</v>
      </c>
      <c r="K143" s="220" t="s">
        <v>1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132</v>
      </c>
      <c r="AT143" s="229" t="s">
        <v>127</v>
      </c>
      <c r="AU143" s="229" t="s">
        <v>83</v>
      </c>
      <c r="AY143" s="17" t="s">
        <v>125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132</v>
      </c>
      <c r="BM143" s="229" t="s">
        <v>195</v>
      </c>
    </row>
    <row r="144" spans="1:65" s="2" customFormat="1" ht="16.5" customHeight="1">
      <c r="A144" s="38"/>
      <c r="B144" s="39"/>
      <c r="C144" s="218" t="s">
        <v>197</v>
      </c>
      <c r="D144" s="218" t="s">
        <v>127</v>
      </c>
      <c r="E144" s="219" t="s">
        <v>896</v>
      </c>
      <c r="F144" s="220" t="s">
        <v>897</v>
      </c>
      <c r="G144" s="221" t="s">
        <v>542</v>
      </c>
      <c r="H144" s="222">
        <v>1</v>
      </c>
      <c r="I144" s="223"/>
      <c r="J144" s="224">
        <f>ROUND(I144*H144,2)</f>
        <v>0</v>
      </c>
      <c r="K144" s="220" t="s">
        <v>379</v>
      </c>
      <c r="L144" s="44"/>
      <c r="M144" s="225" t="s">
        <v>1</v>
      </c>
      <c r="N144" s="226" t="s">
        <v>38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132</v>
      </c>
      <c r="AT144" s="229" t="s">
        <v>127</v>
      </c>
      <c r="AU144" s="229" t="s">
        <v>83</v>
      </c>
      <c r="AY144" s="17" t="s">
        <v>125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81</v>
      </c>
      <c r="BK144" s="230">
        <f>ROUND(I144*H144,2)</f>
        <v>0</v>
      </c>
      <c r="BL144" s="17" t="s">
        <v>132</v>
      </c>
      <c r="BM144" s="229" t="s">
        <v>200</v>
      </c>
    </row>
    <row r="145" spans="1:65" s="2" customFormat="1" ht="16.5" customHeight="1">
      <c r="A145" s="38"/>
      <c r="B145" s="39"/>
      <c r="C145" s="218" t="s">
        <v>141</v>
      </c>
      <c r="D145" s="218" t="s">
        <v>127</v>
      </c>
      <c r="E145" s="219" t="s">
        <v>898</v>
      </c>
      <c r="F145" s="220" t="s">
        <v>899</v>
      </c>
      <c r="G145" s="221" t="s">
        <v>542</v>
      </c>
      <c r="H145" s="222">
        <v>1</v>
      </c>
      <c r="I145" s="223"/>
      <c r="J145" s="224">
        <f>ROUND(I145*H145,2)</f>
        <v>0</v>
      </c>
      <c r="K145" s="220" t="s">
        <v>1</v>
      </c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132</v>
      </c>
      <c r="AT145" s="229" t="s">
        <v>127</v>
      </c>
      <c r="AU145" s="229" t="s">
        <v>83</v>
      </c>
      <c r="AY145" s="17" t="s">
        <v>125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132</v>
      </c>
      <c r="BM145" s="229" t="s">
        <v>204</v>
      </c>
    </row>
    <row r="146" spans="1:63" s="12" customFormat="1" ht="22.8" customHeight="1">
      <c r="A146" s="12"/>
      <c r="B146" s="202"/>
      <c r="C146" s="203"/>
      <c r="D146" s="204" t="s">
        <v>72</v>
      </c>
      <c r="E146" s="216" t="s">
        <v>900</v>
      </c>
      <c r="F146" s="216" t="s">
        <v>901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SUM(P147:P148)</f>
        <v>0</v>
      </c>
      <c r="Q146" s="210"/>
      <c r="R146" s="211">
        <f>SUM(R147:R148)</f>
        <v>0</v>
      </c>
      <c r="S146" s="210"/>
      <c r="T146" s="212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154</v>
      </c>
      <c r="AT146" s="214" t="s">
        <v>72</v>
      </c>
      <c r="AU146" s="214" t="s">
        <v>81</v>
      </c>
      <c r="AY146" s="213" t="s">
        <v>125</v>
      </c>
      <c r="BK146" s="215">
        <f>SUM(BK147:BK148)</f>
        <v>0</v>
      </c>
    </row>
    <row r="147" spans="1:65" s="2" customFormat="1" ht="16.5" customHeight="1">
      <c r="A147" s="38"/>
      <c r="B147" s="39"/>
      <c r="C147" s="218" t="s">
        <v>206</v>
      </c>
      <c r="D147" s="218" t="s">
        <v>127</v>
      </c>
      <c r="E147" s="219" t="s">
        <v>902</v>
      </c>
      <c r="F147" s="220" t="s">
        <v>903</v>
      </c>
      <c r="G147" s="221" t="s">
        <v>542</v>
      </c>
      <c r="H147" s="222">
        <v>1</v>
      </c>
      <c r="I147" s="223"/>
      <c r="J147" s="224">
        <f>ROUND(I147*H147,2)</f>
        <v>0</v>
      </c>
      <c r="K147" s="220" t="s">
        <v>379</v>
      </c>
      <c r="L147" s="44"/>
      <c r="M147" s="225" t="s">
        <v>1</v>
      </c>
      <c r="N147" s="226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132</v>
      </c>
      <c r="AT147" s="229" t="s">
        <v>127</v>
      </c>
      <c r="AU147" s="229" t="s">
        <v>83</v>
      </c>
      <c r="AY147" s="17" t="s">
        <v>125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132</v>
      </c>
      <c r="BM147" s="229" t="s">
        <v>209</v>
      </c>
    </row>
    <row r="148" spans="1:65" s="2" customFormat="1" ht="16.5" customHeight="1">
      <c r="A148" s="38"/>
      <c r="B148" s="39"/>
      <c r="C148" s="218" t="s">
        <v>174</v>
      </c>
      <c r="D148" s="218" t="s">
        <v>127</v>
      </c>
      <c r="E148" s="219" t="s">
        <v>904</v>
      </c>
      <c r="F148" s="220" t="s">
        <v>905</v>
      </c>
      <c r="G148" s="221" t="s">
        <v>542</v>
      </c>
      <c r="H148" s="222">
        <v>2</v>
      </c>
      <c r="I148" s="223"/>
      <c r="J148" s="224">
        <f>ROUND(I148*H148,2)</f>
        <v>0</v>
      </c>
      <c r="K148" s="220" t="s">
        <v>131</v>
      </c>
      <c r="L148" s="44"/>
      <c r="M148" s="274" t="s">
        <v>1</v>
      </c>
      <c r="N148" s="275" t="s">
        <v>38</v>
      </c>
      <c r="O148" s="276"/>
      <c r="P148" s="277">
        <f>O148*H148</f>
        <v>0</v>
      </c>
      <c r="Q148" s="277">
        <v>0</v>
      </c>
      <c r="R148" s="277">
        <f>Q148*H148</f>
        <v>0</v>
      </c>
      <c r="S148" s="277">
        <v>0</v>
      </c>
      <c r="T148" s="27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132</v>
      </c>
      <c r="AT148" s="229" t="s">
        <v>127</v>
      </c>
      <c r="AU148" s="229" t="s">
        <v>83</v>
      </c>
      <c r="AY148" s="17" t="s">
        <v>125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132</v>
      </c>
      <c r="BM148" s="229" t="s">
        <v>213</v>
      </c>
    </row>
    <row r="149" spans="1:31" s="2" customFormat="1" ht="6.95" customHeight="1">
      <c r="A149" s="38"/>
      <c r="B149" s="66"/>
      <c r="C149" s="67"/>
      <c r="D149" s="67"/>
      <c r="E149" s="67"/>
      <c r="F149" s="67"/>
      <c r="G149" s="67"/>
      <c r="H149" s="67"/>
      <c r="I149" s="67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password="CC35" sheet="1" objects="1" scenarios="1" formatColumns="0" formatRows="0" autoFilter="0"/>
  <autoFilter ref="C120:K14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civil</cp:lastModifiedBy>
  <dcterms:created xsi:type="dcterms:W3CDTF">2024-01-31T07:23:21Z</dcterms:created>
  <dcterms:modified xsi:type="dcterms:W3CDTF">2024-01-31T07:23:25Z</dcterms:modified>
  <cp:category/>
  <cp:version/>
  <cp:contentType/>
  <cp:contentStatus/>
</cp:coreProperties>
</file>