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181_SO 181" sheetId="4" r:id="rId4"/>
    <sheet name="SO 201_SO 201" sheetId="5" r:id="rId5"/>
  </sheets>
  <definedNames/>
  <calcPr fullCalcOnLoad="1"/>
</workbook>
</file>

<file path=xl/sharedStrings.xml><?xml version="1.0" encoding="utf-8"?>
<sst xmlns="http://schemas.openxmlformats.org/spreadsheetml/2006/main" count="944" uniqueCount="286">
  <si>
    <t>Firma: Pontex, spol. s r.o.</t>
  </si>
  <si>
    <t>Rekapitulace ceny</t>
  </si>
  <si>
    <t>Stavba: 222630_Blizejov - Most ev.č. 18310-3 přes potok Zubřina před obcí Blížejov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</si>
  <si>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</si>
  <si>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</si>
  <si>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</si>
  <si>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</si>
  <si>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</si>
  <si>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</si>
  <si>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</si>
  <si>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</si>
  <si>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</si>
  <si>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</si>
  <si>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</si>
  <si>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</si>
  <si>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222630_Blizejov</t>
  </si>
  <si>
    <t>Most ev.č. 18310-3 přes potok Zubřina před obcí Blížejov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</si>
  <si>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</si>
  <si>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</si>
  <si>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</si>
  <si>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</si>
  <si>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</si>
  <si>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</si>
  <si>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</si>
  <si>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</si>
  <si>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</si>
  <si>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</si>
  <si>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</si>
  <si>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</si>
  <si>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</si>
  <si>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</si>
  <si>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</si>
  <si>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</si>
  <si>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</si>
  <si>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</si>
  <si>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</si>
  <si>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</si>
  <si>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</si>
  <si>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</si>
  <si>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</si>
  <si>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</si>
  <si>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</si>
  <si>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</si>
  <si>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</si>
  <si>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</si>
  <si>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</si>
  <si>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</si>
  <si>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</si>
  <si>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</si>
  <si>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</si>
  <si>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</si>
  <si>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</si>
  <si>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</si>
  <si>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</si>
  <si>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</si>
  <si>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</si>
  <si>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</si>
  <si>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</si>
  <si>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</si>
  <si>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</si>
  <si>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</si>
  <si>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</si>
  <si>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2023_OTSKP</t>
  </si>
  <si>
    <t>dle TKP, ZTKP včetně zkoušení obsahu aromatických uhlovodíků a zatřídění dle vyhlášky č. 130/2019 sb. v aktuálním znění</t>
  </si>
  <si>
    <t>02710R</t>
  </si>
  <si>
    <t>PASPORTIZACE OBJEKTŮ V OKOLÍ STAVBY</t>
  </si>
  <si>
    <t>02910</t>
  </si>
  <si>
    <t>OSTATNÍ POŽADAVKY - ZEMĚMĚŘIČSKÁ MĚŘENÍ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</si>
  <si>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</si>
  <si>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</si>
  <si>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</si>
  <si>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</si>
  <si>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</si>
  <si>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7</t>
  </si>
  <si>
    <t>02940</t>
  </si>
  <si>
    <t>OSTATNÍ POŽADAVKY - VYPRACOVÁNÍ DOKUMENTACE</t>
  </si>
  <si>
    <t>technické předpisy (betonáž, izolace, PKO, tryskání apod.)</t>
  </si>
  <si>
    <t>8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</si>
  <si>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</si>
  <si>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</si>
  <si>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</si>
  <si>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</si>
  <si>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</si>
  <si>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 - v dogitální i tištěné podobě  (4 paré)</t>
  </si>
  <si>
    <t>02945</t>
  </si>
  <si>
    <t>OSTAT POŽADAVKY - GEOMETRICKÝ PLÁN</t>
  </si>
  <si>
    <t>Ve 12-ti vyhotoveních</t>
  </si>
  <si>
    <t>02946</t>
  </si>
  <si>
    <t>OSTAT POŽADAVKY - FOTODOKUMENTACE</t>
  </si>
  <si>
    <t>Včetně zdokumentování stávajícího stavu během demolice a pasportizace 
přilehlých ploch, okolí a konstrukcí</t>
  </si>
  <si>
    <t>12</t>
  </si>
  <si>
    <t>02950</t>
  </si>
  <si>
    <t>OSTATNÍ POŽADAVKY - POSUDKY, KONTROLY, REVIZNÍ ZPRÁVY</t>
  </si>
  <si>
    <t>Povodňový a havarijní plán</t>
  </si>
  <si>
    <t>13</t>
  </si>
  <si>
    <t>02991</t>
  </si>
  <si>
    <t>OSTATNÍ POŽADAVKY - INFORMAČNÍ TABULE</t>
  </si>
  <si>
    <t>Označení stavby dle směrnic investora</t>
  </si>
  <si>
    <t>14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</si>
  <si>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</si>
  <si>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</si>
  <si>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</si>
  <si>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001</t>
  </si>
  <si>
    <t>Demolice NK mostu</t>
  </si>
  <si>
    <t>015140</t>
  </si>
  <si>
    <t>A</t>
  </si>
  <si>
    <t>POPLATKY ZA LIKVIDACI ODPADŮ NEKONTAMINOVANÝCH - 17 01 01  BETON Z DEMOLIC OBJEKTŮ, ZÁKLADŮ TV</t>
  </si>
  <si>
    <t>T</t>
  </si>
  <si>
    <t>železobeton</t>
  </si>
  <si>
    <t>pol.966168  33,385*2,5=83,463 [A] 
pol.966118  90,308*2,5=225,770 [B] 
Celkem: A+B=309,233 [C]</t>
  </si>
  <si>
    <t>B</t>
  </si>
  <si>
    <t>beton prostý</t>
  </si>
  <si>
    <t>pol.97816  13,944*2,3=32,071 [A] 
pol.97811  169,65*0,02*2,3=7,804 [B] 
Celkem: A+B=39,875 [C]</t>
  </si>
  <si>
    <t>015420</t>
  </si>
  <si>
    <t>POPLATKY ZA LIKVIDACI ODPADŮ NEKONTAMINOVANÝCH - 17 06 04  ZBYTKY IZOLAČNÍCH MATERIÁLŮ</t>
  </si>
  <si>
    <t>pol.97817  153,68*0,01*2,4=3,688 [A]</t>
  </si>
  <si>
    <t>Zemní práce</t>
  </si>
  <si>
    <t>113725</t>
  </si>
  <si>
    <t>FRÉZOVÁNÍ ZPEVNĚNÝCH PLOCH ASFALTOVÝCH, ODVOZ DO 8KM</t>
  </si>
  <si>
    <t>M3</t>
  </si>
  <si>
    <t>na skládku investora</t>
  </si>
  <si>
    <t>na mostě tl.80 mm  6,8*21,6*0,08=11,750 [A] 
mimo most tl.100 mm  (6,8*5,0+38,75m2)*0,1=7,275 [B] 
Celkem: A+B=19,025 [C]</t>
  </si>
  <si>
    <t>Ostatní konstrukce a práce</t>
  </si>
  <si>
    <t>9112A3</t>
  </si>
  <si>
    <t>ZÁBRADLÍ MOSTNÍ S VODOR MADLY - DEMONTÁŽ S PŘESUNEM</t>
  </si>
  <si>
    <t>M</t>
  </si>
  <si>
    <t>vč.odvozu do šrotu</t>
  </si>
  <si>
    <t>22,0*2=44,000 [A]</t>
  </si>
  <si>
    <t>914133</t>
  </si>
  <si>
    <t>DOPRAVNÍ ZNAČKY ZÁKLADNÍ VELIKOSTI OCELOVÉ FÓLIE TŘ 2 - DEMONTÁŽ</t>
  </si>
  <si>
    <t>vč.odvozu</t>
  </si>
  <si>
    <t>stávající vč.sloupku  3+3=6,000 [A]</t>
  </si>
  <si>
    <t>966118</t>
  </si>
  <si>
    <t>BOURÁNÍ KONSTRUKCÍ Z BETON DÍLCŮ S ODVOZEM DO 20KM</t>
  </si>
  <si>
    <t>vč.odvozu a uložení na skládku</t>
  </si>
  <si>
    <t>NK - nosníky  8,1*0,78*19,6=123,833 [A] 
odpočet otvory  -0,35m2*7*18,0=-44,100 [B] 
Celkem NK: A+B=79,733 [C] 
římsy  0,75*0,3*23,5*2=10,575 [D] 
Celkem: C+D=90,308 [E]</t>
  </si>
  <si>
    <t>966168</t>
  </si>
  <si>
    <t>BOURÁNÍ KONSTRUKCÍ ZE ŽELEZOBETONU S ODVOZEM DO 20KM</t>
  </si>
  <si>
    <t>stávající úložné prahy  (0,63+0,73)*2,4*8,64=28,201 [A] 
stáv.záv.zídky  1,0*0,3*8,64*2=5,184 [B] 
Celkem: A+B=33,385 [C]</t>
  </si>
  <si>
    <t>967851</t>
  </si>
  <si>
    <t>VYBOURÁNÍ MOSTNÍCH DILATAČNÍCH ZÁVĚRŮ PODPOVRCHOVÝCH</t>
  </si>
  <si>
    <t>vč.odvozu a uložení na skládku, vč.poplatku za uložení</t>
  </si>
  <si>
    <t>10,7*2=21,400 [A]</t>
  </si>
  <si>
    <t>97811</t>
  </si>
  <si>
    <t>OTLUČENÍ OMÍTKY</t>
  </si>
  <si>
    <t>M2</t>
  </si>
  <si>
    <t>NK - boky a podhled 
0,78*2*21,0+8,1*16,9=169,650 [A]</t>
  </si>
  <si>
    <t>97816</t>
  </si>
  <si>
    <t>ODSEKÁNÍ VRSTVY VYROVNÁVACÍHO BETONU NA MOSTECH</t>
  </si>
  <si>
    <t>tl.prům.8mm  8,3*0,08*21,0=13,944 [A]</t>
  </si>
  <si>
    <t>97817</t>
  </si>
  <si>
    <t>ODSTRANĚNÍ MOSTNÍ IZOLACE</t>
  </si>
  <si>
    <t>vč.ochrany 
vč.odvozu a uložení na skládku</t>
  </si>
  <si>
    <t>6,8*(21,6+0,5*2)=153,680 [A]</t>
  </si>
  <si>
    <t>SO 181</t>
  </si>
  <si>
    <t>Přechodné dopravní značení</t>
  </si>
  <si>
    <t>PASPORTIZACE DOPRAVNÍHO ZNAČENÍ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</si>
  <si>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</si>
  <si>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</si>
  <si>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</si>
  <si>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Komunikace</t>
  </si>
  <si>
    <t>57792B</t>
  </si>
  <si>
    <t>VÝSPRAVA VÝTLUKŮ SMĚSÍ ACO MODIFIK TL. DO 50MM</t>
  </si>
  <si>
    <t>oprava objízdných tras</t>
  </si>
  <si>
    <t>odhad 0,5% plochy  6,0*18900,0*0,005=567,000 [A]</t>
  </si>
  <si>
    <t>SO 201</t>
  </si>
  <si>
    <t>Nová NK mostu</t>
  </si>
  <si>
    <t>015111</t>
  </si>
  <si>
    <t>POPLATKY ZA LIKVIDACI ODPADŮ NEKONTAMINOVANÝCH - 17 05 04  VYTĚŽENÉ ZEMINY A HORNINY -  I. TŘÍDA TĚŽITELNOSTI</t>
  </si>
  <si>
    <t>zemina. kámen, kamenivo</t>
  </si>
  <si>
    <t>pol.131738  50,94*2,0=101,880 [A]</t>
  </si>
  <si>
    <t>plán sledování a údržby mostu</t>
  </si>
  <si>
    <t>029412</t>
  </si>
  <si>
    <t>OSTATNÍ POŽADAVKY - VYPRACOVÁNÍ MOSTNÍHO LISTU</t>
  </si>
  <si>
    <t>2022_OTSKP</t>
  </si>
  <si>
    <t>výpočet zatížitelnosti vč.vyhodnocení</t>
  </si>
  <si>
    <t>02953</t>
  </si>
  <si>
    <t>OSTATNÍ POŽADAVKY - HLAVNÍ MOSTNÍ PROHLÍDKA</t>
  </si>
  <si>
    <t>1. HMP vč.zpřístupnění</t>
  </si>
  <si>
    <t>oprava silnice 
na skládku investora</t>
  </si>
  <si>
    <t>před a za mostem v tl.50 mm  ((185,0+615,0)*6,3-756,0m2)*0,05=214,200 [A]</t>
  </si>
  <si>
    <t>113766</t>
  </si>
  <si>
    <t>FRÉZOVÁNÍ DRÁŽKY PRŮŘEZU DO 800MM2 V ASFALTOVÉ VOZOVCE</t>
  </si>
  <si>
    <t>napojení</t>
  </si>
  <si>
    <t>9,9+15,8=25,700 [A]</t>
  </si>
  <si>
    <t>12110</t>
  </si>
  <si>
    <t>SEJMUTÍ ORNICE NEBO LESNÍ PŮDY</t>
  </si>
  <si>
    <t>použije se zpět</t>
  </si>
  <si>
    <t>u křídel - odhad  5,0m2*4*0,1=2,000 [A]</t>
  </si>
  <si>
    <t>131738</t>
  </si>
  <si>
    <t>HLOUBENÍ JAM ZAPAŽ I NEPAŽ TŘ. I, ODVOZ DO 20KM</t>
  </si>
  <si>
    <t>vč.odvozu na skládku</t>
  </si>
  <si>
    <t>(2,72+2,94)m2*9,0=50,940 [A]</t>
  </si>
  <si>
    <t>17120</t>
  </si>
  <si>
    <t>ULOŽENÍ SYPANINY DO NÁSYPŮ A NA SKLÁDKY BEZ ZHUTNĚNÍ</t>
  </si>
  <si>
    <t>skládka</t>
  </si>
  <si>
    <t>50,94=50,940 [A]</t>
  </si>
  <si>
    <t>18221</t>
  </si>
  <si>
    <t>ROZPROSTŘENÍ ORNICE VE SVAHU V TL DO 0,10M</t>
  </si>
  <si>
    <t>použije se sejmutá</t>
  </si>
  <si>
    <t>u křídel  5,0m2*4=20,000 [A]</t>
  </si>
  <si>
    <t>18242</t>
  </si>
  <si>
    <t>ZALOŽENÍ TRÁVNÍKU HYDROOSEVEM NA ORNICI</t>
  </si>
  <si>
    <t>Základy</t>
  </si>
  <si>
    <t>285392</t>
  </si>
  <si>
    <t>DODATEČNÉ KOTVENÍ VLEPENÍM BETONÁŘSKÉ VÝZTUŽE D DO 16MM DO VRTŮ</t>
  </si>
  <si>
    <t>úložné prahy</t>
  </si>
  <si>
    <t>po min.300 mm ve dvou řadách  (8,33/0,3+1)*2*2=115,067 [A] 
116,0=116,000 [B]</t>
  </si>
  <si>
    <t>Svislé konstrukce</t>
  </si>
  <si>
    <t>333325</t>
  </si>
  <si>
    <t>MOSTNÍ OPĚRY A KŘÍDLA ZE ŽELEZOVÉHO BETONU DO C30/37</t>
  </si>
  <si>
    <t>C30/37 XF4</t>
  </si>
  <si>
    <t>nový úložný práh  0,7*0,6*8,328*2=6,996 [A] 
bloky proti posunutí  0,817*0,7*0,3*2*2=0,686 [B] 
Celkem: A+B=7,682 [C]</t>
  </si>
  <si>
    <t>15</t>
  </si>
  <si>
    <t>333365</t>
  </si>
  <si>
    <t>VÝZTUŽ MOSTNÍCH OPĚR A KŘÍDEL Z OCELI 10505, B500B</t>
  </si>
  <si>
    <t>Odhad 180 kg/m3</t>
  </si>
  <si>
    <t>7,682*0,180=1,383 [A]</t>
  </si>
  <si>
    <t>Vodorovné konstrukce</t>
  </si>
  <si>
    <t>16</t>
  </si>
  <si>
    <t>424A13</t>
  </si>
  <si>
    <t>SPŘAŽENÁ MOSTOVKA BETON - BETON SILNIČNÍ, ROZPĚTÍ DO 20M</t>
  </si>
  <si>
    <t>součástí položky je zhotovení mostovky z prefabrikovaných dílců, spřažených železobetonovou deskou a koncovými příčníky, včetně osazení a dodání veškeré výztuže.</t>
  </si>
  <si>
    <t>5,4*21,4=115,560 [A]</t>
  </si>
  <si>
    <t>17</t>
  </si>
  <si>
    <t>45747</t>
  </si>
  <si>
    <t>VYROVNÁVACÍ A SPÁD VRSTVY Z MALTY ZVLÁŠTNÍ (PLASTMALTA)</t>
  </si>
  <si>
    <t>polymermalta tl.20 mm</t>
  </si>
  <si>
    <t>uložení nosníků  0,15*0,02*1,0*3*2=0,018 [A]</t>
  </si>
  <si>
    <t>18</t>
  </si>
  <si>
    <t>45860</t>
  </si>
  <si>
    <t>VÝPLŇ ZA OPĚRAMI A ZDMI Z MEZEROVITÉHO BETONU</t>
  </si>
  <si>
    <t>za rubem opěr  (2,72+2,94)m2*9,0=50,940 [A]</t>
  </si>
  <si>
    <t>19</t>
  </si>
  <si>
    <t>574B44</t>
  </si>
  <si>
    <t>ASFALTOVÝ BETON PRO OBRUSNÉ VRSTVY MODIFIK ACO 11+, 11S TL. 50MM</t>
  </si>
  <si>
    <t>předpolí  29,3m2+38,75m2=68,050 [B] 
oprava silnice - před a za mostem  (185,0+615,0)*6,3-756,0m2=4 284,000 [A] 
Celkem: B+A=4 352,050 [C]</t>
  </si>
  <si>
    <t>20</t>
  </si>
  <si>
    <t>574D56</t>
  </si>
  <si>
    <t>ASFALTOVÝ BETON PRO LOŽNÍ VRSTVY MODIFIK ACL 16+, 16S TL. 60MM</t>
  </si>
  <si>
    <t>ACL 16+</t>
  </si>
  <si>
    <t>předpolí   29,3m2+38,75m2=68,050 [A]</t>
  </si>
  <si>
    <t>21</t>
  </si>
  <si>
    <t>57790R</t>
  </si>
  <si>
    <t>VÝSPRAVA VÝTLUKŮ V TLOUŠŤCE CELÉHO KUFRU</t>
  </si>
  <si>
    <t>oprava silnice 
oprava a sanace lokálních výtluků - kompletní složení vozovky</t>
  </si>
  <si>
    <t>před a za mostem - 15% plochy  (185,0+615,0)*6,3*0,15=756,000 [A]</t>
  </si>
  <si>
    <t>Přidružená stavební výroba</t>
  </si>
  <si>
    <t>22</t>
  </si>
  <si>
    <t>78381</t>
  </si>
  <si>
    <t>NÁTĚRY BETON KONSTR TYP S1 (OS-A)</t>
  </si>
  <si>
    <t>hydrofobní impregnační nátěr</t>
  </si>
  <si>
    <t>povrch mostovky  5,4*21,4=115,560 [A]</t>
  </si>
  <si>
    <t>23</t>
  </si>
  <si>
    <t>9111A1</t>
  </si>
  <si>
    <t>ZÁBRADLÍ SILNIČNÍ S VODOR MADLY - DODÁVKA A MONTÁŽ</t>
  </si>
  <si>
    <t>kompletní dvoumadlové</t>
  </si>
  <si>
    <t>2,8+3,8+6,65=13,250 [A]</t>
  </si>
  <si>
    <t>24</t>
  </si>
  <si>
    <t>9117C1</t>
  </si>
  <si>
    <t>SVOD OCEL ZÁBRADEL ÚROVEŇ ZADRŽ H2 - DODÁVKA A MONTÁŽ</t>
  </si>
  <si>
    <t>se svislou výplní</t>
  </si>
  <si>
    <t>22,6*2=45,200 [A]</t>
  </si>
  <si>
    <t>25</t>
  </si>
  <si>
    <t>911FC1</t>
  </si>
  <si>
    <t>SVODIDLO BETON, ÚROVEŇ ZADRŽ H2 VÝŠ 1,2M - DODÁVKA A MONTÁŽ</t>
  </si>
  <si>
    <t>10,0*3+5,0=35,000 [A]</t>
  </si>
  <si>
    <t>26</t>
  </si>
  <si>
    <t>91355</t>
  </si>
  <si>
    <t>EVIDENČNÍ ČÍSLO MOSTU</t>
  </si>
  <si>
    <t>kompletní vč.sloupku</t>
  </si>
  <si>
    <t>2=2,000 [A]</t>
  </si>
  <si>
    <t>27</t>
  </si>
  <si>
    <t>914131</t>
  </si>
  <si>
    <t>DOPRAVNÍ ZNAČKY ZÁKLADNÍ VELIKOSTI OCELOVÉ FÓLIE TŘ 2 - DODÁVKA A MONTÁŽ</t>
  </si>
  <si>
    <t>A6a+P7+P8+B20a+B21a 
5*2=10,000 [A]</t>
  </si>
  <si>
    <t>28</t>
  </si>
  <si>
    <t>919111</t>
  </si>
  <si>
    <t>ŘEZÁNÍ ASFALTOVÉHO KRYTU VOZOVEK TL DO 50MM</t>
  </si>
  <si>
    <t>29</t>
  </si>
  <si>
    <t>931182</t>
  </si>
  <si>
    <t>VÝPLŇ DILATAČNÍCH SPAR Z POLYSTYRENU TL 20MM</t>
  </si>
  <si>
    <t>uložení nosníků  (0,7+0,6+0,7-0,15)*8,33*2=30,821 [A]</t>
  </si>
  <si>
    <t>30</t>
  </si>
  <si>
    <t>931326</t>
  </si>
  <si>
    <t>TĚSNĚNÍ DILATAČ SPAR ASF ZÁLIVKOU MODIFIK PRŮŘ DO 800MM2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</si>
</sst>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102</v>
      </c>
      <c r="B11" s="19" t="s">
        <v>103</v>
      </c>
      <c r="C11" s="20">
        <f>'SO 001_SO 001'!I3</f>
      </c>
      <c r="D11" s="20">
        <f>'SO 001_SO 001'!O2</f>
      </c>
      <c r="E11" s="20">
        <f>C11+D11</f>
      </c>
    </row>
    <row r="12" spans="1:5" ht="12.75" customHeight="1">
      <c r="A12" s="19" t="s">
        <v>154</v>
      </c>
      <c r="B12" s="19" t="s">
        <v>155</v>
      </c>
      <c r="C12" s="20">
        <f>'SO 181_SO 181'!I3</f>
      </c>
      <c r="D12" s="20">
        <f>'SO 181_SO 181'!O2</f>
      </c>
      <c r="E12" s="20">
        <f>C12+D12</f>
      </c>
    </row>
    <row r="13" spans="1:5" ht="12.75" customHeight="1">
      <c r="A13" s="19" t="s">
        <v>165</v>
      </c>
      <c r="B13" s="19" t="s">
        <v>166</v>
      </c>
      <c r="C13" s="20">
        <f>'SO 201_SO 201'!I3</f>
      </c>
      <c r="D13" s="20">
        <f>'SO 201_SO 201'!O2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78.5">
      <c r="A11" s="34" t="s">
        <v>54</v>
      </c>
      <c r="E11" s="35" t="s">
        <v>55</v>
      </c>
    </row>
    <row r="12" spans="1:5" ht="12.75">
      <c r="A12" s="38" t="s">
        <v>56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57</v>
      </c>
      <c r="D13" s="24" t="s">
        <v>51</v>
      </c>
      <c r="E13" s="30" t="s">
        <v>58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/>
      <c r="O13">
        <f>(I13*21)/100</f>
      </c>
      <c r="P13" t="s">
        <v>27</v>
      </c>
    </row>
    <row r="14" spans="1:5" ht="127.5">
      <c r="A14" s="34" t="s">
        <v>54</v>
      </c>
      <c r="E14" s="35" t="s">
        <v>59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60</v>
      </c>
      <c r="D16" s="24" t="s">
        <v>51</v>
      </c>
      <c r="E16" s="30" t="s">
        <v>61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25.5">
      <c r="A17" s="34" t="s">
        <v>54</v>
      </c>
      <c r="E17" s="35" t="s">
        <v>63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64</v>
      </c>
      <c r="D19" s="24" t="s">
        <v>51</v>
      </c>
      <c r="E19" s="30" t="s">
        <v>65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/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12.75">
      <c r="A21" s="38" t="s">
        <v>56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66</v>
      </c>
      <c r="D22" s="24" t="s">
        <v>51</v>
      </c>
      <c r="E22" s="30" t="s">
        <v>67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62</v>
      </c>
      <c r="O22">
        <f>(I22*21)/100</f>
      </c>
      <c r="P22" t="s">
        <v>27</v>
      </c>
    </row>
    <row r="23" spans="1:5" ht="12.75">
      <c r="A23" s="34" t="s">
        <v>54</v>
      </c>
      <c r="E23" s="35" t="s">
        <v>68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69</v>
      </c>
      <c r="D25" s="24" t="s">
        <v>51</v>
      </c>
      <c r="E25" s="30" t="s">
        <v>70</v>
      </c>
      <c r="F25" s="31" t="s">
        <v>71</v>
      </c>
      <c r="G25" s="32">
        <v>1</v>
      </c>
      <c r="H25" s="33">
        <v>0</v>
      </c>
      <c r="I25" s="33">
        <f>ROUND(ROUND(H25,2)*ROUND(G25,3),2)</f>
      </c>
      <c r="J25" s="31" t="s">
        <v>62</v>
      </c>
      <c r="O25">
        <f>(I25*21)/100</f>
      </c>
      <c r="P25" t="s">
        <v>27</v>
      </c>
    </row>
    <row r="26" spans="1:5" ht="25.5">
      <c r="A26" s="34" t="s">
        <v>54</v>
      </c>
      <c r="E26" s="35" t="s">
        <v>72</v>
      </c>
    </row>
    <row r="27" spans="1:5" ht="12.75">
      <c r="A27" s="38" t="s">
        <v>56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74</v>
      </c>
      <c r="D28" s="24" t="s">
        <v>51</v>
      </c>
      <c r="E28" s="30" t="s">
        <v>75</v>
      </c>
      <c r="F28" s="31" t="s">
        <v>53</v>
      </c>
      <c r="G28" s="32">
        <v>1</v>
      </c>
      <c r="H28" s="33">
        <v>0</v>
      </c>
      <c r="I28" s="33">
        <f>ROUND(ROUND(H28,2)*ROUND(G28,3),2)</f>
      </c>
      <c r="J28" s="31" t="s">
        <v>62</v>
      </c>
      <c r="O28">
        <f>(I28*21)/100</f>
      </c>
      <c r="P28" t="s">
        <v>27</v>
      </c>
    </row>
    <row r="29" spans="1:5" ht="12.75">
      <c r="A29" s="34" t="s">
        <v>54</v>
      </c>
      <c r="E29" s="35" t="s">
        <v>76</v>
      </c>
    </row>
    <row r="30" spans="1:5" ht="12.75">
      <c r="A30" s="38" t="s">
        <v>56</v>
      </c>
      <c r="E30" s="37" t="s">
        <v>51</v>
      </c>
    </row>
    <row r="31" spans="1:16" ht="12.75">
      <c r="A31" s="24" t="s">
        <v>49</v>
      </c>
      <c r="B31" s="29" t="s">
        <v>77</v>
      </c>
      <c r="C31" s="29" t="s">
        <v>78</v>
      </c>
      <c r="D31" s="24" t="s">
        <v>51</v>
      </c>
      <c r="E31" s="30" t="s">
        <v>79</v>
      </c>
      <c r="F31" s="31" t="s">
        <v>53</v>
      </c>
      <c r="G31" s="32">
        <v>1</v>
      </c>
      <c r="H31" s="33">
        <v>0</v>
      </c>
      <c r="I31" s="33">
        <f>ROUND(ROUND(H31,2)*ROUND(G31,3),2)</f>
      </c>
      <c r="J31" s="31" t="s">
        <v>62</v>
      </c>
      <c r="O31">
        <f>(I31*21)/100</f>
      </c>
      <c r="P31" t="s">
        <v>27</v>
      </c>
    </row>
    <row r="32" spans="1:5" ht="12.75">
      <c r="A32" s="34" t="s">
        <v>54</v>
      </c>
      <c r="E32" s="35" t="s">
        <v>80</v>
      </c>
    </row>
    <row r="33" spans="1:5" ht="12.75">
      <c r="A33" s="38" t="s">
        <v>56</v>
      </c>
      <c r="E33" s="37" t="s">
        <v>51</v>
      </c>
    </row>
    <row r="34" spans="1:16" ht="12.75">
      <c r="A34" s="24" t="s">
        <v>49</v>
      </c>
      <c r="B34" s="29" t="s">
        <v>42</v>
      </c>
      <c r="C34" s="29" t="s">
        <v>81</v>
      </c>
      <c r="D34" s="24" t="s">
        <v>51</v>
      </c>
      <c r="E34" s="30" t="s">
        <v>82</v>
      </c>
      <c r="F34" s="31" t="s">
        <v>53</v>
      </c>
      <c r="G34" s="32">
        <v>1</v>
      </c>
      <c r="H34" s="33">
        <v>0</v>
      </c>
      <c r="I34" s="33">
        <f>ROUND(ROUND(H34,2)*ROUND(G34,3),2)</f>
      </c>
      <c r="J34" s="31" t="s">
        <v>62</v>
      </c>
      <c r="O34">
        <f>(I34*21)/100</f>
      </c>
      <c r="P34" t="s">
        <v>27</v>
      </c>
    </row>
    <row r="35" spans="1:5" ht="12.75">
      <c r="A35" s="34" t="s">
        <v>54</v>
      </c>
      <c r="E35" s="35" t="s">
        <v>83</v>
      </c>
    </row>
    <row r="36" spans="1:5" ht="12.75">
      <c r="A36" s="38" t="s">
        <v>56</v>
      </c>
      <c r="E36" s="37" t="s">
        <v>51</v>
      </c>
    </row>
    <row r="37" spans="1:16" ht="12.75">
      <c r="A37" s="24" t="s">
        <v>49</v>
      </c>
      <c r="B37" s="29" t="s">
        <v>44</v>
      </c>
      <c r="C37" s="29" t="s">
        <v>84</v>
      </c>
      <c r="D37" s="24" t="s">
        <v>51</v>
      </c>
      <c r="E37" s="30" t="s">
        <v>85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J37" s="31" t="s">
        <v>62</v>
      </c>
      <c r="O37">
        <f>(I37*21)/100</f>
      </c>
      <c r="P37" t="s">
        <v>27</v>
      </c>
    </row>
    <row r="38" spans="1:5" ht="12.75">
      <c r="A38" s="34" t="s">
        <v>54</v>
      </c>
      <c r="E38" s="35" t="s">
        <v>86</v>
      </c>
    </row>
    <row r="39" spans="1:5" ht="12.75">
      <c r="A39" s="38" t="s">
        <v>56</v>
      </c>
      <c r="E39" s="37" t="s">
        <v>51</v>
      </c>
    </row>
    <row r="40" spans="1:16" ht="12.75">
      <c r="A40" s="24" t="s">
        <v>49</v>
      </c>
      <c r="B40" s="29" t="s">
        <v>46</v>
      </c>
      <c r="C40" s="29" t="s">
        <v>87</v>
      </c>
      <c r="D40" s="24" t="s">
        <v>51</v>
      </c>
      <c r="E40" s="30" t="s">
        <v>88</v>
      </c>
      <c r="F40" s="31" t="s">
        <v>53</v>
      </c>
      <c r="G40" s="32">
        <v>1</v>
      </c>
      <c r="H40" s="33">
        <v>0</v>
      </c>
      <c r="I40" s="33">
        <f>ROUND(ROUND(H40,2)*ROUND(G40,3),2)</f>
      </c>
      <c r="J40" s="31" t="s">
        <v>62</v>
      </c>
      <c r="O40">
        <f>(I40*21)/100</f>
      </c>
      <c r="P40" t="s">
        <v>27</v>
      </c>
    </row>
    <row r="41" spans="1:5" ht="25.5">
      <c r="A41" s="34" t="s">
        <v>54</v>
      </c>
      <c r="E41" s="35" t="s">
        <v>89</v>
      </c>
    </row>
    <row r="42" spans="1:5" ht="12.75">
      <c r="A42" s="38" t="s">
        <v>56</v>
      </c>
      <c r="E42" s="37" t="s">
        <v>51</v>
      </c>
    </row>
    <row r="43" spans="1:16" ht="12.75">
      <c r="A43" s="24" t="s">
        <v>49</v>
      </c>
      <c r="B43" s="29" t="s">
        <v>90</v>
      </c>
      <c r="C43" s="29" t="s">
        <v>91</v>
      </c>
      <c r="D43" s="24" t="s">
        <v>51</v>
      </c>
      <c r="E43" s="30" t="s">
        <v>92</v>
      </c>
      <c r="F43" s="31" t="s">
        <v>53</v>
      </c>
      <c r="G43" s="32">
        <v>1</v>
      </c>
      <c r="H43" s="33">
        <v>0</v>
      </c>
      <c r="I43" s="33">
        <f>ROUND(ROUND(H43,2)*ROUND(G43,3),2)</f>
      </c>
      <c r="J43" s="31" t="s">
        <v>62</v>
      </c>
      <c r="O43">
        <f>(I43*21)/100</f>
      </c>
      <c r="P43" t="s">
        <v>27</v>
      </c>
    </row>
    <row r="44" spans="1:5" ht="12.75">
      <c r="A44" s="34" t="s">
        <v>54</v>
      </c>
      <c r="E44" s="35" t="s">
        <v>93</v>
      </c>
    </row>
    <row r="45" spans="1:5" ht="12.75">
      <c r="A45" s="38" t="s">
        <v>56</v>
      </c>
      <c r="E45" s="37" t="s">
        <v>51</v>
      </c>
    </row>
    <row r="46" spans="1:16" ht="12.75">
      <c r="A46" s="24" t="s">
        <v>49</v>
      </c>
      <c r="B46" s="29" t="s">
        <v>94</v>
      </c>
      <c r="C46" s="29" t="s">
        <v>95</v>
      </c>
      <c r="D46" s="24" t="s">
        <v>51</v>
      </c>
      <c r="E46" s="30" t="s">
        <v>96</v>
      </c>
      <c r="F46" s="31" t="s">
        <v>71</v>
      </c>
      <c r="G46" s="32">
        <v>2</v>
      </c>
      <c r="H46" s="33">
        <v>0</v>
      </c>
      <c r="I46" s="33">
        <f>ROUND(ROUND(H46,2)*ROUND(G46,3),2)</f>
      </c>
      <c r="J46" s="31" t="s">
        <v>62</v>
      </c>
      <c r="O46">
        <f>(I46*21)/100</f>
      </c>
      <c r="P46" t="s">
        <v>27</v>
      </c>
    </row>
    <row r="47" spans="1:5" ht="12.75">
      <c r="A47" s="34" t="s">
        <v>54</v>
      </c>
      <c r="E47" s="35" t="s">
        <v>97</v>
      </c>
    </row>
    <row r="48" spans="1:5" ht="12.75">
      <c r="A48" s="38" t="s">
        <v>56</v>
      </c>
      <c r="E48" s="37" t="s">
        <v>51</v>
      </c>
    </row>
    <row r="49" spans="1:16" ht="12.75">
      <c r="A49" s="24" t="s">
        <v>49</v>
      </c>
      <c r="B49" s="29" t="s">
        <v>98</v>
      </c>
      <c r="C49" s="29" t="s">
        <v>99</v>
      </c>
      <c r="D49" s="24" t="s">
        <v>51</v>
      </c>
      <c r="E49" s="30" t="s">
        <v>100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62</v>
      </c>
      <c r="O49">
        <f>(I49*21)/100</f>
      </c>
      <c r="P49" t="s">
        <v>27</v>
      </c>
    </row>
    <row r="50" spans="1:5" ht="51">
      <c r="A50" s="34" t="s">
        <v>54</v>
      </c>
      <c r="E50" s="35" t="s">
        <v>101</v>
      </c>
    </row>
    <row r="51" spans="1:5" ht="12.75">
      <c r="A51" s="36" t="s">
        <v>56</v>
      </c>
      <c r="E51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0+O9+O19+O23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102</v>
      </c>
      <c r="I3" s="39">
        <f>0+I9+I19+I23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102</v>
      </c>
      <c r="D4" s="1"/>
      <c r="E4" s="14" t="s">
        <v>103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102</v>
      </c>
      <c r="D5" s="6"/>
      <c r="E5" s="18" t="s">
        <v>103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</f>
      </c>
      <c r="R9">
        <f>0+O10+O13+O16</f>
      </c>
    </row>
    <row r="10" spans="1:16" ht="25.5">
      <c r="A10" s="24" t="s">
        <v>49</v>
      </c>
      <c r="B10" s="29" t="s">
        <v>31</v>
      </c>
      <c r="C10" s="29" t="s">
        <v>104</v>
      </c>
      <c r="D10" s="24" t="s">
        <v>105</v>
      </c>
      <c r="E10" s="30" t="s">
        <v>106</v>
      </c>
      <c r="F10" s="31" t="s">
        <v>107</v>
      </c>
      <c r="G10" s="32">
        <v>309.233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108</v>
      </c>
    </row>
    <row r="12" spans="1:5" ht="38.25">
      <c r="A12" s="38" t="s">
        <v>56</v>
      </c>
      <c r="E12" s="37" t="s">
        <v>109</v>
      </c>
    </row>
    <row r="13" spans="1:16" ht="25.5">
      <c r="A13" s="24" t="s">
        <v>49</v>
      </c>
      <c r="B13" s="29" t="s">
        <v>27</v>
      </c>
      <c r="C13" s="29" t="s">
        <v>104</v>
      </c>
      <c r="D13" s="24" t="s">
        <v>110</v>
      </c>
      <c r="E13" s="30" t="s">
        <v>106</v>
      </c>
      <c r="F13" s="31" t="s">
        <v>107</v>
      </c>
      <c r="G13" s="32">
        <v>39.875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111</v>
      </c>
    </row>
    <row r="15" spans="1:5" ht="38.25">
      <c r="A15" s="38" t="s">
        <v>56</v>
      </c>
      <c r="E15" s="37" t="s">
        <v>112</v>
      </c>
    </row>
    <row r="16" spans="1:16" ht="25.5">
      <c r="A16" s="24" t="s">
        <v>49</v>
      </c>
      <c r="B16" s="29" t="s">
        <v>26</v>
      </c>
      <c r="C16" s="29" t="s">
        <v>113</v>
      </c>
      <c r="D16" s="24" t="s">
        <v>51</v>
      </c>
      <c r="E16" s="30" t="s">
        <v>114</v>
      </c>
      <c r="F16" s="31" t="s">
        <v>107</v>
      </c>
      <c r="G16" s="32">
        <v>3.688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.75">
      <c r="A18" s="36" t="s">
        <v>56</v>
      </c>
      <c r="E18" s="37" t="s">
        <v>115</v>
      </c>
    </row>
    <row r="19" spans="1:18" ht="12.75" customHeight="1">
      <c r="A19" s="6" t="s">
        <v>47</v>
      </c>
      <c r="B19" s="6"/>
      <c r="C19" s="41" t="s">
        <v>31</v>
      </c>
      <c r="D19" s="6"/>
      <c r="E19" s="27" t="s">
        <v>116</v>
      </c>
      <c r="F19" s="6"/>
      <c r="G19" s="6"/>
      <c r="H19" s="6"/>
      <c r="I19" s="42">
        <f>0+Q19</f>
      </c>
      <c r="J19" s="6"/>
      <c r="O19">
        <f>0+R19</f>
      </c>
      <c r="Q19">
        <f>0+I20</f>
      </c>
      <c r="R19">
        <f>0+O20</f>
      </c>
    </row>
    <row r="20" spans="1:16" ht="12.75">
      <c r="A20" s="24" t="s">
        <v>49</v>
      </c>
      <c r="B20" s="29" t="s">
        <v>35</v>
      </c>
      <c r="C20" s="29" t="s">
        <v>117</v>
      </c>
      <c r="D20" s="24" t="s">
        <v>51</v>
      </c>
      <c r="E20" s="30" t="s">
        <v>118</v>
      </c>
      <c r="F20" s="31" t="s">
        <v>119</v>
      </c>
      <c r="G20" s="32">
        <v>19.025</v>
      </c>
      <c r="H20" s="33">
        <v>0</v>
      </c>
      <c r="I20" s="33">
        <f>ROUND(ROUND(H20,2)*ROUND(G20,3),2)</f>
      </c>
      <c r="J20" s="31" t="s">
        <v>62</v>
      </c>
      <c r="O20">
        <f>(I20*21)/100</f>
      </c>
      <c r="P20" t="s">
        <v>27</v>
      </c>
    </row>
    <row r="21" spans="1:5" ht="12.75">
      <c r="A21" s="34" t="s">
        <v>54</v>
      </c>
      <c r="E21" s="35" t="s">
        <v>120</v>
      </c>
    </row>
    <row r="22" spans="1:5" ht="38.25">
      <c r="A22" s="36" t="s">
        <v>56</v>
      </c>
      <c r="E22" s="37" t="s">
        <v>121</v>
      </c>
    </row>
    <row r="23" spans="1:18" ht="12.75" customHeight="1">
      <c r="A23" s="6" t="s">
        <v>47</v>
      </c>
      <c r="B23" s="6"/>
      <c r="C23" s="41" t="s">
        <v>42</v>
      </c>
      <c r="D23" s="6"/>
      <c r="E23" s="27" t="s">
        <v>122</v>
      </c>
      <c r="F23" s="6"/>
      <c r="G23" s="6"/>
      <c r="H23" s="6"/>
      <c r="I23" s="42">
        <f>0+Q23</f>
      </c>
      <c r="J23" s="6"/>
      <c r="O23">
        <f>0+R23</f>
      </c>
      <c r="Q23">
        <f>0+I24+I27+I30+I33+I36+I39+I42+I45</f>
      </c>
      <c r="R23">
        <f>0+O24+O27+O30+O33+O36+O39+O42+O45</f>
      </c>
    </row>
    <row r="24" spans="1:16" ht="12.75">
      <c r="A24" s="24" t="s">
        <v>49</v>
      </c>
      <c r="B24" s="29" t="s">
        <v>37</v>
      </c>
      <c r="C24" s="29" t="s">
        <v>123</v>
      </c>
      <c r="D24" s="24" t="s">
        <v>51</v>
      </c>
      <c r="E24" s="30" t="s">
        <v>124</v>
      </c>
      <c r="F24" s="31" t="s">
        <v>125</v>
      </c>
      <c r="G24" s="32">
        <v>44</v>
      </c>
      <c r="H24" s="33">
        <v>0</v>
      </c>
      <c r="I24" s="33">
        <f>ROUND(ROUND(H24,2)*ROUND(G24,3),2)</f>
      </c>
      <c r="J24" s="31" t="s">
        <v>62</v>
      </c>
      <c r="O24">
        <f>(I24*21)/100</f>
      </c>
      <c r="P24" t="s">
        <v>27</v>
      </c>
    </row>
    <row r="25" spans="1:5" ht="12.75">
      <c r="A25" s="34" t="s">
        <v>54</v>
      </c>
      <c r="E25" s="35" t="s">
        <v>126</v>
      </c>
    </row>
    <row r="26" spans="1:5" ht="12.75">
      <c r="A26" s="38" t="s">
        <v>56</v>
      </c>
      <c r="E26" s="37" t="s">
        <v>127</v>
      </c>
    </row>
    <row r="27" spans="1:16" ht="12.75">
      <c r="A27" s="24" t="s">
        <v>49</v>
      </c>
      <c r="B27" s="29" t="s">
        <v>39</v>
      </c>
      <c r="C27" s="29" t="s">
        <v>128</v>
      </c>
      <c r="D27" s="24" t="s">
        <v>51</v>
      </c>
      <c r="E27" s="30" t="s">
        <v>129</v>
      </c>
      <c r="F27" s="31" t="s">
        <v>71</v>
      </c>
      <c r="G27" s="32">
        <v>6</v>
      </c>
      <c r="H27" s="33">
        <v>0</v>
      </c>
      <c r="I27" s="33">
        <f>ROUND(ROUND(H27,2)*ROUND(G27,3),2)</f>
      </c>
      <c r="J27" s="31" t="s">
        <v>62</v>
      </c>
      <c r="O27">
        <f>(I27*21)/100</f>
      </c>
      <c r="P27" t="s">
        <v>27</v>
      </c>
    </row>
    <row r="28" spans="1:5" ht="12.75">
      <c r="A28" s="34" t="s">
        <v>54</v>
      </c>
      <c r="E28" s="35" t="s">
        <v>130</v>
      </c>
    </row>
    <row r="29" spans="1:5" ht="12.75">
      <c r="A29" s="38" t="s">
        <v>56</v>
      </c>
      <c r="E29" s="37" t="s">
        <v>131</v>
      </c>
    </row>
    <row r="30" spans="1:16" ht="12.75">
      <c r="A30" s="24" t="s">
        <v>49</v>
      </c>
      <c r="B30" s="29" t="s">
        <v>73</v>
      </c>
      <c r="C30" s="29" t="s">
        <v>132</v>
      </c>
      <c r="D30" s="24" t="s">
        <v>51</v>
      </c>
      <c r="E30" s="30" t="s">
        <v>133</v>
      </c>
      <c r="F30" s="31" t="s">
        <v>119</v>
      </c>
      <c r="G30" s="32">
        <v>90.308</v>
      </c>
      <c r="H30" s="33">
        <v>0</v>
      </c>
      <c r="I30" s="33">
        <f>ROUND(ROUND(H30,2)*ROUND(G30,3),2)</f>
      </c>
      <c r="J30" s="31" t="s">
        <v>62</v>
      </c>
      <c r="O30">
        <f>(I30*21)/100</f>
      </c>
      <c r="P30" t="s">
        <v>27</v>
      </c>
    </row>
    <row r="31" spans="1:5" ht="12.75">
      <c r="A31" s="34" t="s">
        <v>54</v>
      </c>
      <c r="E31" s="35" t="s">
        <v>134</v>
      </c>
    </row>
    <row r="32" spans="1:5" ht="63.75">
      <c r="A32" s="38" t="s">
        <v>56</v>
      </c>
      <c r="E32" s="37" t="s">
        <v>135</v>
      </c>
    </row>
    <row r="33" spans="1:16" ht="12.75">
      <c r="A33" s="24" t="s">
        <v>49</v>
      </c>
      <c r="B33" s="29" t="s">
        <v>77</v>
      </c>
      <c r="C33" s="29" t="s">
        <v>136</v>
      </c>
      <c r="D33" s="24" t="s">
        <v>51</v>
      </c>
      <c r="E33" s="30" t="s">
        <v>137</v>
      </c>
      <c r="F33" s="31" t="s">
        <v>119</v>
      </c>
      <c r="G33" s="32">
        <v>33.385</v>
      </c>
      <c r="H33" s="33">
        <v>0</v>
      </c>
      <c r="I33" s="33">
        <f>ROUND(ROUND(H33,2)*ROUND(G33,3),2)</f>
      </c>
      <c r="J33" s="31" t="s">
        <v>62</v>
      </c>
      <c r="O33">
        <f>(I33*21)/100</f>
      </c>
      <c r="P33" t="s">
        <v>27</v>
      </c>
    </row>
    <row r="34" spans="1:5" ht="12.75">
      <c r="A34" s="34" t="s">
        <v>54</v>
      </c>
      <c r="E34" s="35" t="s">
        <v>51</v>
      </c>
    </row>
    <row r="35" spans="1:5" ht="38.25">
      <c r="A35" s="38" t="s">
        <v>56</v>
      </c>
      <c r="E35" s="37" t="s">
        <v>138</v>
      </c>
    </row>
    <row r="36" spans="1:16" ht="12.75">
      <c r="A36" s="24" t="s">
        <v>49</v>
      </c>
      <c r="B36" s="29" t="s">
        <v>42</v>
      </c>
      <c r="C36" s="29" t="s">
        <v>139</v>
      </c>
      <c r="D36" s="24" t="s">
        <v>51</v>
      </c>
      <c r="E36" s="30" t="s">
        <v>140</v>
      </c>
      <c r="F36" s="31" t="s">
        <v>125</v>
      </c>
      <c r="G36" s="32">
        <v>21.4</v>
      </c>
      <c r="H36" s="33">
        <v>0</v>
      </c>
      <c r="I36" s="33">
        <f>ROUND(ROUND(H36,2)*ROUND(G36,3),2)</f>
      </c>
      <c r="J36" s="31" t="s">
        <v>62</v>
      </c>
      <c r="O36">
        <f>(I36*21)/100</f>
      </c>
      <c r="P36" t="s">
        <v>27</v>
      </c>
    </row>
    <row r="37" spans="1:5" ht="12.75">
      <c r="A37" s="34" t="s">
        <v>54</v>
      </c>
      <c r="E37" s="35" t="s">
        <v>141</v>
      </c>
    </row>
    <row r="38" spans="1:5" ht="12.75">
      <c r="A38" s="38" t="s">
        <v>56</v>
      </c>
      <c r="E38" s="37" t="s">
        <v>142</v>
      </c>
    </row>
    <row r="39" spans="1:16" ht="12.75">
      <c r="A39" s="24" t="s">
        <v>49</v>
      </c>
      <c r="B39" s="29" t="s">
        <v>44</v>
      </c>
      <c r="C39" s="29" t="s">
        <v>143</v>
      </c>
      <c r="D39" s="24" t="s">
        <v>51</v>
      </c>
      <c r="E39" s="30" t="s">
        <v>144</v>
      </c>
      <c r="F39" s="31" t="s">
        <v>145</v>
      </c>
      <c r="G39" s="32">
        <v>169.65</v>
      </c>
      <c r="H39" s="33">
        <v>0</v>
      </c>
      <c r="I39" s="33">
        <f>ROUND(ROUND(H39,2)*ROUND(G39,3),2)</f>
      </c>
      <c r="J39" s="31" t="s">
        <v>62</v>
      </c>
      <c r="O39">
        <f>(I39*21)/100</f>
      </c>
      <c r="P39" t="s">
        <v>27</v>
      </c>
    </row>
    <row r="40" spans="1:5" ht="12.75">
      <c r="A40" s="34" t="s">
        <v>54</v>
      </c>
      <c r="E40" s="35" t="s">
        <v>134</v>
      </c>
    </row>
    <row r="41" spans="1:5" ht="25.5">
      <c r="A41" s="38" t="s">
        <v>56</v>
      </c>
      <c r="E41" s="37" t="s">
        <v>146</v>
      </c>
    </row>
    <row r="42" spans="1:16" ht="12.75">
      <c r="A42" s="24" t="s">
        <v>49</v>
      </c>
      <c r="B42" s="29" t="s">
        <v>46</v>
      </c>
      <c r="C42" s="29" t="s">
        <v>147</v>
      </c>
      <c r="D42" s="24" t="s">
        <v>51</v>
      </c>
      <c r="E42" s="30" t="s">
        <v>148</v>
      </c>
      <c r="F42" s="31" t="s">
        <v>119</v>
      </c>
      <c r="G42" s="32">
        <v>13.944</v>
      </c>
      <c r="H42" s="33">
        <v>0</v>
      </c>
      <c r="I42" s="33">
        <f>ROUND(ROUND(H42,2)*ROUND(G42,3),2)</f>
      </c>
      <c r="J42" s="31" t="s">
        <v>62</v>
      </c>
      <c r="O42">
        <f>(I42*21)/100</f>
      </c>
      <c r="P42" t="s">
        <v>27</v>
      </c>
    </row>
    <row r="43" spans="1:5" ht="12.75">
      <c r="A43" s="34" t="s">
        <v>54</v>
      </c>
      <c r="E43" s="35" t="s">
        <v>134</v>
      </c>
    </row>
    <row r="44" spans="1:5" ht="12.75">
      <c r="A44" s="38" t="s">
        <v>56</v>
      </c>
      <c r="E44" s="37" t="s">
        <v>149</v>
      </c>
    </row>
    <row r="45" spans="1:16" ht="12.75">
      <c r="A45" s="24" t="s">
        <v>49</v>
      </c>
      <c r="B45" s="29" t="s">
        <v>90</v>
      </c>
      <c r="C45" s="29" t="s">
        <v>150</v>
      </c>
      <c r="D45" s="24" t="s">
        <v>51</v>
      </c>
      <c r="E45" s="30" t="s">
        <v>151</v>
      </c>
      <c r="F45" s="31" t="s">
        <v>145</v>
      </c>
      <c r="G45" s="32">
        <v>153.68</v>
      </c>
      <c r="H45" s="33">
        <v>0</v>
      </c>
      <c r="I45" s="33">
        <f>ROUND(ROUND(H45,2)*ROUND(G45,3),2)</f>
      </c>
      <c r="J45" s="31" t="s">
        <v>62</v>
      </c>
      <c r="O45">
        <f>(I45*21)/100</f>
      </c>
      <c r="P45" t="s">
        <v>27</v>
      </c>
    </row>
    <row r="46" spans="1:5" ht="25.5">
      <c r="A46" s="34" t="s">
        <v>54</v>
      </c>
      <c r="E46" s="35" t="s">
        <v>152</v>
      </c>
    </row>
    <row r="47" spans="1:5" ht="12.75">
      <c r="A47" s="36" t="s">
        <v>56</v>
      </c>
      <c r="E47" s="37" t="s">
        <v>153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154</v>
      </c>
      <c r="I3" s="39">
        <f>0+I9+I16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154</v>
      </c>
      <c r="D4" s="1"/>
      <c r="E4" s="14" t="s">
        <v>155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154</v>
      </c>
      <c r="D5" s="6"/>
      <c r="E5" s="18" t="s">
        <v>155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64</v>
      </c>
      <c r="D10" s="24" t="s">
        <v>51</v>
      </c>
      <c r="E10" s="30" t="s">
        <v>156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8" t="s">
        <v>56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157</v>
      </c>
      <c r="D13" s="24" t="s">
        <v>51</v>
      </c>
      <c r="E13" s="30" t="s">
        <v>158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40.25">
      <c r="A14" s="34" t="s">
        <v>54</v>
      </c>
      <c r="E14" s="35" t="s">
        <v>159</v>
      </c>
    </row>
    <row r="15" spans="1:5" ht="12.75">
      <c r="A15" s="36" t="s">
        <v>56</v>
      </c>
      <c r="E15" s="37" t="s">
        <v>51</v>
      </c>
    </row>
    <row r="16" spans="1:18" ht="12.75" customHeight="1">
      <c r="A16" s="6" t="s">
        <v>47</v>
      </c>
      <c r="B16" s="6"/>
      <c r="C16" s="41" t="s">
        <v>37</v>
      </c>
      <c r="D16" s="6"/>
      <c r="E16" s="27" t="s">
        <v>160</v>
      </c>
      <c r="F16" s="6"/>
      <c r="G16" s="6"/>
      <c r="H16" s="6"/>
      <c r="I16" s="42">
        <f>0+Q16</f>
      </c>
      <c r="J16" s="6"/>
      <c r="O16">
        <f>0+R16</f>
      </c>
      <c r="Q16">
        <f>0+I17</f>
      </c>
      <c r="R16">
        <f>0+O17</f>
      </c>
    </row>
    <row r="17" spans="1:16" ht="12.75">
      <c r="A17" s="24" t="s">
        <v>49</v>
      </c>
      <c r="B17" s="29" t="s">
        <v>26</v>
      </c>
      <c r="C17" s="29" t="s">
        <v>161</v>
      </c>
      <c r="D17" s="24" t="s">
        <v>51</v>
      </c>
      <c r="E17" s="30" t="s">
        <v>162</v>
      </c>
      <c r="F17" s="31" t="s">
        <v>145</v>
      </c>
      <c r="G17" s="32">
        <v>567</v>
      </c>
      <c r="H17" s="33">
        <v>0</v>
      </c>
      <c r="I17" s="33">
        <f>ROUND(ROUND(H17,2)*ROUND(G17,3),2)</f>
      </c>
      <c r="J17" s="31" t="s">
        <v>62</v>
      </c>
      <c r="O17">
        <f>(I17*21)/100</f>
      </c>
      <c r="P17" t="s">
        <v>27</v>
      </c>
    </row>
    <row r="18" spans="1:5" ht="12.75">
      <c r="A18" s="34" t="s">
        <v>54</v>
      </c>
      <c r="E18" s="35" t="s">
        <v>163</v>
      </c>
    </row>
    <row r="19" spans="1:5" ht="12.75">
      <c r="A19" s="36" t="s">
        <v>56</v>
      </c>
      <c r="E19" s="37" t="s">
        <v>164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0+O9+O25+O47+O51+O58+O68+O78+O82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165</v>
      </c>
      <c r="I3" s="39">
        <f>0+I9+I25+I47+I51+I58+I68+I78+I82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165</v>
      </c>
      <c r="D4" s="1"/>
      <c r="E4" s="14" t="s">
        <v>166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165</v>
      </c>
      <c r="D5" s="6"/>
      <c r="E5" s="18" t="s">
        <v>166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</f>
      </c>
      <c r="R9">
        <f>0+O10+O13+O16+O19+O22</f>
      </c>
    </row>
    <row r="10" spans="1:16" ht="25.5">
      <c r="A10" s="24" t="s">
        <v>49</v>
      </c>
      <c r="B10" s="29" t="s">
        <v>31</v>
      </c>
      <c r="C10" s="29" t="s">
        <v>167</v>
      </c>
      <c r="D10" s="24" t="s">
        <v>51</v>
      </c>
      <c r="E10" s="30" t="s">
        <v>168</v>
      </c>
      <c r="F10" s="31" t="s">
        <v>107</v>
      </c>
      <c r="G10" s="32">
        <v>101.88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169</v>
      </c>
    </row>
    <row r="12" spans="1:5" ht="12.75">
      <c r="A12" s="38" t="s">
        <v>56</v>
      </c>
      <c r="E12" s="37" t="s">
        <v>170</v>
      </c>
    </row>
    <row r="13" spans="1:16" ht="12.75">
      <c r="A13" s="24" t="s">
        <v>49</v>
      </c>
      <c r="B13" s="29" t="s">
        <v>27</v>
      </c>
      <c r="C13" s="29" t="s">
        <v>74</v>
      </c>
      <c r="D13" s="24" t="s">
        <v>51</v>
      </c>
      <c r="E13" s="30" t="s">
        <v>75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171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172</v>
      </c>
      <c r="D16" s="24" t="s">
        <v>51</v>
      </c>
      <c r="E16" s="30" t="s">
        <v>173</v>
      </c>
      <c r="F16" s="31" t="s">
        <v>71</v>
      </c>
      <c r="G16" s="32">
        <v>1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91</v>
      </c>
      <c r="D19" s="24" t="s">
        <v>51</v>
      </c>
      <c r="E19" s="30" t="s">
        <v>92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174</v>
      </c>
      <c r="O19">
        <f>(I19*21)/100</f>
      </c>
      <c r="P19" t="s">
        <v>27</v>
      </c>
    </row>
    <row r="20" spans="1:5" ht="12.75">
      <c r="A20" s="34" t="s">
        <v>54</v>
      </c>
      <c r="E20" s="35" t="s">
        <v>175</v>
      </c>
    </row>
    <row r="21" spans="1:5" ht="12.75">
      <c r="A21" s="38" t="s">
        <v>56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176</v>
      </c>
      <c r="D22" s="24" t="s">
        <v>51</v>
      </c>
      <c r="E22" s="30" t="s">
        <v>177</v>
      </c>
      <c r="F22" s="31" t="s">
        <v>71</v>
      </c>
      <c r="G22" s="32">
        <v>1</v>
      </c>
      <c r="H22" s="33">
        <v>0</v>
      </c>
      <c r="I22" s="33">
        <f>ROUND(ROUND(H22,2)*ROUND(G22,3),2)</f>
      </c>
      <c r="J22" s="31" t="s">
        <v>62</v>
      </c>
      <c r="O22">
        <f>(I22*21)/100</f>
      </c>
      <c r="P22" t="s">
        <v>27</v>
      </c>
    </row>
    <row r="23" spans="1:5" ht="12.75">
      <c r="A23" s="34" t="s">
        <v>54</v>
      </c>
      <c r="E23" s="35" t="s">
        <v>178</v>
      </c>
    </row>
    <row r="24" spans="1:5" ht="12.75">
      <c r="A24" s="36" t="s">
        <v>56</v>
      </c>
      <c r="E24" s="37" t="s">
        <v>51</v>
      </c>
    </row>
    <row r="25" spans="1:18" ht="12.75" customHeight="1">
      <c r="A25" s="6" t="s">
        <v>47</v>
      </c>
      <c r="B25" s="6"/>
      <c r="C25" s="41" t="s">
        <v>31</v>
      </c>
      <c r="D25" s="6"/>
      <c r="E25" s="27" t="s">
        <v>116</v>
      </c>
      <c r="F25" s="6"/>
      <c r="G25" s="6"/>
      <c r="H25" s="6"/>
      <c r="I25" s="42">
        <f>0+Q25</f>
      </c>
      <c r="J25" s="6"/>
      <c r="O25">
        <f>0+R25</f>
      </c>
      <c r="Q25">
        <f>0+I26+I29+I32+I35+I38+I41+I44</f>
      </c>
      <c r="R25">
        <f>0+O26+O29+O32+O35+O38+O41+O44</f>
      </c>
    </row>
    <row r="26" spans="1:16" ht="12.75">
      <c r="A26" s="24" t="s">
        <v>49</v>
      </c>
      <c r="B26" s="29" t="s">
        <v>39</v>
      </c>
      <c r="C26" s="29" t="s">
        <v>117</v>
      </c>
      <c r="D26" s="24" t="s">
        <v>51</v>
      </c>
      <c r="E26" s="30" t="s">
        <v>118</v>
      </c>
      <c r="F26" s="31" t="s">
        <v>119</v>
      </c>
      <c r="G26" s="32">
        <v>214.2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25.5">
      <c r="A27" s="34" t="s">
        <v>54</v>
      </c>
      <c r="E27" s="35" t="s">
        <v>179</v>
      </c>
    </row>
    <row r="28" spans="1:5" ht="12.75">
      <c r="A28" s="38" t="s">
        <v>56</v>
      </c>
      <c r="E28" s="37" t="s">
        <v>180</v>
      </c>
    </row>
    <row r="29" spans="1:16" ht="12.75">
      <c r="A29" s="24" t="s">
        <v>49</v>
      </c>
      <c r="B29" s="29" t="s">
        <v>73</v>
      </c>
      <c r="C29" s="29" t="s">
        <v>181</v>
      </c>
      <c r="D29" s="24" t="s">
        <v>51</v>
      </c>
      <c r="E29" s="30" t="s">
        <v>182</v>
      </c>
      <c r="F29" s="31" t="s">
        <v>125</v>
      </c>
      <c r="G29" s="32">
        <v>25.7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183</v>
      </c>
    </row>
    <row r="31" spans="1:5" ht="12.75">
      <c r="A31" s="38" t="s">
        <v>56</v>
      </c>
      <c r="E31" s="37" t="s">
        <v>184</v>
      </c>
    </row>
    <row r="32" spans="1:16" ht="12.75">
      <c r="A32" s="24" t="s">
        <v>49</v>
      </c>
      <c r="B32" s="29" t="s">
        <v>77</v>
      </c>
      <c r="C32" s="29" t="s">
        <v>185</v>
      </c>
      <c r="D32" s="24" t="s">
        <v>51</v>
      </c>
      <c r="E32" s="30" t="s">
        <v>186</v>
      </c>
      <c r="F32" s="31" t="s">
        <v>119</v>
      </c>
      <c r="G32" s="32">
        <v>2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187</v>
      </c>
    </row>
    <row r="34" spans="1:5" ht="12.75">
      <c r="A34" s="38" t="s">
        <v>56</v>
      </c>
      <c r="E34" s="37" t="s">
        <v>188</v>
      </c>
    </row>
    <row r="35" spans="1:16" ht="12.75">
      <c r="A35" s="24" t="s">
        <v>49</v>
      </c>
      <c r="B35" s="29" t="s">
        <v>42</v>
      </c>
      <c r="C35" s="29" t="s">
        <v>189</v>
      </c>
      <c r="D35" s="24" t="s">
        <v>51</v>
      </c>
      <c r="E35" s="30" t="s">
        <v>190</v>
      </c>
      <c r="F35" s="31" t="s">
        <v>119</v>
      </c>
      <c r="G35" s="32">
        <v>50.94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191</v>
      </c>
    </row>
    <row r="37" spans="1:5" ht="12.75">
      <c r="A37" s="38" t="s">
        <v>56</v>
      </c>
      <c r="E37" s="37" t="s">
        <v>192</v>
      </c>
    </row>
    <row r="38" spans="1:16" ht="12.75">
      <c r="A38" s="24" t="s">
        <v>49</v>
      </c>
      <c r="B38" s="29" t="s">
        <v>44</v>
      </c>
      <c r="C38" s="29" t="s">
        <v>193</v>
      </c>
      <c r="D38" s="24" t="s">
        <v>51</v>
      </c>
      <c r="E38" s="30" t="s">
        <v>194</v>
      </c>
      <c r="F38" s="31" t="s">
        <v>119</v>
      </c>
      <c r="G38" s="32">
        <v>50.94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195</v>
      </c>
    </row>
    <row r="40" spans="1:5" ht="12.75">
      <c r="A40" s="38" t="s">
        <v>56</v>
      </c>
      <c r="E40" s="37" t="s">
        <v>196</v>
      </c>
    </row>
    <row r="41" spans="1:16" ht="12.75">
      <c r="A41" s="24" t="s">
        <v>49</v>
      </c>
      <c r="B41" s="29" t="s">
        <v>46</v>
      </c>
      <c r="C41" s="29" t="s">
        <v>197</v>
      </c>
      <c r="D41" s="24" t="s">
        <v>51</v>
      </c>
      <c r="E41" s="30" t="s">
        <v>198</v>
      </c>
      <c r="F41" s="31" t="s">
        <v>145</v>
      </c>
      <c r="G41" s="32">
        <v>20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199</v>
      </c>
    </row>
    <row r="43" spans="1:5" ht="12.75">
      <c r="A43" s="38" t="s">
        <v>56</v>
      </c>
      <c r="E43" s="37" t="s">
        <v>200</v>
      </c>
    </row>
    <row r="44" spans="1:16" ht="12.75">
      <c r="A44" s="24" t="s">
        <v>49</v>
      </c>
      <c r="B44" s="29" t="s">
        <v>90</v>
      </c>
      <c r="C44" s="29" t="s">
        <v>201</v>
      </c>
      <c r="D44" s="24" t="s">
        <v>51</v>
      </c>
      <c r="E44" s="30" t="s">
        <v>202</v>
      </c>
      <c r="F44" s="31" t="s">
        <v>145</v>
      </c>
      <c r="G44" s="32">
        <v>20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6" t="s">
        <v>56</v>
      </c>
      <c r="E46" s="37" t="s">
        <v>51</v>
      </c>
    </row>
    <row r="47" spans="1:18" ht="12.75" customHeight="1">
      <c r="A47" s="6" t="s">
        <v>47</v>
      </c>
      <c r="B47" s="6"/>
      <c r="C47" s="41" t="s">
        <v>27</v>
      </c>
      <c r="D47" s="6"/>
      <c r="E47" s="27" t="s">
        <v>203</v>
      </c>
      <c r="F47" s="6"/>
      <c r="G47" s="6"/>
      <c r="H47" s="6"/>
      <c r="I47" s="42">
        <f>0+Q47</f>
      </c>
      <c r="J47" s="6"/>
      <c r="O47">
        <f>0+R47</f>
      </c>
      <c r="Q47">
        <f>0+I48</f>
      </c>
      <c r="R47">
        <f>0+O48</f>
      </c>
    </row>
    <row r="48" spans="1:16" ht="25.5">
      <c r="A48" s="24" t="s">
        <v>49</v>
      </c>
      <c r="B48" s="29" t="s">
        <v>94</v>
      </c>
      <c r="C48" s="29" t="s">
        <v>204</v>
      </c>
      <c r="D48" s="24" t="s">
        <v>51</v>
      </c>
      <c r="E48" s="30" t="s">
        <v>205</v>
      </c>
      <c r="F48" s="31" t="s">
        <v>71</v>
      </c>
      <c r="G48" s="32">
        <v>116</v>
      </c>
      <c r="H48" s="33">
        <v>0</v>
      </c>
      <c r="I48" s="33">
        <f>ROUND(ROUND(H48,2)*ROUND(G48,3),2)</f>
      </c>
      <c r="J48" s="31" t="s">
        <v>62</v>
      </c>
      <c r="O48">
        <f>(I48*21)/100</f>
      </c>
      <c r="P48" t="s">
        <v>27</v>
      </c>
    </row>
    <row r="49" spans="1:5" ht="12.75">
      <c r="A49" s="34" t="s">
        <v>54</v>
      </c>
      <c r="E49" s="35" t="s">
        <v>206</v>
      </c>
    </row>
    <row r="50" spans="1:5" ht="25.5">
      <c r="A50" s="36" t="s">
        <v>56</v>
      </c>
      <c r="E50" s="37" t="s">
        <v>207</v>
      </c>
    </row>
    <row r="51" spans="1:18" ht="12.75" customHeight="1">
      <c r="A51" s="6" t="s">
        <v>47</v>
      </c>
      <c r="B51" s="6"/>
      <c r="C51" s="41" t="s">
        <v>26</v>
      </c>
      <c r="D51" s="6"/>
      <c r="E51" s="27" t="s">
        <v>208</v>
      </c>
      <c r="F51" s="6"/>
      <c r="G51" s="6"/>
      <c r="H51" s="6"/>
      <c r="I51" s="42">
        <f>0+Q51</f>
      </c>
      <c r="J51" s="6"/>
      <c r="O51">
        <f>0+R51</f>
      </c>
      <c r="Q51">
        <f>0+I52+I55</f>
      </c>
      <c r="R51">
        <f>0+O52+O55</f>
      </c>
    </row>
    <row r="52" spans="1:16" ht="12.75">
      <c r="A52" s="24" t="s">
        <v>49</v>
      </c>
      <c r="B52" s="29" t="s">
        <v>98</v>
      </c>
      <c r="C52" s="29" t="s">
        <v>209</v>
      </c>
      <c r="D52" s="24" t="s">
        <v>51</v>
      </c>
      <c r="E52" s="30" t="s">
        <v>210</v>
      </c>
      <c r="F52" s="31" t="s">
        <v>119</v>
      </c>
      <c r="G52" s="32">
        <v>7.682</v>
      </c>
      <c r="H52" s="33">
        <v>0</v>
      </c>
      <c r="I52" s="33">
        <f>ROUND(ROUND(H52,2)*ROUND(G52,3),2)</f>
      </c>
      <c r="J52" s="31" t="s">
        <v>62</v>
      </c>
      <c r="O52">
        <f>(I52*21)/100</f>
      </c>
      <c r="P52" t="s">
        <v>27</v>
      </c>
    </row>
    <row r="53" spans="1:5" ht="12.75">
      <c r="A53" s="34" t="s">
        <v>54</v>
      </c>
      <c r="E53" s="35" t="s">
        <v>211</v>
      </c>
    </row>
    <row r="54" spans="1:5" ht="38.25">
      <c r="A54" s="38" t="s">
        <v>56</v>
      </c>
      <c r="E54" s="37" t="s">
        <v>212</v>
      </c>
    </row>
    <row r="55" spans="1:16" ht="12.75">
      <c r="A55" s="24" t="s">
        <v>49</v>
      </c>
      <c r="B55" s="29" t="s">
        <v>213</v>
      </c>
      <c r="C55" s="29" t="s">
        <v>214</v>
      </c>
      <c r="D55" s="24" t="s">
        <v>51</v>
      </c>
      <c r="E55" s="30" t="s">
        <v>215</v>
      </c>
      <c r="F55" s="31" t="s">
        <v>107</v>
      </c>
      <c r="G55" s="32">
        <v>1.383</v>
      </c>
      <c r="H55" s="33">
        <v>0</v>
      </c>
      <c r="I55" s="33">
        <f>ROUND(ROUND(H55,2)*ROUND(G55,3),2)</f>
      </c>
      <c r="J55" s="31" t="s">
        <v>62</v>
      </c>
      <c r="O55">
        <f>(I55*21)/100</f>
      </c>
      <c r="P55" t="s">
        <v>27</v>
      </c>
    </row>
    <row r="56" spans="1:5" ht="12.75">
      <c r="A56" s="34" t="s">
        <v>54</v>
      </c>
      <c r="E56" s="35" t="s">
        <v>216</v>
      </c>
    </row>
    <row r="57" spans="1:5" ht="12.75">
      <c r="A57" s="36" t="s">
        <v>56</v>
      </c>
      <c r="E57" s="37" t="s">
        <v>217</v>
      </c>
    </row>
    <row r="58" spans="1:18" ht="12.75" customHeight="1">
      <c r="A58" s="6" t="s">
        <v>47</v>
      </c>
      <c r="B58" s="6"/>
      <c r="C58" s="41" t="s">
        <v>35</v>
      </c>
      <c r="D58" s="6"/>
      <c r="E58" s="27" t="s">
        <v>218</v>
      </c>
      <c r="F58" s="6"/>
      <c r="G58" s="6"/>
      <c r="H58" s="6"/>
      <c r="I58" s="42">
        <f>0+Q58</f>
      </c>
      <c r="J58" s="6"/>
      <c r="O58">
        <f>0+R58</f>
      </c>
      <c r="Q58">
        <f>0+I59+I62+I65</f>
      </c>
      <c r="R58">
        <f>0+O59+O62+O65</f>
      </c>
    </row>
    <row r="59" spans="1:16" ht="12.75">
      <c r="A59" s="24" t="s">
        <v>49</v>
      </c>
      <c r="B59" s="29" t="s">
        <v>219</v>
      </c>
      <c r="C59" s="29" t="s">
        <v>220</v>
      </c>
      <c r="D59" s="24" t="s">
        <v>51</v>
      </c>
      <c r="E59" s="30" t="s">
        <v>221</v>
      </c>
      <c r="F59" s="31" t="s">
        <v>145</v>
      </c>
      <c r="G59" s="32">
        <v>115.56</v>
      </c>
      <c r="H59" s="33">
        <v>0</v>
      </c>
      <c r="I59" s="33">
        <f>ROUND(ROUND(H59,2)*ROUND(G59,3),2)</f>
      </c>
      <c r="J59" s="31" t="s">
        <v>62</v>
      </c>
      <c r="O59">
        <f>(I59*21)/100</f>
      </c>
      <c r="P59" t="s">
        <v>27</v>
      </c>
    </row>
    <row r="60" spans="1:5" ht="38.25">
      <c r="A60" s="34" t="s">
        <v>54</v>
      </c>
      <c r="E60" s="35" t="s">
        <v>222</v>
      </c>
    </row>
    <row r="61" spans="1:5" ht="12.75">
      <c r="A61" s="38" t="s">
        <v>56</v>
      </c>
      <c r="E61" s="37" t="s">
        <v>223</v>
      </c>
    </row>
    <row r="62" spans="1:16" ht="12.75">
      <c r="A62" s="24" t="s">
        <v>49</v>
      </c>
      <c r="B62" s="29" t="s">
        <v>224</v>
      </c>
      <c r="C62" s="29" t="s">
        <v>225</v>
      </c>
      <c r="D62" s="24" t="s">
        <v>51</v>
      </c>
      <c r="E62" s="30" t="s">
        <v>226</v>
      </c>
      <c r="F62" s="31" t="s">
        <v>119</v>
      </c>
      <c r="G62" s="32">
        <v>0.018</v>
      </c>
      <c r="H62" s="33">
        <v>0</v>
      </c>
      <c r="I62" s="33">
        <f>ROUND(ROUND(H62,2)*ROUND(G62,3),2)</f>
      </c>
      <c r="J62" s="31" t="s">
        <v>62</v>
      </c>
      <c r="O62">
        <f>(I62*21)/100</f>
      </c>
      <c r="P62" t="s">
        <v>27</v>
      </c>
    </row>
    <row r="63" spans="1:5" ht="12.75">
      <c r="A63" s="34" t="s">
        <v>54</v>
      </c>
      <c r="E63" s="35" t="s">
        <v>227</v>
      </c>
    </row>
    <row r="64" spans="1:5" ht="12.75">
      <c r="A64" s="38" t="s">
        <v>56</v>
      </c>
      <c r="E64" s="37" t="s">
        <v>228</v>
      </c>
    </row>
    <row r="65" spans="1:16" ht="12.75">
      <c r="A65" s="24" t="s">
        <v>49</v>
      </c>
      <c r="B65" s="29" t="s">
        <v>229</v>
      </c>
      <c r="C65" s="29" t="s">
        <v>230</v>
      </c>
      <c r="D65" s="24" t="s">
        <v>51</v>
      </c>
      <c r="E65" s="30" t="s">
        <v>231</v>
      </c>
      <c r="F65" s="31" t="s">
        <v>119</v>
      </c>
      <c r="G65" s="32">
        <v>50.94</v>
      </c>
      <c r="H65" s="33">
        <v>0</v>
      </c>
      <c r="I65" s="33">
        <f>ROUND(ROUND(H65,2)*ROUND(G65,3),2)</f>
      </c>
      <c r="J65" s="31" t="s">
        <v>62</v>
      </c>
      <c r="O65">
        <f>(I65*21)/100</f>
      </c>
      <c r="P65" t="s">
        <v>27</v>
      </c>
    </row>
    <row r="66" spans="1:5" ht="12.75">
      <c r="A66" s="34" t="s">
        <v>54</v>
      </c>
      <c r="E66" s="35" t="s">
        <v>51</v>
      </c>
    </row>
    <row r="67" spans="1:5" ht="12.75">
      <c r="A67" s="36" t="s">
        <v>56</v>
      </c>
      <c r="E67" s="37" t="s">
        <v>232</v>
      </c>
    </row>
    <row r="68" spans="1:18" ht="12.75" customHeight="1">
      <c r="A68" s="6" t="s">
        <v>47</v>
      </c>
      <c r="B68" s="6"/>
      <c r="C68" s="41" t="s">
        <v>37</v>
      </c>
      <c r="D68" s="6"/>
      <c r="E68" s="27" t="s">
        <v>160</v>
      </c>
      <c r="F68" s="6"/>
      <c r="G68" s="6"/>
      <c r="H68" s="6"/>
      <c r="I68" s="42">
        <f>0+Q68</f>
      </c>
      <c r="J68" s="6"/>
      <c r="O68">
        <f>0+R68</f>
      </c>
      <c r="Q68">
        <f>0+I69+I72+I75</f>
      </c>
      <c r="R68">
        <f>0+O69+O72+O75</f>
      </c>
    </row>
    <row r="69" spans="1:16" ht="12.75">
      <c r="A69" s="24" t="s">
        <v>49</v>
      </c>
      <c r="B69" s="29" t="s">
        <v>233</v>
      </c>
      <c r="C69" s="29" t="s">
        <v>234</v>
      </c>
      <c r="D69" s="24" t="s">
        <v>51</v>
      </c>
      <c r="E69" s="30" t="s">
        <v>235</v>
      </c>
      <c r="F69" s="31" t="s">
        <v>145</v>
      </c>
      <c r="G69" s="32">
        <v>4352.05</v>
      </c>
      <c r="H69" s="33">
        <v>0</v>
      </c>
      <c r="I69" s="33">
        <f>ROUND(ROUND(H69,2)*ROUND(G69,3),2)</f>
      </c>
      <c r="J69" s="31" t="s">
        <v>62</v>
      </c>
      <c r="O69">
        <f>(I69*21)/100</f>
      </c>
      <c r="P69" t="s">
        <v>27</v>
      </c>
    </row>
    <row r="70" spans="1:5" ht="12.75">
      <c r="A70" s="34" t="s">
        <v>54</v>
      </c>
      <c r="E70" s="35" t="s">
        <v>51</v>
      </c>
    </row>
    <row r="71" spans="1:5" ht="38.25">
      <c r="A71" s="38" t="s">
        <v>56</v>
      </c>
      <c r="E71" s="37" t="s">
        <v>236</v>
      </c>
    </row>
    <row r="72" spans="1:16" ht="12.75">
      <c r="A72" s="24" t="s">
        <v>49</v>
      </c>
      <c r="B72" s="29" t="s">
        <v>237</v>
      </c>
      <c r="C72" s="29" t="s">
        <v>238</v>
      </c>
      <c r="D72" s="24" t="s">
        <v>51</v>
      </c>
      <c r="E72" s="30" t="s">
        <v>239</v>
      </c>
      <c r="F72" s="31" t="s">
        <v>145</v>
      </c>
      <c r="G72" s="32">
        <v>68.05</v>
      </c>
      <c r="H72" s="33">
        <v>0</v>
      </c>
      <c r="I72" s="33">
        <f>ROUND(ROUND(H72,2)*ROUND(G72,3),2)</f>
      </c>
      <c r="J72" s="31" t="s">
        <v>62</v>
      </c>
      <c r="O72">
        <f>(I72*21)/100</f>
      </c>
      <c r="P72" t="s">
        <v>27</v>
      </c>
    </row>
    <row r="73" spans="1:5" ht="12.75">
      <c r="A73" s="34" t="s">
        <v>54</v>
      </c>
      <c r="E73" s="35" t="s">
        <v>240</v>
      </c>
    </row>
    <row r="74" spans="1:5" ht="12.75">
      <c r="A74" s="38" t="s">
        <v>56</v>
      </c>
      <c r="E74" s="37" t="s">
        <v>241</v>
      </c>
    </row>
    <row r="75" spans="1:16" ht="12.75">
      <c r="A75" s="24" t="s">
        <v>49</v>
      </c>
      <c r="B75" s="29" t="s">
        <v>242</v>
      </c>
      <c r="C75" s="29" t="s">
        <v>243</v>
      </c>
      <c r="D75" s="24" t="s">
        <v>51</v>
      </c>
      <c r="E75" s="30" t="s">
        <v>244</v>
      </c>
      <c r="F75" s="31" t="s">
        <v>145</v>
      </c>
      <c r="G75" s="32">
        <v>756</v>
      </c>
      <c r="H75" s="33">
        <v>0</v>
      </c>
      <c r="I75" s="33">
        <f>ROUND(ROUND(H75,2)*ROUND(G75,3),2)</f>
      </c>
      <c r="J75" s="31"/>
      <c r="O75">
        <f>(I75*21)/100</f>
      </c>
      <c r="P75" t="s">
        <v>27</v>
      </c>
    </row>
    <row r="76" spans="1:5" ht="25.5">
      <c r="A76" s="34" t="s">
        <v>54</v>
      </c>
      <c r="E76" s="35" t="s">
        <v>245</v>
      </c>
    </row>
    <row r="77" spans="1:5" ht="12.75">
      <c r="A77" s="36" t="s">
        <v>56</v>
      </c>
      <c r="E77" s="37" t="s">
        <v>246</v>
      </c>
    </row>
    <row r="78" spans="1:18" ht="12.75" customHeight="1">
      <c r="A78" s="6" t="s">
        <v>47</v>
      </c>
      <c r="B78" s="6"/>
      <c r="C78" s="41" t="s">
        <v>73</v>
      </c>
      <c r="D78" s="6"/>
      <c r="E78" s="27" t="s">
        <v>247</v>
      </c>
      <c r="F78" s="6"/>
      <c r="G78" s="6"/>
      <c r="H78" s="6"/>
      <c r="I78" s="42">
        <f>0+Q78</f>
      </c>
      <c r="J78" s="6"/>
      <c r="O78">
        <f>0+R78</f>
      </c>
      <c r="Q78">
        <f>0+I79</f>
      </c>
      <c r="R78">
        <f>0+O79</f>
      </c>
    </row>
    <row r="79" spans="1:16" ht="12.75">
      <c r="A79" s="24" t="s">
        <v>49</v>
      </c>
      <c r="B79" s="29" t="s">
        <v>248</v>
      </c>
      <c r="C79" s="29" t="s">
        <v>249</v>
      </c>
      <c r="D79" s="24" t="s">
        <v>51</v>
      </c>
      <c r="E79" s="30" t="s">
        <v>250</v>
      </c>
      <c r="F79" s="31" t="s">
        <v>145</v>
      </c>
      <c r="G79" s="32">
        <v>115.56</v>
      </c>
      <c r="H79" s="33">
        <v>0</v>
      </c>
      <c r="I79" s="33">
        <f>ROUND(ROUND(H79,2)*ROUND(G79,3),2)</f>
      </c>
      <c r="J79" s="31" t="s">
        <v>62</v>
      </c>
      <c r="O79">
        <f>(I79*21)/100</f>
      </c>
      <c r="P79" t="s">
        <v>27</v>
      </c>
    </row>
    <row r="80" spans="1:5" ht="12.75">
      <c r="A80" s="34" t="s">
        <v>54</v>
      </c>
      <c r="E80" s="35" t="s">
        <v>251</v>
      </c>
    </row>
    <row r="81" spans="1:5" ht="12.75">
      <c r="A81" s="36" t="s">
        <v>56</v>
      </c>
      <c r="E81" s="37" t="s">
        <v>252</v>
      </c>
    </row>
    <row r="82" spans="1:18" ht="12.75" customHeight="1">
      <c r="A82" s="6" t="s">
        <v>47</v>
      </c>
      <c r="B82" s="6"/>
      <c r="C82" s="41" t="s">
        <v>42</v>
      </c>
      <c r="D82" s="6"/>
      <c r="E82" s="27" t="s">
        <v>122</v>
      </c>
      <c r="F82" s="6"/>
      <c r="G82" s="6"/>
      <c r="H82" s="6"/>
      <c r="I82" s="42">
        <f>0+Q82</f>
      </c>
      <c r="J82" s="6"/>
      <c r="O82">
        <f>0+R82</f>
      </c>
      <c r="Q82">
        <f>0+I83+I86+I89+I92+I95+I98+I101+I104</f>
      </c>
      <c r="R82">
        <f>0+O83+O86+O89+O92+O95+O98+O101+O104</f>
      </c>
    </row>
    <row r="83" spans="1:16" ht="12.75">
      <c r="A83" s="24" t="s">
        <v>49</v>
      </c>
      <c r="B83" s="29" t="s">
        <v>253</v>
      </c>
      <c r="C83" s="29" t="s">
        <v>254</v>
      </c>
      <c r="D83" s="24" t="s">
        <v>51</v>
      </c>
      <c r="E83" s="30" t="s">
        <v>255</v>
      </c>
      <c r="F83" s="31" t="s">
        <v>125</v>
      </c>
      <c r="G83" s="32">
        <v>13.25</v>
      </c>
      <c r="H83" s="33">
        <v>0</v>
      </c>
      <c r="I83" s="33">
        <f>ROUND(ROUND(H83,2)*ROUND(G83,3),2)</f>
      </c>
      <c r="J83" s="31" t="s">
        <v>62</v>
      </c>
      <c r="O83">
        <f>(I83*21)/100</f>
      </c>
      <c r="P83" t="s">
        <v>27</v>
      </c>
    </row>
    <row r="84" spans="1:5" ht="12.75">
      <c r="A84" s="34" t="s">
        <v>54</v>
      </c>
      <c r="E84" s="35" t="s">
        <v>256</v>
      </c>
    </row>
    <row r="85" spans="1:5" ht="12.75">
      <c r="A85" s="38" t="s">
        <v>56</v>
      </c>
      <c r="E85" s="37" t="s">
        <v>257</v>
      </c>
    </row>
    <row r="86" spans="1:16" ht="12.75">
      <c r="A86" s="24" t="s">
        <v>49</v>
      </c>
      <c r="B86" s="29" t="s">
        <v>258</v>
      </c>
      <c r="C86" s="29" t="s">
        <v>259</v>
      </c>
      <c r="D86" s="24" t="s">
        <v>51</v>
      </c>
      <c r="E86" s="30" t="s">
        <v>260</v>
      </c>
      <c r="F86" s="31" t="s">
        <v>125</v>
      </c>
      <c r="G86" s="32">
        <v>45.2</v>
      </c>
      <c r="H86" s="33">
        <v>0</v>
      </c>
      <c r="I86" s="33">
        <f>ROUND(ROUND(H86,2)*ROUND(G86,3),2)</f>
      </c>
      <c r="J86" s="31" t="s">
        <v>62</v>
      </c>
      <c r="O86">
        <f>(I86*21)/100</f>
      </c>
      <c r="P86" t="s">
        <v>27</v>
      </c>
    </row>
    <row r="87" spans="1:5" ht="12.75">
      <c r="A87" s="34" t="s">
        <v>54</v>
      </c>
      <c r="E87" s="35" t="s">
        <v>261</v>
      </c>
    </row>
    <row r="88" spans="1:5" ht="12.75">
      <c r="A88" s="38" t="s">
        <v>56</v>
      </c>
      <c r="E88" s="37" t="s">
        <v>262</v>
      </c>
    </row>
    <row r="89" spans="1:16" ht="12.75">
      <c r="A89" s="24" t="s">
        <v>49</v>
      </c>
      <c r="B89" s="29" t="s">
        <v>263</v>
      </c>
      <c r="C89" s="29" t="s">
        <v>264</v>
      </c>
      <c r="D89" s="24" t="s">
        <v>51</v>
      </c>
      <c r="E89" s="30" t="s">
        <v>265</v>
      </c>
      <c r="F89" s="31" t="s">
        <v>125</v>
      </c>
      <c r="G89" s="32">
        <v>35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12.75">
      <c r="A90" s="34" t="s">
        <v>54</v>
      </c>
      <c r="E90" s="35" t="s">
        <v>51</v>
      </c>
    </row>
    <row r="91" spans="1:5" ht="12.75">
      <c r="A91" s="38" t="s">
        <v>56</v>
      </c>
      <c r="E91" s="37" t="s">
        <v>266</v>
      </c>
    </row>
    <row r="92" spans="1:16" ht="12.75">
      <c r="A92" s="24" t="s">
        <v>49</v>
      </c>
      <c r="B92" s="29" t="s">
        <v>267</v>
      </c>
      <c r="C92" s="29" t="s">
        <v>268</v>
      </c>
      <c r="D92" s="24" t="s">
        <v>51</v>
      </c>
      <c r="E92" s="30" t="s">
        <v>269</v>
      </c>
      <c r="F92" s="31" t="s">
        <v>71</v>
      </c>
      <c r="G92" s="32">
        <v>2</v>
      </c>
      <c r="H92" s="33">
        <v>0</v>
      </c>
      <c r="I92" s="33">
        <f>ROUND(ROUND(H92,2)*ROUND(G92,3),2)</f>
      </c>
      <c r="J92" s="31" t="s">
        <v>62</v>
      </c>
      <c r="O92">
        <f>(I92*21)/100</f>
      </c>
      <c r="P92" t="s">
        <v>27</v>
      </c>
    </row>
    <row r="93" spans="1:5" ht="12.75">
      <c r="A93" s="34" t="s">
        <v>54</v>
      </c>
      <c r="E93" s="35" t="s">
        <v>270</v>
      </c>
    </row>
    <row r="94" spans="1:5" ht="12.75">
      <c r="A94" s="38" t="s">
        <v>56</v>
      </c>
      <c r="E94" s="37" t="s">
        <v>271</v>
      </c>
    </row>
    <row r="95" spans="1:16" ht="25.5">
      <c r="A95" s="24" t="s">
        <v>49</v>
      </c>
      <c r="B95" s="29" t="s">
        <v>272</v>
      </c>
      <c r="C95" s="29" t="s">
        <v>273</v>
      </c>
      <c r="D95" s="24" t="s">
        <v>51</v>
      </c>
      <c r="E95" s="30" t="s">
        <v>274</v>
      </c>
      <c r="F95" s="31" t="s">
        <v>71</v>
      </c>
      <c r="G95" s="32">
        <v>10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270</v>
      </c>
    </row>
    <row r="97" spans="1:5" ht="25.5">
      <c r="A97" s="38" t="s">
        <v>56</v>
      </c>
      <c r="E97" s="37" t="s">
        <v>275</v>
      </c>
    </row>
    <row r="98" spans="1:16" ht="12.75">
      <c r="A98" s="24" t="s">
        <v>49</v>
      </c>
      <c r="B98" s="29" t="s">
        <v>276</v>
      </c>
      <c r="C98" s="29" t="s">
        <v>277</v>
      </c>
      <c r="D98" s="24" t="s">
        <v>51</v>
      </c>
      <c r="E98" s="30" t="s">
        <v>278</v>
      </c>
      <c r="F98" s="31" t="s">
        <v>125</v>
      </c>
      <c r="G98" s="32">
        <v>25.7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183</v>
      </c>
    </row>
    <row r="100" spans="1:5" ht="12.75">
      <c r="A100" s="38" t="s">
        <v>56</v>
      </c>
      <c r="E100" s="37" t="s">
        <v>184</v>
      </c>
    </row>
    <row r="101" spans="1:16" ht="12.75">
      <c r="A101" s="24" t="s">
        <v>49</v>
      </c>
      <c r="B101" s="29" t="s">
        <v>279</v>
      </c>
      <c r="C101" s="29" t="s">
        <v>280</v>
      </c>
      <c r="D101" s="24" t="s">
        <v>51</v>
      </c>
      <c r="E101" s="30" t="s">
        <v>281</v>
      </c>
      <c r="F101" s="31" t="s">
        <v>145</v>
      </c>
      <c r="G101" s="32">
        <v>30.821</v>
      </c>
      <c r="H101" s="33">
        <v>0</v>
      </c>
      <c r="I101" s="33">
        <f>ROUND(ROUND(H101,2)*ROUND(G101,3),2)</f>
      </c>
      <c r="J101" s="31" t="s">
        <v>62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12.75">
      <c r="A103" s="38" t="s">
        <v>56</v>
      </c>
      <c r="E103" s="37" t="s">
        <v>282</v>
      </c>
    </row>
    <row r="104" spans="1:16" ht="12.75">
      <c r="A104" s="24" t="s">
        <v>49</v>
      </c>
      <c r="B104" s="29" t="s">
        <v>283</v>
      </c>
      <c r="C104" s="29" t="s">
        <v>284</v>
      </c>
      <c r="D104" s="24" t="s">
        <v>51</v>
      </c>
      <c r="E104" s="30" t="s">
        <v>285</v>
      </c>
      <c r="F104" s="31" t="s">
        <v>125</v>
      </c>
      <c r="G104" s="32">
        <v>25.7</v>
      </c>
      <c r="H104" s="33">
        <v>0</v>
      </c>
      <c r="I104" s="33">
        <f>ROUND(ROUND(H104,2)*ROUND(G104,3),2)</f>
      </c>
      <c r="J104" s="31" t="s">
        <v>62</v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183</v>
      </c>
    </row>
    <row r="106" spans="1:5" ht="12.75">
      <c r="A106" s="36" t="s">
        <v>56</v>
      </c>
      <c r="E106" s="37" t="s">
        <v>184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