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41003 - Rekonstrukce z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'20241003 - Rekonstrukce z...'!$C$91:$K$419</definedName>
    <definedName name="_xlnm.Print_Area" localSheetId="1">'20241003 - Rekonstrukce z...'!$C$4:$J$37,'20241003 - Rekonstrukce z...'!$C$43:$J$75,'20241003 - Rekonstrukce z...'!$C$81:$J$419</definedName>
    <definedName name="_xlnm.Print_Area" localSheetId="2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'20241003 - Rekonstrukce z...'!$91:$91</definedName>
  </definedNames>
  <calcPr fullCalcOnLoad="1"/>
</workbook>
</file>

<file path=xl/sharedStrings.xml><?xml version="1.0" encoding="utf-8"?>
<sst xmlns="http://schemas.openxmlformats.org/spreadsheetml/2006/main" count="3711" uniqueCount="871">
  <si>
    <t>Export Komplet</t>
  </si>
  <si>
    <t>VZ</t>
  </si>
  <si>
    <t>2.0</t>
  </si>
  <si>
    <t>ZAMOK</t>
  </si>
  <si>
    <t>False</t>
  </si>
  <si>
    <t>{f7ed0038-5b92-4e27-b17e-e1c3fc8cc73a}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</si>
  <si>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</si>
  <si>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</si>
  <si>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</si>
  <si>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</si>
  <si>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</si>
  <si>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</si>
  <si>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</si>
  <si>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</si>
  <si>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20241003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</si>
  <si>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</si>
  <si>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</si>
  <si>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zázemí sportovního stadionu GJŠB Domažlice</t>
  </si>
  <si>
    <t>KSO:</t>
  </si>
  <si>
    <t/>
  </si>
  <si>
    <t>CC-CZ:</t>
  </si>
  <si>
    <t>Místo:</t>
  </si>
  <si>
    <t xml:space="preserve"> </t>
  </si>
  <si>
    <t>Datum:</t>
  </si>
  <si>
    <t>22. 1. 2024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</si>
  <si>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</si>
  <si>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</si>
  <si>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</si>
  <si>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</si>
  <si>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</si>
  <si>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</si>
  <si>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</si>
  <si>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</si>
  <si>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</si>
  <si>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</si>
  <si>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</si>
  <si>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</si>
  <si>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</si>
  <si>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</si>
  <si>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</si>
  <si>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</si>
  <si>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</si>
  <si>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</si>
  <si>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</si>
  <si>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</si>
  <si>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</si>
  <si>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</si>
  <si>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</si>
  <si>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</si>
  <si>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</si>
  <si>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</si>
  <si>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</si>
  <si>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</si>
  <si>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</si>
  <si>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</si>
  <si>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</si>
  <si>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</si>
  <si>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</si>
  <si>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</si>
  <si>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</si>
  <si>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</si>
  <si>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</si>
  <si>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</si>
  <si>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</si>
  <si>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</si>
  <si>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</si>
  <si>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</si>
  <si>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</si>
  <si>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</si>
  <si>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</si>
  <si>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</si>
  <si>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</si>
  <si>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</si>
  <si>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</si>
  <si>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</si>
  <si>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</si>
  <si>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</si>
  <si>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</si>
  <si>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</si>
  <si>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</si>
  <si>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</si>
  <si>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</si>
  <si>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celkem - celkem</t>
  </si>
  <si>
    <t xml:space="preserve">    HSV - Práce a dodávky HSV</t>
  </si>
  <si>
    <t xml:space="preserve">      6 - Úpravy povrchů, podlahy a osazování výplní</t>
  </si>
  <si>
    <t xml:space="preserve">      9 - Ostatní konstrukce a práce, bourání</t>
  </si>
  <si>
    <t xml:space="preserve">      997 - Přesun sutě</t>
  </si>
  <si>
    <t xml:space="preserve">      998 - Přesun hmot</t>
  </si>
  <si>
    <t xml:space="preserve">    PSV - Práce a dodávky PSV</t>
  </si>
  <si>
    <t xml:space="preserve">      721 - Zdravotechnika - vnitřní kanalizace</t>
  </si>
  <si>
    <t xml:space="preserve">      725 - Zdravotechnika - zařizovací předměty</t>
  </si>
  <si>
    <t xml:space="preserve">      741 - Elektroinstalace - silnoproud</t>
  </si>
  <si>
    <t xml:space="preserve">      764 - Konstrukce klempířské</t>
  </si>
  <si>
    <t xml:space="preserve">      765 - Krytina skládaná</t>
  </si>
  <si>
    <t xml:space="preserve">      766 - Konstrukce truhlářské</t>
  </si>
  <si>
    <t xml:space="preserve">      771 - Podlahy z dlaždic</t>
  </si>
  <si>
    <t xml:space="preserve">      776 - Podlahy povlakové</t>
  </si>
  <si>
    <t xml:space="preserve">      781 - Dokončovací práce - obklady</t>
  </si>
  <si>
    <t xml:space="preserve">      783 - Dokončovací práce - nátěry</t>
  </si>
  <si>
    <t xml:space="preserve">    VRN - Vedlejší rozpočtové náklady</t>
  </si>
  <si>
    <t xml:space="preserve">  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</si>
  <si>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</si>
  <si>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</si>
  <si>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</si>
  <si>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</si>
  <si>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</si>
  <si>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</si>
  <si>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</si>
  <si>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</si>
  <si>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</si>
  <si>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</si>
  <si>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</si>
  <si>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</si>
  <si>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</si>
  <si>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celkem</t>
  </si>
  <si>
    <t>5</t>
  </si>
  <si>
    <t>ROZPOCET</t>
  </si>
  <si>
    <t>HSV</t>
  </si>
  <si>
    <t>Práce a dodávky HSV</t>
  </si>
  <si>
    <t>6</t>
  </si>
  <si>
    <t>Úpravy povrchů, podlahy a osazování výplní</t>
  </si>
  <si>
    <t>K</t>
  </si>
  <si>
    <t>611325422</t>
  </si>
  <si>
    <t>Oprava vápenocementové omítky vnitřních ploch štukové dvouvrstvé, tloušťky do 20 mm a tloušťky štuku do 3 mm stropů, v rozsahu opravované plochy přes 10 do 30%</t>
  </si>
  <si>
    <t>m2</t>
  </si>
  <si>
    <t>4</t>
  </si>
  <si>
    <t>3</t>
  </si>
  <si>
    <t>180729363</t>
  </si>
  <si>
    <t>Online PSC</t>
  </si>
  <si>
    <t>https://podminky.urs.cz/item/CS_URS_2023_02/611325422</t>
  </si>
  <si>
    <t>612325421</t>
  </si>
  <si>
    <t>Oprava vápenocementové omítky vnitřních ploch štukové dvouvrstvé, tloušťky do 20 mm a tloušťky štuku do 3 mm stěn, v rozsahu opravované plochy do 10%</t>
  </si>
  <si>
    <t>-1114276111</t>
  </si>
  <si>
    <t>https://podminky.urs.cz/item/CS_URS_2023_02/612325421</t>
  </si>
  <si>
    <t>VV</t>
  </si>
  <si>
    <t>m.001</t>
  </si>
  <si>
    <t>2,85*(4,15*2+3,9*2)-0,9*0,9*2-0,60*2,0-0,8*2,0</t>
  </si>
  <si>
    <t>m.002</t>
  </si>
  <si>
    <t>(2,85-2,0)*(2,4*2+1,7)-0,6*2,0-0,90*0,60</t>
  </si>
  <si>
    <t>m.003</t>
  </si>
  <si>
    <t>(2,85-1,8)*(1,45*2+1,40*2)-0,8*2,0-0,90*0,60</t>
  </si>
  <si>
    <t>m.004</t>
  </si>
  <si>
    <t>(2,85-1,50)*(1,50*2+1,40*2)-0,8*2,0*2,0-0,90*0,60</t>
  </si>
  <si>
    <t>m.005</t>
  </si>
  <si>
    <t>2,85*(4,10*2+1,40*2)-0,80*2,0*4-0,60*2,0*2-0,90*1,20</t>
  </si>
  <si>
    <t>m.006</t>
  </si>
  <si>
    <t>(2,85-2,0)*(1,90*2+2,25*2)-0,90*0,90-0,60*2,0</t>
  </si>
  <si>
    <t>m.007</t>
  </si>
  <si>
    <t>(2,85-1,50)*(1,45*2+1,90*2++1,45*2)-0,60*0,5*3</t>
  </si>
  <si>
    <t>m.008</t>
  </si>
  <si>
    <t>2,85*(2,70*2+3,90*2)-0,90*0,90*2-0,60*2,0-0,80*2,0</t>
  </si>
  <si>
    <t>m.009</t>
  </si>
  <si>
    <t>2,85*(1,60*2+1,40*2,0)-0,60*2*2-0,90*1,20</t>
  </si>
  <si>
    <t>m.010</t>
  </si>
  <si>
    <t>2,85*(2,60*2+5,40*2)-0,90*0,90-0,6*2,0-2,2*2,4</t>
  </si>
  <si>
    <t>Součet</t>
  </si>
  <si>
    <t>622131121</t>
  </si>
  <si>
    <t>Podkladní a spojovací vrstva vnějších omítaných ploch penetrace nanášená ručně stěn</t>
  </si>
  <si>
    <t>10298343</t>
  </si>
  <si>
    <t>https://podminky.urs.cz/item/CS_URS_2023_02/622131121</t>
  </si>
  <si>
    <t>2*(3,15*(12,50+6,20+12,50+6,2)-0,90*0,90*6-0,90*0,60*3-0,90*1,20*2-2,20*2,40-0,80*2,0)</t>
  </si>
  <si>
    <t>2*(0,15*(0,90*3*6+0,90*3+2*0,60*3+2,2*2+2,4+2*(1,0+2*2,15)))</t>
  </si>
  <si>
    <t>622142001</t>
  </si>
  <si>
    <t>Potažení vnějších ploch pletivem v ploše nebo pruzích, na plném podkladu sklovláknitým vtlačením do tmelu stěn</t>
  </si>
  <si>
    <t>-1155185789</t>
  </si>
  <si>
    <t>https://podminky.urs.cz/item/CS_URS_2023_02/622142001</t>
  </si>
  <si>
    <t>3,15*(12,50+6,20+12,50+6,2)-0,90*0,90*6-0,90*0,60*3-0,90*1,20*2-2,20*2,40-0,80*2,0</t>
  </si>
  <si>
    <t>0,15*(0,90*3*6+0,90*3+2*0,60*3+2,2*2+2,4+2*(1,0+2*2,15))</t>
  </si>
  <si>
    <t>622252002</t>
  </si>
  <si>
    <t>Montáž profilů kontaktního zateplení ostatních stěnových, dilatačních apod. lepených do tmelu</t>
  </si>
  <si>
    <t>m</t>
  </si>
  <si>
    <t>551817940</t>
  </si>
  <si>
    <t>https://podminky.urs.cz/item/CS_URS_2023_02/622252002</t>
  </si>
  <si>
    <t>4*3,0+2,9+4,6+2,4+2,4*3+3,3*2+2,7*6</t>
  </si>
  <si>
    <t>M</t>
  </si>
  <si>
    <t>63127464</t>
  </si>
  <si>
    <t>profil rohový Al 15x15mm s výztužnou tkaninou š 100mm pro ETICS</t>
  </si>
  <si>
    <t>8</t>
  </si>
  <si>
    <t>-581525186</t>
  </si>
  <si>
    <t>51,9*1,05 'Přepočtené koeficientem množství</t>
  </si>
  <si>
    <t>7</t>
  </si>
  <si>
    <t>622325101</t>
  </si>
  <si>
    <t>Oprava vápenocementové omítky vnějších ploch stupně členitosti 1 hladké stěn, v rozsahu opravované plochy do 10%</t>
  </si>
  <si>
    <t>340521265</t>
  </si>
  <si>
    <t>https://podminky.urs.cz/item/CS_URS_2023_02/622325101</t>
  </si>
  <si>
    <t>622541012</t>
  </si>
  <si>
    <t>Omítka tenkovrstvá silikonsilikátová vnějších ploch probarvená bez penetrace, zatíraná (škrábaná), tloušťky 1,5 mm stěn</t>
  </si>
  <si>
    <t>-1966496513</t>
  </si>
  <si>
    <t>https://podminky.urs.cz/item/CS_URS_2023_02/622541012</t>
  </si>
  <si>
    <t>9</t>
  </si>
  <si>
    <t>629995101</t>
  </si>
  <si>
    <t>Očištění vnějších ploch tlakovou vodou omytím</t>
  </si>
  <si>
    <t>536138733</t>
  </si>
  <si>
    <t>https://podminky.urs.cz/item/CS_URS_2023_02/629995101</t>
  </si>
  <si>
    <t>Ostatní konstrukce a práce, bourání</t>
  </si>
  <si>
    <t>10</t>
  </si>
  <si>
    <t>968062244</t>
  </si>
  <si>
    <t>Vybourání dřevěných rámů oken s křídly, dveřních zárubní, vrat, stěn, ostění nebo obkladů rámů oken s křídly jednoduchých, plochy do 1 m2</t>
  </si>
  <si>
    <t>1051430898</t>
  </si>
  <si>
    <t>https://podminky.urs.cz/item/CS_URS_2023_02/968062244</t>
  </si>
  <si>
    <t>okno 90/60</t>
  </si>
  <si>
    <t>okno 90/90</t>
  </si>
  <si>
    <t>11</t>
  </si>
  <si>
    <t>968062245</t>
  </si>
  <si>
    <t>Vybourání dřevěných rámů oken s křídly, dveřních zárubní, vrat, stěn, ostění nebo obkladů rámů oken s křídly jednoduchých, plochy do 2 m2</t>
  </si>
  <si>
    <t>-539641320</t>
  </si>
  <si>
    <t>https://podminky.urs.cz/item/CS_URS_2023_02/968062245</t>
  </si>
  <si>
    <t>okno 90/120</t>
  </si>
  <si>
    <t>12</t>
  </si>
  <si>
    <t>968062455</t>
  </si>
  <si>
    <t>Vybourání dřevěných rámů oken s křídly, dveřních zárubní, vrat, stěn, ostění nebo obkladů dveřních zárubní, plochy do 2 m2</t>
  </si>
  <si>
    <t>379586182</t>
  </si>
  <si>
    <t>https://podminky.urs.cz/item/CS_URS_2023_02/968062455</t>
  </si>
  <si>
    <t>vchodové dveře 90/200</t>
  </si>
  <si>
    <t>0,90*2,0</t>
  </si>
  <si>
    <t>13</t>
  </si>
  <si>
    <t>968062559</t>
  </si>
  <si>
    <t>Vybourání dřevěných rámů oken s křídly, dveřních zárubní, vrat, stěn, ostění nebo obkladů vrat, plochy přes 5 m2</t>
  </si>
  <si>
    <t>-498148178</t>
  </si>
  <si>
    <t>https://podminky.urs.cz/item/CS_URS_2023_02/968062559</t>
  </si>
  <si>
    <t>vrata 2,3*2,4</t>
  </si>
  <si>
    <t>2,30*2,40</t>
  </si>
  <si>
    <t>14</t>
  </si>
  <si>
    <t>978011121</t>
  </si>
  <si>
    <t>Otlučení vápenných nebo vápenocementových omítek vnitřních ploch stropů, v rozsahu přes 5 do 10 %</t>
  </si>
  <si>
    <t>1807591685</t>
  </si>
  <si>
    <t>https://podminky.urs.cz/item/CS_URS_2023_02/978011121</t>
  </si>
  <si>
    <t>11,68*4,1+2,0+2,1+5,70+4,30+2,60+10,50+2,30+14,04</t>
  </si>
  <si>
    <t>978013141</t>
  </si>
  <si>
    <t>Otlučení vápenných nebo vápenocementových omítek vnitřních ploch stěn s vyškrabáním spar, s očištěním zdiva, v rozsahu přes 10 do 30 %</t>
  </si>
  <si>
    <t>-983258860</t>
  </si>
  <si>
    <t>https://podminky.urs.cz/item/CS_URS_2023_02/978013141</t>
  </si>
  <si>
    <t>997</t>
  </si>
  <si>
    <t>Přesun sutě</t>
  </si>
  <si>
    <t>16</t>
  </si>
  <si>
    <t>997002511</t>
  </si>
  <si>
    <t>Vodorovné přemístění suti a vybouraných hmot bez naložení, se složením a hrubým urovnáním na vzdálenost do 1 km</t>
  </si>
  <si>
    <t>t</t>
  </si>
  <si>
    <t>1931497501</t>
  </si>
  <si>
    <t>https://podminky.urs.cz/item/CS_URS_2023_02/997002511</t>
  </si>
  <si>
    <t>17</t>
  </si>
  <si>
    <t>997002611</t>
  </si>
  <si>
    <t>Nakládání suti a vybouraných hmot na dopravní prostředek pro vodorovné přemístění</t>
  </si>
  <si>
    <t>131534829</t>
  </si>
  <si>
    <t>https://podminky.urs.cz/item/CS_URS_2023_02/997002611</t>
  </si>
  <si>
    <t>18</t>
  </si>
  <si>
    <t>997013631</t>
  </si>
  <si>
    <t>Poplatek za uložení stavebního odpadu na skládce (skládkovné) směsného stavebního a demoličního zatříděného do Katalogu odpadů pod kódem 17 09 04</t>
  </si>
  <si>
    <t>-902704115</t>
  </si>
  <si>
    <t>https://podminky.urs.cz/item/CS_URS_2023_02/997013631</t>
  </si>
  <si>
    <t>19</t>
  </si>
  <si>
    <t>997221559</t>
  </si>
  <si>
    <t>Vodorovná doprava suti bez naložení, ale se složením a s hrubým urovnáním Příplatek k ceně za každý další i započatý 1 km přes 1 km</t>
  </si>
  <si>
    <t>-1122971975</t>
  </si>
  <si>
    <t>https://podminky.urs.cz/item/CS_URS_2023_02/997221559</t>
  </si>
  <si>
    <t>odvoz na skládku Lazce - 14 km</t>
  </si>
  <si>
    <t>14*4,485</t>
  </si>
  <si>
    <t>998</t>
  </si>
  <si>
    <t>Přesun hmot</t>
  </si>
  <si>
    <t>20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</si>
  <si>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</si>
  <si>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</si>
  <si>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716387784</t>
  </si>
  <si>
    <t>https://podminky.urs.cz/item/CS_URS_2023_02/998011001</t>
  </si>
  <si>
    <t>998011014</t>
  </si>
  <si>
    <t>Přesun hmot pro budovy občanské výstavby, bydlení, výrobu a služby s nosnou svislou konstrukcí zděnou z cihel, tvárnic nebo kamene Příplatek k cenám za zvětšený přesun přes vymezenou největší dopravní vzdálenost do 500 m</t>
  </si>
  <si>
    <t>-834587881</t>
  </si>
  <si>
    <t>https://podminky.urs.cz/item/CS_URS_2023_02/998011014</t>
  </si>
  <si>
    <t>PSV</t>
  </si>
  <si>
    <t>Práce a dodávky PSV</t>
  </si>
  <si>
    <t>721</t>
  </si>
  <si>
    <t>Zdravotechnika - vnitřní kanalizace</t>
  </si>
  <si>
    <t>22</t>
  </si>
  <si>
    <t>721210822</t>
  </si>
  <si>
    <t>Demontáž kanalizačního příslušenství střešních vtoků DN 100</t>
  </si>
  <si>
    <t>kus</t>
  </si>
  <si>
    <t>1440460758</t>
  </si>
  <si>
    <t>https://podminky.urs.cz/item/CS_URS_2023_02/721210822</t>
  </si>
  <si>
    <t>23</t>
  </si>
  <si>
    <t>721212128</t>
  </si>
  <si>
    <t>Odtokové sprchové žlaby se zápachovou uzávěrkou a krycím roštem délky 1050 mm</t>
  </si>
  <si>
    <t>-969914500</t>
  </si>
  <si>
    <t>https://podminky.urs.cz/item/CS_URS_2023_02/721212128</t>
  </si>
  <si>
    <t>24</t>
  </si>
  <si>
    <t>998721101</t>
  </si>
  <si>
    <t>Přesun hmot pro vnitřní kanalizace stanovený z hmotnosti přesunovaného materiálu vodorovná dopravní vzdálenost do 50 m v objektech výšky do 6 m</t>
  </si>
  <si>
    <t>-1329062107</t>
  </si>
  <si>
    <t>https://podminky.urs.cz/item/CS_URS_2023_02/998721101</t>
  </si>
  <si>
    <t>25</t>
  </si>
  <si>
    <t>998721181</t>
  </si>
  <si>
    <t>Přesun hmot pro vnitřní kanalizace stanovený z hmotnosti přesunovaného materiálu Příplatek k ceně za přesun prováděný bez použití mechanizace pro jakoukoliv výšku objektu</t>
  </si>
  <si>
    <t>1665745021</t>
  </si>
  <si>
    <t>https://podminky.urs.cz/item/CS_URS_2023_02/998721181</t>
  </si>
  <si>
    <t>725</t>
  </si>
  <si>
    <t>Zdravotechnika - zařizovací předměty</t>
  </si>
  <si>
    <t>26</t>
  </si>
  <si>
    <t>725112182</t>
  </si>
  <si>
    <t>Zařízení záchodů kombi klozety s úspornou armaturou odpad svislý</t>
  </si>
  <si>
    <t>soubor</t>
  </si>
  <si>
    <t>-464734541</t>
  </si>
  <si>
    <t>https://podminky.urs.cz/item/CS_URS_2023_02/725112182</t>
  </si>
  <si>
    <t>27</t>
  </si>
  <si>
    <t>725291211</t>
  </si>
  <si>
    <t>Doplňky zařízení koupelen a záchodů keramické mýdelník jednoduchý</t>
  </si>
  <si>
    <t>-361343927</t>
  </si>
  <si>
    <t>https://podminky.urs.cz/item/CS_URS_2023_02/725291211</t>
  </si>
  <si>
    <t>28</t>
  </si>
  <si>
    <t>725291621</t>
  </si>
  <si>
    <t>Doplňky zařízení koupelen a záchodů nerezové zásobník toaletních papírů d=300 mm</t>
  </si>
  <si>
    <t>36720742</t>
  </si>
  <si>
    <t>https://podminky.urs.cz/item/CS_URS_2023_02/725291621</t>
  </si>
  <si>
    <t>29</t>
  </si>
  <si>
    <t>725291631</t>
  </si>
  <si>
    <t>Doplňky zařízení koupelen a záchodů nerezové zásobník papírových ručníků</t>
  </si>
  <si>
    <t>-1577484583</t>
  </si>
  <si>
    <t>https://podminky.urs.cz/item/CS_URS_2023_02/725291631</t>
  </si>
  <si>
    <t>30</t>
  </si>
  <si>
    <t>725291641</t>
  </si>
  <si>
    <t>Doplňky zařízení koupelen a záchodů nerezové madlo sprchové 750 x 450 mm</t>
  </si>
  <si>
    <t>-673398192</t>
  </si>
  <si>
    <t>https://podminky.urs.cz/item/CS_URS_2023_02/725291641</t>
  </si>
  <si>
    <t>31</t>
  </si>
  <si>
    <t>725530826</t>
  </si>
  <si>
    <t>Demontáž elektrických zásobníkových ohřívačů vody akumulačních do 800 l</t>
  </si>
  <si>
    <t>-654588916</t>
  </si>
  <si>
    <t>https://podminky.urs.cz/item/CS_URS_2023_02/725530826</t>
  </si>
  <si>
    <t>32</t>
  </si>
  <si>
    <t>725532122</t>
  </si>
  <si>
    <t>Elektrické ohřívače zásobníkové beztlakové přepadové akumulační s pojistným ventilem závěsné svislé objem nádrže (příkon) 150 l (3,0 kW) rychloohřev 220 V</t>
  </si>
  <si>
    <t>2020275098</t>
  </si>
  <si>
    <t>https://podminky.urs.cz/item/CS_URS_2023_02/725532122</t>
  </si>
  <si>
    <t>33</t>
  </si>
  <si>
    <t>725822632</t>
  </si>
  <si>
    <t>Baterie umyvadlové stojánkové klasické bez výpusti</t>
  </si>
  <si>
    <t>1761399408</t>
  </si>
  <si>
    <t>https://podminky.urs.cz/item/CS_URS_2023_02/725822632</t>
  </si>
  <si>
    <t>34</t>
  </si>
  <si>
    <t>725841312</t>
  </si>
  <si>
    <t>Baterie sprchové nástěnné pákové</t>
  </si>
  <si>
    <t>-1674908639</t>
  </si>
  <si>
    <t>https://podminky.urs.cz/item/CS_URS_2023_02/725841312</t>
  </si>
  <si>
    <t>35</t>
  </si>
  <si>
    <t>725861102</t>
  </si>
  <si>
    <t>Zápachové uzávěrky zařizovacích předmětů pro umyvadla DN 40</t>
  </si>
  <si>
    <t>504516474</t>
  </si>
  <si>
    <t>https://podminky.urs.cz/item/CS_URS_2023_02/725861102</t>
  </si>
  <si>
    <t>36</t>
  </si>
  <si>
    <t>725980122</t>
  </si>
  <si>
    <t>Dvířka 15/20</t>
  </si>
  <si>
    <t>1564073852</t>
  </si>
  <si>
    <t>https://podminky.urs.cz/item/CS_URS_2023_02/725980122</t>
  </si>
  <si>
    <t>37</t>
  </si>
  <si>
    <t>998725101</t>
  </si>
  <si>
    <t>Přesun hmot pro zařizovací předměty stanovený z hmotnosti přesunovaného materiálu vodorovná dopravní vzdálenost do 50 m v objektech výšky do 6 m</t>
  </si>
  <si>
    <t>572655743</t>
  </si>
  <si>
    <t>https://podminky.urs.cz/item/CS_URS_2023_02/998725101</t>
  </si>
  <si>
    <t>38</t>
  </si>
  <si>
    <t>998725181</t>
  </si>
  <si>
    <t>Přesun hmot pro zařizovací předměty stanovený z hmotnosti přesunovaného materiálu Příplatek k cenám za přesun prováděný bez použití mechanizace pro jakoukoliv výšku objektu</t>
  </si>
  <si>
    <t>-10136664</t>
  </si>
  <si>
    <t>https://podminky.urs.cz/item/CS_URS_2023_02/998725181</t>
  </si>
  <si>
    <t>741</t>
  </si>
  <si>
    <t>Elektroinstalace - silnoproud</t>
  </si>
  <si>
    <t>39</t>
  </si>
  <si>
    <t>741810001</t>
  </si>
  <si>
    <t>Zkoušky a prohlídky elektrických rozvodů a zařízení celková prohlídka a vyhotovení revizní zprávy pro objem montážních prací do 100 tis. Kč</t>
  </si>
  <si>
    <t>-755476919</t>
  </si>
  <si>
    <t>https://podminky.urs.cz/item/CS_URS_2023_02/741810001</t>
  </si>
  <si>
    <t>764</t>
  </si>
  <si>
    <t>Konstrukce klempířské</t>
  </si>
  <si>
    <t>40</t>
  </si>
  <si>
    <t>764002851</t>
  </si>
  <si>
    <t>Demontáž klempířských konstrukcí oplechování parapetů do suti</t>
  </si>
  <si>
    <t>68613878</t>
  </si>
  <si>
    <t>https://podminky.urs.cz/item/CS_URS_2023_02/764002851</t>
  </si>
  <si>
    <t>0,6*3+0,9*2+0,9*6</t>
  </si>
  <si>
    <t>41</t>
  </si>
  <si>
    <t>764226403</t>
  </si>
  <si>
    <t>Oplechování parapetů z hliníkového plechu rovných mechanicky kotvené, bez rohů rš 250 mm</t>
  </si>
  <si>
    <t>-141813580</t>
  </si>
  <si>
    <t>https://podminky.urs.cz/item/CS_URS_2023_02/764226403</t>
  </si>
  <si>
    <t>42</t>
  </si>
  <si>
    <t>998764101</t>
  </si>
  <si>
    <t>Přesun hmot pro konstrukce klempířské stanovený z hmotnosti přesunovaného materiálu vodorovná dopravní vzdálenost do 50 m v objektech výšky do 6 m</t>
  </si>
  <si>
    <t>769220036</t>
  </si>
  <si>
    <t>https://podminky.urs.cz/item/CS_URS_2023_02/998764101</t>
  </si>
  <si>
    <t>43</t>
  </si>
  <si>
    <t>998764181</t>
  </si>
  <si>
    <t>Přesun hmot pro konstrukce klempířské stanovený z hmotnosti přesunovaného materiálu Příplatek k cenám za přesun prováděný bez použití mechanizace pro jakoukoliv výšku objektu</t>
  </si>
  <si>
    <t>2005818893</t>
  </si>
  <si>
    <t>https://podminky.urs.cz/item/CS_URS_2023_02/998764181</t>
  </si>
  <si>
    <t>765</t>
  </si>
  <si>
    <t>Krytina skládaná</t>
  </si>
  <si>
    <t>44</t>
  </si>
  <si>
    <t>765151001.R</t>
  </si>
  <si>
    <t>Montáž krytiny bitumenové ze šindelů na bednění, sklonu do 20°</t>
  </si>
  <si>
    <t>-660173912</t>
  </si>
  <si>
    <t>P</t>
  </si>
  <si>
    <t>Poznámka k položce:
včetně detailů, hřebene, okapních hran - stávající oplechování,  všetně nápisu  GJSB v jiné barvě krytiny</t>
  </si>
  <si>
    <t>střecha oprava  výměnou 20%</t>
  </si>
  <si>
    <t>0,20*(8,0*4,5/2*2+4,0*4,50/2*4+6,5*4,5*2*1,25*(6,40+1,10))</t>
  </si>
  <si>
    <t>45</t>
  </si>
  <si>
    <t>62822004</t>
  </si>
  <si>
    <t>šindel asfaltový na skelné vložce samolepivé tvar hexagonál</t>
  </si>
  <si>
    <t>-1849606220</t>
  </si>
  <si>
    <t>124,088*1,03 'Přepočtené koeficientem množství</t>
  </si>
  <si>
    <t>46</t>
  </si>
  <si>
    <t>765151801</t>
  </si>
  <si>
    <t>Demontáž krytiny bitumenové ze šindelů sklonu do 30° do suti</t>
  </si>
  <si>
    <t>-880815073</t>
  </si>
  <si>
    <t>https://podminky.urs.cz/item/CS_URS_2023_02/765151801</t>
  </si>
  <si>
    <t>47</t>
  </si>
  <si>
    <t>998765101</t>
  </si>
  <si>
    <t>Přesun hmot pro krytiny skládané stanovený z hmotnosti přesunovaného materiálu vodorovná dopravní vzdálenost do 50 m na objektech výšky do 6 m</t>
  </si>
  <si>
    <t>1787446577</t>
  </si>
  <si>
    <t>https://podminky.urs.cz/item/CS_URS_2023_02/998765101</t>
  </si>
  <si>
    <t>48</t>
  </si>
  <si>
    <t>998765181</t>
  </si>
  <si>
    <t>Přesun hmot pro krytiny skládané stanovený z hmotnosti přesunovaného materiálu Příplatek k cenám za přesun prováděný bez použití mechanizace pro jakoukoliv výšku objektu</t>
  </si>
  <si>
    <t>-2058456594</t>
  </si>
  <si>
    <t>https://podminky.urs.cz/item/CS_URS_2023_02/998765181</t>
  </si>
  <si>
    <t>766</t>
  </si>
  <si>
    <t>Konstrukce truhlářské</t>
  </si>
  <si>
    <t>49</t>
  </si>
  <si>
    <t>766441811</t>
  </si>
  <si>
    <t>Demontáž parapetních desek dřevěných nebo plastových šířky do 300 mm, délky do 1000 mm</t>
  </si>
  <si>
    <t>-1804667213</t>
  </si>
  <si>
    <t>https://podminky.urs.cz/item/CS_URS_2023_02/766441811</t>
  </si>
  <si>
    <t>50</t>
  </si>
  <si>
    <t>766622131</t>
  </si>
  <si>
    <t>Montáž oken plastových včetně montáže rámu plochy přes 1 m2 otevíravých do zdiva, výšky do 1,5 m</t>
  </si>
  <si>
    <t>-2130563076</t>
  </si>
  <si>
    <t>https://podminky.urs.cz/item/CS_URS_2023_02/766622131</t>
  </si>
  <si>
    <t>3*0,9*0,6</t>
  </si>
  <si>
    <t>6*0,9*0,9</t>
  </si>
  <si>
    <t>2*0,9*1,2</t>
  </si>
  <si>
    <t>51</t>
  </si>
  <si>
    <t>61140051</t>
  </si>
  <si>
    <t>okno plastové otevíravé/sklopné dvojsklo přes plochu 1m2 do v 1,5m</t>
  </si>
  <si>
    <t>194631277</t>
  </si>
  <si>
    <t xml:space="preserve">Poznámka k položce:
dekor dub
</t>
  </si>
  <si>
    <t>52</t>
  </si>
  <si>
    <t>61140052</t>
  </si>
  <si>
    <t>okno plastové otevíravé/sklopné trojsklo přes plochu 1m2 do v 1,5m</t>
  </si>
  <si>
    <t>905816071</t>
  </si>
  <si>
    <t>Poznámka k položce:
dekor dub</t>
  </si>
  <si>
    <t>53</t>
  </si>
  <si>
    <t>766660001</t>
  </si>
  <si>
    <t>Montáž dveřních křídel dřevěných nebo plastových otevíravých do ocelové zárubně povrchově upravených jednokřídlových, šířky do 800 mm</t>
  </si>
  <si>
    <t>-1372856129</t>
  </si>
  <si>
    <t>https://podminky.urs.cz/item/CS_URS_2023_02/766660001</t>
  </si>
  <si>
    <t>54</t>
  </si>
  <si>
    <t>61162074</t>
  </si>
  <si>
    <t>dveře jednokřídlé voštinové povrch laminátový plné 800x1970-2100mm</t>
  </si>
  <si>
    <t>73297131</t>
  </si>
  <si>
    <t>55</t>
  </si>
  <si>
    <t>61162072</t>
  </si>
  <si>
    <t>dveře jednokřídlé voštinové povrch laminátový plné 600x1970-2100mm</t>
  </si>
  <si>
    <t>1790330164</t>
  </si>
  <si>
    <t>56</t>
  </si>
  <si>
    <t>61162078</t>
  </si>
  <si>
    <t>dveře jednokřídlé voštinové povrch laminátový částečně prosklené 600x1970-2100mm</t>
  </si>
  <si>
    <t>-528838590</t>
  </si>
  <si>
    <t>57</t>
  </si>
  <si>
    <t>766660411</t>
  </si>
  <si>
    <t>Montáž dveřních křídel dřevěných nebo plastových vchodových dveří včetně rámu do zdiva jednokřídlových bez nadsvětlíku</t>
  </si>
  <si>
    <t>-1079773463</t>
  </si>
  <si>
    <t>https://podminky.urs.cz/item/CS_URS_2023_02/766660411</t>
  </si>
  <si>
    <t>58</t>
  </si>
  <si>
    <t>61140501</t>
  </si>
  <si>
    <t>dveře jednokřídlé plastové s dekorem plné max rozměru otvoru 2,42m2 bezpečnostní třídy RC2</t>
  </si>
  <si>
    <t>-1657372108</t>
  </si>
  <si>
    <t>1*1,8 'Přepočtené koeficientem množství</t>
  </si>
  <si>
    <t>59</t>
  </si>
  <si>
    <t>766660451</t>
  </si>
  <si>
    <t>Montáž dveřních křídel dřevěných nebo plastových vchodových dveří včetně rámu do zdiva dvoukřídlových bez nadsvětlíku</t>
  </si>
  <si>
    <t>-213891843</t>
  </si>
  <si>
    <t>https://podminky.urs.cz/item/CS_URS_2023_02/766660451</t>
  </si>
  <si>
    <t>60</t>
  </si>
  <si>
    <t>766694116</t>
  </si>
  <si>
    <t>Montáž ostatních truhlářských konstrukcí parapetních desek dřevěných nebo plastových šířky do 300 mm</t>
  </si>
  <si>
    <t>-986063698</t>
  </si>
  <si>
    <t>https://podminky.urs.cz/item/CS_URS_2023_02/766694116</t>
  </si>
  <si>
    <t>61</t>
  </si>
  <si>
    <t>60794102</t>
  </si>
  <si>
    <t>parapet dřevotřískový vnitřní povrch laminátový š 260mm</t>
  </si>
  <si>
    <t>1390392649</t>
  </si>
  <si>
    <t>62</t>
  </si>
  <si>
    <t>766698111</t>
  </si>
  <si>
    <t>Montáž truhlářských vrat garážových otvíravých do zárubně do 6 m2</t>
  </si>
  <si>
    <t>-443622961</t>
  </si>
  <si>
    <t>https://podminky.urs.cz/item/CS_URS_2023_02/766698111</t>
  </si>
  <si>
    <t>63</t>
  </si>
  <si>
    <t>55345872.R</t>
  </si>
  <si>
    <t>vrata garážová plast dvoukřídlová, zateplená, 2,35x2,45 m</t>
  </si>
  <si>
    <t>1201258916</t>
  </si>
  <si>
    <t>64</t>
  </si>
  <si>
    <t>766699211</t>
  </si>
  <si>
    <t>Montáž ostatních truhlářských konstrukcí lavic, stěn atd š. do 500 mm</t>
  </si>
  <si>
    <t>-1123978765</t>
  </si>
  <si>
    <t>https://podminky.urs.cz/item/CS_URS_2023_02/766699211</t>
  </si>
  <si>
    <t>13,4+6,0</t>
  </si>
  <si>
    <t>65</t>
  </si>
  <si>
    <t>76610116.R</t>
  </si>
  <si>
    <t>Lavička šatní š.400, v.450 , kovová nosná konstrukce, sedák z dřevěných podélných latí včetně povrchové úpravy</t>
  </si>
  <si>
    <t>-425937977</t>
  </si>
  <si>
    <t>66</t>
  </si>
  <si>
    <t>76610117.R</t>
  </si>
  <si>
    <t xml:space="preserve">Stěna z desky lamino , dřevodekor, výška 1,8 m s policí š.0,3 m, ocelové háčky á 150 mm </t>
  </si>
  <si>
    <t>-219623478</t>
  </si>
  <si>
    <t>Poznámka k položce:
včetně kotvících prvků a montáže a všech ostatních nákladů</t>
  </si>
  <si>
    <t>67</t>
  </si>
  <si>
    <t>998766101</t>
  </si>
  <si>
    <t>Přesun hmot pro konstrukce truhlářské stanovený z hmotnosti přesunovaného materiálu vodorovná dopravní vzdálenost do 50 m v objektech výšky do 6 m</t>
  </si>
  <si>
    <t>-1619445827</t>
  </si>
  <si>
    <t>https://podminky.urs.cz/item/CS_URS_2023_02/998766101</t>
  </si>
  <si>
    <t>68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</si>
  <si>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</si>
  <si>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</si>
  <si>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-1812693552</t>
  </si>
  <si>
    <t>https://podminky.urs.cz/item/CS_URS_2023_02/998766181</t>
  </si>
  <si>
    <t>771</t>
  </si>
  <si>
    <t>Podlahy z dlaždic</t>
  </si>
  <si>
    <t>69</t>
  </si>
  <si>
    <t>771573810</t>
  </si>
  <si>
    <t>Demontáž podlah z dlaždic keramických lepených</t>
  </si>
  <si>
    <t>-611429363</t>
  </si>
  <si>
    <t>https://podminky.urs.cz/item/CS_URS_2023_02/771573810</t>
  </si>
  <si>
    <t>m,002</t>
  </si>
  <si>
    <t>4,1</t>
  </si>
  <si>
    <t>4,3</t>
  </si>
  <si>
    <t>70</t>
  </si>
  <si>
    <t>771574416</t>
  </si>
  <si>
    <t>Montáž podlah z dlaždic keramických lepených cementovým flexibilním lepidlem hladkých, tloušťky do 10 mm přes 9 do 12 ks/m2</t>
  </si>
  <si>
    <t>2002362088</t>
  </si>
  <si>
    <t>https://podminky.urs.cz/item/CS_URS_2023_02/771574416</t>
  </si>
  <si>
    <t>71</t>
  </si>
  <si>
    <t>59761160</t>
  </si>
  <si>
    <t>dlažba keramická slinutá mrazuvzdorná do interiéru i exteriéru povrch hladký/matný tl do 10mm přes 9 do 12ks/m2</t>
  </si>
  <si>
    <t>636025389</t>
  </si>
  <si>
    <t>Poznámka k položce:
dlžba protiiskluzná do sprch</t>
  </si>
  <si>
    <t>8,4*1,1 'Přepočtené koeficientem množství</t>
  </si>
  <si>
    <t>72</t>
  </si>
  <si>
    <t>771591112</t>
  </si>
  <si>
    <t>Izolace podlahy pod dlažbu nátěrem nebo stěrkou ve dvou vrstvách</t>
  </si>
  <si>
    <t>-1846153994</t>
  </si>
  <si>
    <t>https://podminky.urs.cz/item/CS_URS_2023_02/771591112</t>
  </si>
  <si>
    <t>73</t>
  </si>
  <si>
    <t>771591115</t>
  </si>
  <si>
    <t>Podlahy - dokončovací práce spárování silikonem</t>
  </si>
  <si>
    <t>-1090221251</t>
  </si>
  <si>
    <t>https://podminky.urs.cz/item/CS_URS_2023_02/771591115</t>
  </si>
  <si>
    <t>2,4*2+1,0+1,60+1,8+0,1+2,0*6</t>
  </si>
  <si>
    <t>1,9*2+2,25*2+1,60+6*2,0</t>
  </si>
  <si>
    <t>74</t>
  </si>
  <si>
    <t>998771101</t>
  </si>
  <si>
    <t>Přesun hmot pro podlahy z dlaždic stanovený z hmotnosti přesunovaného materiálu vodorovná dopravní vzdálenost do 50 m v objektech výšky do 6 m</t>
  </si>
  <si>
    <t>-1592837678</t>
  </si>
  <si>
    <t>https://podminky.urs.cz/item/CS_URS_2023_02/998771101</t>
  </si>
  <si>
    <t>75</t>
  </si>
  <si>
    <t>998771181</t>
  </si>
  <si>
    <t>Přesun hmot pro podlahy z dlaždic stanovený z hmotnosti přesunovaného materiálu Příplatek k ceně za přesun prováděný bez použití mechanizace pro jakoukoliv výšku objektu</t>
  </si>
  <si>
    <t>-1053389901</t>
  </si>
  <si>
    <t>https://podminky.urs.cz/item/CS_URS_2023_02/998771181</t>
  </si>
  <si>
    <t>776</t>
  </si>
  <si>
    <t>Podlahy povlakové</t>
  </si>
  <si>
    <t>76</t>
  </si>
  <si>
    <t>776111116</t>
  </si>
  <si>
    <t>Příprava podkladu broušení podlah stávajícího podkladu pro odstranění lepidla (po starých krytinách)</t>
  </si>
  <si>
    <t>-378232227</t>
  </si>
  <si>
    <t>https://podminky.urs.cz/item/CS_URS_2023_02/776111116</t>
  </si>
  <si>
    <t>Poznámka k položce:
vyrovnání spár stávající dlažby</t>
  </si>
  <si>
    <t>11,68</t>
  </si>
  <si>
    <t>10,50</t>
  </si>
  <si>
    <t>77</t>
  </si>
  <si>
    <t>776231111</t>
  </si>
  <si>
    <t>Montáž podlahovin z vinylu lepením lamel nebo čtverců standardním lepidlem</t>
  </si>
  <si>
    <t>-1539820775</t>
  </si>
  <si>
    <t>https://podminky.urs.cz/item/CS_URS_2023_02/776231111</t>
  </si>
  <si>
    <t>78</t>
  </si>
  <si>
    <t>28411140</t>
  </si>
  <si>
    <t>PVC vinyl heterogenní protiskluzná se vsypem a výztuž. vrstvou tl 2,00mm nášlapná vrstva 0,9mm, hořlavost Bfl-s1, třída zátěže 34/43, útlum 4dB, bodová zátěž ≤ 0,10mm, protiskluznost R10</t>
  </si>
  <si>
    <t>-565201886</t>
  </si>
  <si>
    <t>79</t>
  </si>
  <si>
    <t>776410811</t>
  </si>
  <si>
    <t>Demontáž soklíků nebo lišt pryžových nebo plastových</t>
  </si>
  <si>
    <t>-1528657278</t>
  </si>
  <si>
    <t>https://podminky.urs.cz/item/CS_URS_2023_02/776410811</t>
  </si>
  <si>
    <t>4,15*2+3,90*2-0,6-0,8</t>
  </si>
  <si>
    <t>2,70*2+3,90*2-0,8-0,6</t>
  </si>
  <si>
    <t>80</t>
  </si>
  <si>
    <t>776991821</t>
  </si>
  <si>
    <t>Ostatní práce odstranění lepidla ručně z podlah</t>
  </si>
  <si>
    <t>1197693522</t>
  </si>
  <si>
    <t>https://podminky.urs.cz/item/CS_URS_2023_02/776991821</t>
  </si>
  <si>
    <t>81</t>
  </si>
  <si>
    <t>998776101</t>
  </si>
  <si>
    <t>Přesun hmot pro podlahy povlakové stanovený z hmotnosti přesunovaného materiálu vodorovná dopravní vzdálenost do 50 m v objektech výšky do 6 m</t>
  </si>
  <si>
    <t>-1821192490</t>
  </si>
  <si>
    <t>https://podminky.urs.cz/item/CS_URS_2023_02/998776101</t>
  </si>
  <si>
    <t>82</t>
  </si>
  <si>
    <t>998776181</t>
  </si>
  <si>
    <t>Přesun hmot pro podlahy povlakové stanovený z hmotnosti přesunovaného materiálu Příplatek k cenám za přesun prováděný bez použití mechanizace pro jakoukoliv výšku objektu</t>
  </si>
  <si>
    <t>-824816645</t>
  </si>
  <si>
    <t>https://podminky.urs.cz/item/CS_URS_2023_02/998776181</t>
  </si>
  <si>
    <t>781</t>
  </si>
  <si>
    <t>Dokončovací práce - obklady</t>
  </si>
  <si>
    <t>83</t>
  </si>
  <si>
    <t>781111011</t>
  </si>
  <si>
    <t>Příprava podkladu před provedením obkladu oprášení (ometení) stěny</t>
  </si>
  <si>
    <t>-547288394</t>
  </si>
  <si>
    <t>https://podminky.urs.cz/item/CS_URS_2023_02/781111011</t>
  </si>
  <si>
    <t>2,0*(2,4*2+0,90*2+0,80*2+0,1+1,70)-0,60*2,0</t>
  </si>
  <si>
    <t>2,0*(1,90*2+2,25*2+0,80*2,0)-0,60*2,0</t>
  </si>
  <si>
    <t>84</t>
  </si>
  <si>
    <t>781121011</t>
  </si>
  <si>
    <t>Příprava podkladu před provedením obkladu nátěr penetrační na stěnu</t>
  </si>
  <si>
    <t>-479672568</t>
  </si>
  <si>
    <t>https://podminky.urs.cz/item/CS_URS_2023_02/781121011</t>
  </si>
  <si>
    <t>85</t>
  </si>
  <si>
    <t>781151031</t>
  </si>
  <si>
    <t>Příprava podkladu před provedením obkladu celoplošné vyrovnání podkladu stěrkou, tloušťky 3 mm</t>
  </si>
  <si>
    <t>-1924926989</t>
  </si>
  <si>
    <t>https://podminky.urs.cz/item/CS_URS_2023_02/781151031</t>
  </si>
  <si>
    <t>86</t>
  </si>
  <si>
    <t>781474154</t>
  </si>
  <si>
    <t>Montáž obkladů vnitřních stěn z dlaždic keramických lepených flexibilním lepidlem velkoformátových hladkých přes 4 do 6 ks/m2</t>
  </si>
  <si>
    <t>731324955</t>
  </si>
  <si>
    <t>https://podminky.urs.cz/item/CS_URS_2023_02/781474154</t>
  </si>
  <si>
    <t>87</t>
  </si>
  <si>
    <t>59761001</t>
  </si>
  <si>
    <t>obklad velkoformátový keramický hladký přes 4 do 6ks/m2</t>
  </si>
  <si>
    <t>1561605597</t>
  </si>
  <si>
    <t>37,4*1,15 'Přepočtené koeficientem množství</t>
  </si>
  <si>
    <t>88</t>
  </si>
  <si>
    <t>781492311</t>
  </si>
  <si>
    <t>Obklad - dokončující práce montáž profilu lepeného flexibilním cementovým rychletuhnoucím lepidlem rohového</t>
  </si>
  <si>
    <t>2002104885</t>
  </si>
  <si>
    <t>https://podminky.urs.cz/item/CS_URS_2023_02/781492311</t>
  </si>
  <si>
    <t>2,0*4+2,0*4</t>
  </si>
  <si>
    <t>89</t>
  </si>
  <si>
    <t>28342001</t>
  </si>
  <si>
    <t>lišta ukončovací z PVC 8mm</t>
  </si>
  <si>
    <t>2040527100</t>
  </si>
  <si>
    <t>16*1,05 'Přepočtené koeficientem množství</t>
  </si>
  <si>
    <t>90</t>
  </si>
  <si>
    <t>781495115</t>
  </si>
  <si>
    <t>Obklad - dokončující práce ostatní práce spárování silikonem</t>
  </si>
  <si>
    <t>-786198593</t>
  </si>
  <si>
    <t>https://podminky.urs.cz/item/CS_URS_2023_02/781495115</t>
  </si>
  <si>
    <t>1,60*6+1,4*2,0+0,6*6</t>
  </si>
  <si>
    <t>91</t>
  </si>
  <si>
    <t>998781101</t>
  </si>
  <si>
    <t>Přesun hmot pro obklady keramické stanovený z hmotnosti přesunovaného materiálu vodorovná dopravní vzdálenost do 50 m v objektech výšky do 6 m</t>
  </si>
  <si>
    <t>1080590370</t>
  </si>
  <si>
    <t>https://podminky.urs.cz/item/CS_URS_2023_02/998781101</t>
  </si>
  <si>
    <t>92</t>
  </si>
  <si>
    <t>998781181</t>
  </si>
  <si>
    <t>Přesun hmot pro obklady keramické stanovený z hmotnosti přesunovaného materiálu Příplatek k cenám za přesun prováděný bez použití mechanizace pro jakoukoliv výšku objektu</t>
  </si>
  <si>
    <t>-775897925</t>
  </si>
  <si>
    <t>https://podminky.urs.cz/item/CS_URS_2023_02/998781181</t>
  </si>
  <si>
    <t>783</t>
  </si>
  <si>
    <t>Dokončovací práce - nátěry</t>
  </si>
  <si>
    <t>93</t>
  </si>
  <si>
    <t>783315103</t>
  </si>
  <si>
    <t>Mezinátěr zámečnických konstrukcí jednonásobný syntetický samozákladující</t>
  </si>
  <si>
    <t>687494848</t>
  </si>
  <si>
    <t>https://podminky.urs.cz/item/CS_URS_2023_02/783315103</t>
  </si>
  <si>
    <t>94</t>
  </si>
  <si>
    <t>783317105</t>
  </si>
  <si>
    <t>Krycí nátěr (email) zámečnických konstrukcí jednonásobný syntetický samozákladující</t>
  </si>
  <si>
    <t>-1806649098</t>
  </si>
  <si>
    <t>https://podminky.urs.cz/item/CS_URS_2023_02/783317105</t>
  </si>
  <si>
    <t>VRN</t>
  </si>
  <si>
    <t>Vedlejší rozpočtové náklady</t>
  </si>
  <si>
    <t>VRN3</t>
  </si>
  <si>
    <t>Zařízení staveniště</t>
  </si>
  <si>
    <t>95</t>
  </si>
  <si>
    <t>030001000</t>
  </si>
  <si>
    <t>soub</t>
  </si>
  <si>
    <t>1024</t>
  </si>
  <si>
    <t>-1322504383</t>
  </si>
  <si>
    <t>https://podminky.urs.cz/item/CS_URS_2023_02/030001000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</si>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</sst>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5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2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2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611325422" TargetMode="External" /><Relationship Id="rId2" Type="http://schemas.openxmlformats.org/officeDocument/2006/relationships/hyperlink" Target="https://podminky.urs.cz/item/CS_URS_2023_02/612325421" TargetMode="External" /><Relationship Id="rId3" Type="http://schemas.openxmlformats.org/officeDocument/2006/relationships/hyperlink" Target="https://podminky.urs.cz/item/CS_URS_2023_02/622131121" TargetMode="External" /><Relationship Id="rId4" Type="http://schemas.openxmlformats.org/officeDocument/2006/relationships/hyperlink" Target="https://podminky.urs.cz/item/CS_URS_2023_02/622142001" TargetMode="External" /><Relationship Id="rId5" Type="http://schemas.openxmlformats.org/officeDocument/2006/relationships/hyperlink" Target="https://podminky.urs.cz/item/CS_URS_2023_02/622252002" TargetMode="External" /><Relationship Id="rId6" Type="http://schemas.openxmlformats.org/officeDocument/2006/relationships/hyperlink" Target="https://podminky.urs.cz/item/CS_URS_2023_02/622325101" TargetMode="External" /><Relationship Id="rId7" Type="http://schemas.openxmlformats.org/officeDocument/2006/relationships/hyperlink" Target="https://podminky.urs.cz/item/CS_URS_2023_02/622541012" TargetMode="External" /><Relationship Id="rId8" Type="http://schemas.openxmlformats.org/officeDocument/2006/relationships/hyperlink" Target="https://podminky.urs.cz/item/CS_URS_2023_02/629995101" TargetMode="External" /><Relationship Id="rId9" Type="http://schemas.openxmlformats.org/officeDocument/2006/relationships/hyperlink" Target="https://podminky.urs.cz/item/CS_URS_2023_02/968062244" TargetMode="External" /><Relationship Id="rId10" Type="http://schemas.openxmlformats.org/officeDocument/2006/relationships/hyperlink" Target="https://podminky.urs.cz/item/CS_URS_2023_02/968062245" TargetMode="External" /><Relationship Id="rId11" Type="http://schemas.openxmlformats.org/officeDocument/2006/relationships/hyperlink" Target="https://podminky.urs.cz/item/CS_URS_2023_02/968062455" TargetMode="External" /><Relationship Id="rId12" Type="http://schemas.openxmlformats.org/officeDocument/2006/relationships/hyperlink" Target="https://podminky.urs.cz/item/CS_URS_2023_02/968062559" TargetMode="External" /><Relationship Id="rId13" Type="http://schemas.openxmlformats.org/officeDocument/2006/relationships/hyperlink" Target="https://podminky.urs.cz/item/CS_URS_2023_02/978011121" TargetMode="External" /><Relationship Id="rId14" Type="http://schemas.openxmlformats.org/officeDocument/2006/relationships/hyperlink" Target="https://podminky.urs.cz/item/CS_URS_2023_02/978013141" TargetMode="External" /><Relationship Id="rId15" Type="http://schemas.openxmlformats.org/officeDocument/2006/relationships/hyperlink" Target="https://podminky.urs.cz/item/CS_URS_2023_02/997002511" TargetMode="External" /><Relationship Id="rId16" Type="http://schemas.openxmlformats.org/officeDocument/2006/relationships/hyperlink" Target="https://podminky.urs.cz/item/CS_URS_2023_02/997002611" TargetMode="External" /><Relationship Id="rId17" Type="http://schemas.openxmlformats.org/officeDocument/2006/relationships/hyperlink" Target="https://podminky.urs.cz/item/CS_URS_2023_02/997013631" TargetMode="External" /><Relationship Id="rId18" Type="http://schemas.openxmlformats.org/officeDocument/2006/relationships/hyperlink" Target="https://podminky.urs.cz/item/CS_URS_2023_02/997221559" TargetMode="External" /><Relationship Id="rId19" Type="http://schemas.openxmlformats.org/officeDocument/2006/relationships/hyperlink" Target="https://podminky.urs.cz/item/CS_URS_2023_02/998011001" TargetMode="External" /><Relationship Id="rId20" Type="http://schemas.openxmlformats.org/officeDocument/2006/relationships/hyperlink" Target="https://podminky.urs.cz/item/CS_URS_2023_02/998011014" TargetMode="External" /><Relationship Id="rId21" Type="http://schemas.openxmlformats.org/officeDocument/2006/relationships/hyperlink" Target="https://podminky.urs.cz/item/CS_URS_2023_02/721210822" TargetMode="External" /><Relationship Id="rId22" Type="http://schemas.openxmlformats.org/officeDocument/2006/relationships/hyperlink" Target="https://podminky.urs.cz/item/CS_URS_2023_02/721212128" TargetMode="External" /><Relationship Id="rId23" Type="http://schemas.openxmlformats.org/officeDocument/2006/relationships/hyperlink" Target="https://podminky.urs.cz/item/CS_URS_2023_02/998721101" TargetMode="External" /><Relationship Id="rId24" Type="http://schemas.openxmlformats.org/officeDocument/2006/relationships/hyperlink" Target="https://podminky.urs.cz/item/CS_URS_2023_02/998721181" TargetMode="External" /><Relationship Id="rId25" Type="http://schemas.openxmlformats.org/officeDocument/2006/relationships/hyperlink" Target="https://podminky.urs.cz/item/CS_URS_2023_02/725112182" TargetMode="External" /><Relationship Id="rId26" Type="http://schemas.openxmlformats.org/officeDocument/2006/relationships/hyperlink" Target="https://podminky.urs.cz/item/CS_URS_2023_02/725291211" TargetMode="External" /><Relationship Id="rId27" Type="http://schemas.openxmlformats.org/officeDocument/2006/relationships/hyperlink" Target="https://podminky.urs.cz/item/CS_URS_2023_02/725291621" TargetMode="External" /><Relationship Id="rId28" Type="http://schemas.openxmlformats.org/officeDocument/2006/relationships/hyperlink" Target="https://podminky.urs.cz/item/CS_URS_2023_02/725291631" TargetMode="External" /><Relationship Id="rId29" Type="http://schemas.openxmlformats.org/officeDocument/2006/relationships/hyperlink" Target="https://podminky.urs.cz/item/CS_URS_2023_02/725291641" TargetMode="External" /><Relationship Id="rId30" Type="http://schemas.openxmlformats.org/officeDocument/2006/relationships/hyperlink" Target="https://podminky.urs.cz/item/CS_URS_2023_02/725530826" TargetMode="External" /><Relationship Id="rId31" Type="http://schemas.openxmlformats.org/officeDocument/2006/relationships/hyperlink" Target="https://podminky.urs.cz/item/CS_URS_2023_02/725532122" TargetMode="External" /><Relationship Id="rId32" Type="http://schemas.openxmlformats.org/officeDocument/2006/relationships/hyperlink" Target="https://podminky.urs.cz/item/CS_URS_2023_02/725822632" TargetMode="External" /><Relationship Id="rId33" Type="http://schemas.openxmlformats.org/officeDocument/2006/relationships/hyperlink" Target="https://podminky.urs.cz/item/CS_URS_2023_02/725841312" TargetMode="External" /><Relationship Id="rId34" Type="http://schemas.openxmlformats.org/officeDocument/2006/relationships/hyperlink" Target="https://podminky.urs.cz/item/CS_URS_2023_02/725861102" TargetMode="External" /><Relationship Id="rId35" Type="http://schemas.openxmlformats.org/officeDocument/2006/relationships/hyperlink" Target="https://podminky.urs.cz/item/CS_URS_2023_02/725980122" TargetMode="External" /><Relationship Id="rId36" Type="http://schemas.openxmlformats.org/officeDocument/2006/relationships/hyperlink" Target="https://podminky.urs.cz/item/CS_URS_2023_02/998725101" TargetMode="External" /><Relationship Id="rId37" Type="http://schemas.openxmlformats.org/officeDocument/2006/relationships/hyperlink" Target="https://podminky.urs.cz/item/CS_URS_2023_02/998725181" TargetMode="External" /><Relationship Id="rId38" Type="http://schemas.openxmlformats.org/officeDocument/2006/relationships/hyperlink" Target="https://podminky.urs.cz/item/CS_URS_2023_02/741810001" TargetMode="External" /><Relationship Id="rId39" Type="http://schemas.openxmlformats.org/officeDocument/2006/relationships/hyperlink" Target="https://podminky.urs.cz/item/CS_URS_2023_02/764002851" TargetMode="External" /><Relationship Id="rId40" Type="http://schemas.openxmlformats.org/officeDocument/2006/relationships/hyperlink" Target="https://podminky.urs.cz/item/CS_URS_2023_02/764226403" TargetMode="External" /><Relationship Id="rId41" Type="http://schemas.openxmlformats.org/officeDocument/2006/relationships/hyperlink" Target="https://podminky.urs.cz/item/CS_URS_2023_02/998764101" TargetMode="External" /><Relationship Id="rId42" Type="http://schemas.openxmlformats.org/officeDocument/2006/relationships/hyperlink" Target="https://podminky.urs.cz/item/CS_URS_2023_02/998764181" TargetMode="External" /><Relationship Id="rId43" Type="http://schemas.openxmlformats.org/officeDocument/2006/relationships/hyperlink" Target="https://podminky.urs.cz/item/CS_URS_2023_02/765151801" TargetMode="External" /><Relationship Id="rId44" Type="http://schemas.openxmlformats.org/officeDocument/2006/relationships/hyperlink" Target="https://podminky.urs.cz/item/CS_URS_2023_02/998765101" TargetMode="External" /><Relationship Id="rId45" Type="http://schemas.openxmlformats.org/officeDocument/2006/relationships/hyperlink" Target="https://podminky.urs.cz/item/CS_URS_2023_02/998765181" TargetMode="External" /><Relationship Id="rId46" Type="http://schemas.openxmlformats.org/officeDocument/2006/relationships/hyperlink" Target="https://podminky.urs.cz/item/CS_URS_2023_02/766441811" TargetMode="External" /><Relationship Id="rId47" Type="http://schemas.openxmlformats.org/officeDocument/2006/relationships/hyperlink" Target="https://podminky.urs.cz/item/CS_URS_2023_02/766622131" TargetMode="External" /><Relationship Id="rId48" Type="http://schemas.openxmlformats.org/officeDocument/2006/relationships/hyperlink" Target="https://podminky.urs.cz/item/CS_URS_2023_02/766660001" TargetMode="External" /><Relationship Id="rId49" Type="http://schemas.openxmlformats.org/officeDocument/2006/relationships/hyperlink" Target="https://podminky.urs.cz/item/CS_URS_2023_02/766660411" TargetMode="External" /><Relationship Id="rId50" Type="http://schemas.openxmlformats.org/officeDocument/2006/relationships/hyperlink" Target="https://podminky.urs.cz/item/CS_URS_2023_02/766660451" TargetMode="External" /><Relationship Id="rId51" Type="http://schemas.openxmlformats.org/officeDocument/2006/relationships/hyperlink" Target="https://podminky.urs.cz/item/CS_URS_2023_02/766694116" TargetMode="External" /><Relationship Id="rId52" Type="http://schemas.openxmlformats.org/officeDocument/2006/relationships/hyperlink" Target="https://podminky.urs.cz/item/CS_URS_2023_02/766698111" TargetMode="External" /><Relationship Id="rId53" Type="http://schemas.openxmlformats.org/officeDocument/2006/relationships/hyperlink" Target="https://podminky.urs.cz/item/CS_URS_2023_02/766699211" TargetMode="External" /><Relationship Id="rId54" Type="http://schemas.openxmlformats.org/officeDocument/2006/relationships/hyperlink" Target="https://podminky.urs.cz/item/CS_URS_2023_02/998766101" TargetMode="External" /><Relationship Id="rId55" Type="http://schemas.openxmlformats.org/officeDocument/2006/relationships/hyperlink" Target="https://podminky.urs.cz/item/CS_URS_2023_02/998766181" TargetMode="External" /><Relationship Id="rId56" Type="http://schemas.openxmlformats.org/officeDocument/2006/relationships/hyperlink" Target="https://podminky.urs.cz/item/CS_URS_2023_02/771573810" TargetMode="External" /><Relationship Id="rId57" Type="http://schemas.openxmlformats.org/officeDocument/2006/relationships/hyperlink" Target="https://podminky.urs.cz/item/CS_URS_2023_02/771574416" TargetMode="External" /><Relationship Id="rId58" Type="http://schemas.openxmlformats.org/officeDocument/2006/relationships/hyperlink" Target="https://podminky.urs.cz/item/CS_URS_2023_02/771591112" TargetMode="External" /><Relationship Id="rId59" Type="http://schemas.openxmlformats.org/officeDocument/2006/relationships/hyperlink" Target="https://podminky.urs.cz/item/CS_URS_2023_02/771591115" TargetMode="External" /><Relationship Id="rId60" Type="http://schemas.openxmlformats.org/officeDocument/2006/relationships/hyperlink" Target="https://podminky.urs.cz/item/CS_URS_2023_02/998771101" TargetMode="External" /><Relationship Id="rId61" Type="http://schemas.openxmlformats.org/officeDocument/2006/relationships/hyperlink" Target="https://podminky.urs.cz/item/CS_URS_2023_02/998771181" TargetMode="External" /><Relationship Id="rId62" Type="http://schemas.openxmlformats.org/officeDocument/2006/relationships/hyperlink" Target="https://podminky.urs.cz/item/CS_URS_2023_02/776111116" TargetMode="External" /><Relationship Id="rId63" Type="http://schemas.openxmlformats.org/officeDocument/2006/relationships/hyperlink" Target="https://podminky.urs.cz/item/CS_URS_2023_02/776231111" TargetMode="External" /><Relationship Id="rId64" Type="http://schemas.openxmlformats.org/officeDocument/2006/relationships/hyperlink" Target="https://podminky.urs.cz/item/CS_URS_2023_02/776410811" TargetMode="External" /><Relationship Id="rId65" Type="http://schemas.openxmlformats.org/officeDocument/2006/relationships/hyperlink" Target="https://podminky.urs.cz/item/CS_URS_2023_02/776991821" TargetMode="External" /><Relationship Id="rId66" Type="http://schemas.openxmlformats.org/officeDocument/2006/relationships/hyperlink" Target="https://podminky.urs.cz/item/CS_URS_2023_02/998776101" TargetMode="External" /><Relationship Id="rId67" Type="http://schemas.openxmlformats.org/officeDocument/2006/relationships/hyperlink" Target="https://podminky.urs.cz/item/CS_URS_2023_02/998776181" TargetMode="External" /><Relationship Id="rId68" Type="http://schemas.openxmlformats.org/officeDocument/2006/relationships/hyperlink" Target="https://podminky.urs.cz/item/CS_URS_2023_02/781111011" TargetMode="External" /><Relationship Id="rId69" Type="http://schemas.openxmlformats.org/officeDocument/2006/relationships/hyperlink" Target="https://podminky.urs.cz/item/CS_URS_2023_02/781121011" TargetMode="External" /><Relationship Id="rId70" Type="http://schemas.openxmlformats.org/officeDocument/2006/relationships/hyperlink" Target="https://podminky.urs.cz/item/CS_URS_2023_02/781151031" TargetMode="External" /><Relationship Id="rId71" Type="http://schemas.openxmlformats.org/officeDocument/2006/relationships/hyperlink" Target="https://podminky.urs.cz/item/CS_URS_2023_02/781474154" TargetMode="External" /><Relationship Id="rId72" Type="http://schemas.openxmlformats.org/officeDocument/2006/relationships/hyperlink" Target="https://podminky.urs.cz/item/CS_URS_2023_02/781492311" TargetMode="External" /><Relationship Id="rId73" Type="http://schemas.openxmlformats.org/officeDocument/2006/relationships/hyperlink" Target="https://podminky.urs.cz/item/CS_URS_2023_02/781495115" TargetMode="External" /><Relationship Id="rId74" Type="http://schemas.openxmlformats.org/officeDocument/2006/relationships/hyperlink" Target="https://podminky.urs.cz/item/CS_URS_2023_02/998781101" TargetMode="External" /><Relationship Id="rId75" Type="http://schemas.openxmlformats.org/officeDocument/2006/relationships/hyperlink" Target="https://podminky.urs.cz/item/CS_URS_2023_02/998781181" TargetMode="External" /><Relationship Id="rId76" Type="http://schemas.openxmlformats.org/officeDocument/2006/relationships/hyperlink" Target="https://podminky.urs.cz/item/CS_URS_2023_02/783315103" TargetMode="External" /><Relationship Id="rId77" Type="http://schemas.openxmlformats.org/officeDocument/2006/relationships/hyperlink" Target="https://podminky.urs.cz/item/CS_URS_2023_02/783317105" TargetMode="External" /><Relationship Id="rId78" Type="http://schemas.openxmlformats.org/officeDocument/2006/relationships/hyperlink" Target="https://podminky.urs.cz/item/CS_URS_2023_02/030001000" TargetMode="External" /><Relationship Id="rId7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22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27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28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29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29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27</v>
      </c>
      <c r="AL14" s="24"/>
      <c r="AM14" s="24"/>
      <c r="AN14" s="36" t="s">
        <v>29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22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27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31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32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22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27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33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34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35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36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37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38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39</v>
      </c>
      <c r="E29" s="49"/>
      <c r="F29" s="34" t="s">
        <v>40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41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42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43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44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45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46</v>
      </c>
      <c r="U35" s="56"/>
      <c r="V35" s="56"/>
      <c r="W35" s="56"/>
      <c r="X35" s="58" t="s">
        <v>47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48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20241003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Rekonstrukce zázemí sportovního stadionu GJŠB Domažlice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 xml:space="preserve"> 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22. 1. 2024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 xml:space="preserve"> 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30</v>
      </c>
      <c r="AJ49" s="42"/>
      <c r="AK49" s="42"/>
      <c r="AL49" s="42"/>
      <c r="AM49" s="75" t="str">
        <f>IF(E17="","",E17)</f>
        <v xml:space="preserve"> </v>
      </c>
      <c r="AN49" s="66"/>
      <c r="AO49" s="66"/>
      <c r="AP49" s="66"/>
      <c r="AQ49" s="42"/>
      <c r="AR49" s="46"/>
      <c r="AS49" s="76" t="s">
        <v>49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28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32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50</v>
      </c>
      <c r="D52" s="89"/>
      <c r="E52" s="89"/>
      <c r="F52" s="89"/>
      <c r="G52" s="89"/>
      <c r="H52" s="90"/>
      <c r="I52" s="91" t="s">
        <v>51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52</v>
      </c>
      <c r="AH52" s="89"/>
      <c r="AI52" s="89"/>
      <c r="AJ52" s="89"/>
      <c r="AK52" s="89"/>
      <c r="AL52" s="89"/>
      <c r="AM52" s="89"/>
      <c r="AN52" s="91" t="s">
        <v>53</v>
      </c>
      <c r="AO52" s="89"/>
      <c r="AP52" s="89"/>
      <c r="AQ52" s="93" t="s">
        <v>54</v>
      </c>
      <c r="AR52" s="46"/>
      <c r="AS52" s="94" t="s">
        <v>55</v>
      </c>
      <c r="AT52" s="95" t="s">
        <v>56</v>
      </c>
      <c r="AU52" s="95" t="s">
        <v>57</v>
      </c>
      <c r="AV52" s="95" t="s">
        <v>58</v>
      </c>
      <c r="AW52" s="95" t="s">
        <v>59</v>
      </c>
      <c r="AX52" s="95" t="s">
        <v>60</v>
      </c>
      <c r="AY52" s="95" t="s">
        <v>61</v>
      </c>
      <c r="AZ52" s="95" t="s">
        <v>62</v>
      </c>
      <c r="BA52" s="95" t="s">
        <v>63</v>
      </c>
      <c r="BB52" s="95" t="s">
        <v>64</v>
      </c>
      <c r="BC52" s="95" t="s">
        <v>65</v>
      </c>
      <c r="BD52" s="96" t="s">
        <v>66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67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ROUND(AS55,2)</f>
        <v>0</v>
      </c>
      <c r="AT54" s="108">
        <f>ROUND(SUM(AV54:AW54),2)</f>
        <v>0</v>
      </c>
      <c r="AU54" s="109">
        <f>ROUND(AU55,5)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ROUND(AZ55,2)</f>
        <v>0</v>
      </c>
      <c r="BA54" s="108">
        <f>ROUND(BA55,2)</f>
        <v>0</v>
      </c>
      <c r="BB54" s="108">
        <f>ROUND(BB55,2)</f>
        <v>0</v>
      </c>
      <c r="BC54" s="108">
        <f>ROUND(BC55,2)</f>
        <v>0</v>
      </c>
      <c r="BD54" s="110">
        <f>ROUND(BD55,2)</f>
        <v>0</v>
      </c>
      <c r="BE54" s="6"/>
      <c r="BS54" s="111" t="s">
        <v>68</v>
      </c>
      <c r="BT54" s="111" t="s">
        <v>69</v>
      </c>
      <c r="BV54" s="111" t="s">
        <v>70</v>
      </c>
      <c r="BW54" s="111" t="s">
        <v>5</v>
      </c>
      <c r="BX54" s="111" t="s">
        <v>71</v>
      </c>
      <c r="CL54" s="111" t="s">
        <v>19</v>
      </c>
    </row>
    <row r="55" spans="1:90" s="7" customFormat="1" ht="24.75" customHeight="1">
      <c r="A55" s="112" t="s">
        <v>72</v>
      </c>
      <c r="B55" s="113"/>
      <c r="C55" s="114"/>
      <c r="D55" s="115" t="s">
        <v>14</v>
      </c>
      <c r="E55" s="115"/>
      <c r="F55" s="115"/>
      <c r="G55" s="115"/>
      <c r="H55" s="115"/>
      <c r="I55" s="116"/>
      <c r="J55" s="115" t="s">
        <v>17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'20241003 - Rekonstrukce z...'!J28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73</v>
      </c>
      <c r="AR55" s="119"/>
      <c r="AS55" s="120">
        <v>0</v>
      </c>
      <c r="AT55" s="121">
        <f>ROUND(SUM(AV55:AW55),2)</f>
        <v>0</v>
      </c>
      <c r="AU55" s="122">
        <f>'20241003 - Rekonstrukce z...'!P92</f>
        <v>0</v>
      </c>
      <c r="AV55" s="121">
        <f>'20241003 - Rekonstrukce z...'!J31</f>
        <v>0</v>
      </c>
      <c r="AW55" s="121">
        <f>'20241003 - Rekonstrukce z...'!J32</f>
        <v>0</v>
      </c>
      <c r="AX55" s="121">
        <f>'20241003 - Rekonstrukce z...'!J33</f>
        <v>0</v>
      </c>
      <c r="AY55" s="121">
        <f>'20241003 - Rekonstrukce z...'!J34</f>
        <v>0</v>
      </c>
      <c r="AZ55" s="121">
        <f>'20241003 - Rekonstrukce z...'!F31</f>
        <v>0</v>
      </c>
      <c r="BA55" s="121">
        <f>'20241003 - Rekonstrukce z...'!F32</f>
        <v>0</v>
      </c>
      <c r="BB55" s="121">
        <f>'20241003 - Rekonstrukce z...'!F33</f>
        <v>0</v>
      </c>
      <c r="BC55" s="121">
        <f>'20241003 - Rekonstrukce z...'!F34</f>
        <v>0</v>
      </c>
      <c r="BD55" s="123">
        <f>'20241003 - Rekonstrukce z...'!F35</f>
        <v>0</v>
      </c>
      <c r="BE55" s="7"/>
      <c r="BT55" s="124" t="s">
        <v>74</v>
      </c>
      <c r="BU55" s="124" t="s">
        <v>75</v>
      </c>
      <c r="BV55" s="124" t="s">
        <v>70</v>
      </c>
      <c r="BW55" s="124" t="s">
        <v>5</v>
      </c>
      <c r="BX55" s="124" t="s">
        <v>71</v>
      </c>
      <c r="CL55" s="124" t="s">
        <v>19</v>
      </c>
    </row>
    <row r="56" spans="1:57" s="2" customFormat="1" ht="30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6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</row>
    <row r="57" spans="1:57" s="2" customFormat="1" ht="6.95" customHeight="1">
      <c r="A57" s="40"/>
      <c r="B57" s="61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0241003 - Rekonstrukce z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5</v>
      </c>
    </row>
    <row r="3" spans="2:46" s="1" customFormat="1" ht="6.95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22"/>
      <c r="AT3" s="19" t="s">
        <v>76</v>
      </c>
    </row>
    <row r="4" spans="2:46" s="1" customFormat="1" ht="24.95" customHeight="1">
      <c r="B4" s="22"/>
      <c r="D4" s="127" t="s">
        <v>77</v>
      </c>
      <c r="L4" s="22"/>
      <c r="M4" s="128" t="s">
        <v>10</v>
      </c>
      <c r="AT4" s="19" t="s">
        <v>4</v>
      </c>
    </row>
    <row r="5" spans="2:12" s="1" customFormat="1" ht="6.95" customHeight="1">
      <c r="B5" s="22"/>
      <c r="L5" s="22"/>
    </row>
    <row r="6" spans="1:31" s="2" customFormat="1" ht="12" customHeight="1">
      <c r="A6" s="40"/>
      <c r="B6" s="46"/>
      <c r="C6" s="40"/>
      <c r="D6" s="129" t="s">
        <v>16</v>
      </c>
      <c r="E6" s="40"/>
      <c r="F6" s="40"/>
      <c r="G6" s="40"/>
      <c r="H6" s="40"/>
      <c r="I6" s="40"/>
      <c r="J6" s="40"/>
      <c r="K6" s="40"/>
      <c r="L6" s="13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31" s="2" customFormat="1" ht="16.5" customHeight="1">
      <c r="A7" s="40"/>
      <c r="B7" s="46"/>
      <c r="C7" s="40"/>
      <c r="D7" s="40"/>
      <c r="E7" s="131" t="s">
        <v>17</v>
      </c>
      <c r="F7" s="40"/>
      <c r="G7" s="40"/>
      <c r="H7" s="40"/>
      <c r="I7" s="40"/>
      <c r="J7" s="40"/>
      <c r="K7" s="40"/>
      <c r="L7" s="13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</row>
    <row r="8" spans="1:31" s="2" customFormat="1" ht="12">
      <c r="A8" s="40"/>
      <c r="B8" s="46"/>
      <c r="C8" s="40"/>
      <c r="D8" s="40"/>
      <c r="E8" s="40"/>
      <c r="F8" s="40"/>
      <c r="G8" s="40"/>
      <c r="H8" s="40"/>
      <c r="I8" s="40"/>
      <c r="J8" s="40"/>
      <c r="K8" s="40"/>
      <c r="L8" s="13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2" customHeight="1">
      <c r="A9" s="40"/>
      <c r="B9" s="46"/>
      <c r="C9" s="40"/>
      <c r="D9" s="129" t="s">
        <v>18</v>
      </c>
      <c r="E9" s="40"/>
      <c r="F9" s="132" t="s">
        <v>19</v>
      </c>
      <c r="G9" s="40"/>
      <c r="H9" s="40"/>
      <c r="I9" s="129" t="s">
        <v>20</v>
      </c>
      <c r="J9" s="132" t="s">
        <v>19</v>
      </c>
      <c r="K9" s="40"/>
      <c r="L9" s="13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29" t="s">
        <v>21</v>
      </c>
      <c r="E10" s="40"/>
      <c r="F10" s="132" t="s">
        <v>22</v>
      </c>
      <c r="G10" s="40"/>
      <c r="H10" s="40"/>
      <c r="I10" s="129" t="s">
        <v>23</v>
      </c>
      <c r="J10" s="133" t="str">
        <f>'Rekapitulace stavby'!AN8</f>
        <v>22. 1. 2024</v>
      </c>
      <c r="K10" s="40"/>
      <c r="L10" s="13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0.8" customHeight="1">
      <c r="A11" s="40"/>
      <c r="B11" s="46"/>
      <c r="C11" s="40"/>
      <c r="D11" s="40"/>
      <c r="E11" s="40"/>
      <c r="F11" s="40"/>
      <c r="G11" s="40"/>
      <c r="H11" s="40"/>
      <c r="I11" s="40"/>
      <c r="J11" s="40"/>
      <c r="K11" s="40"/>
      <c r="L11" s="13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29" t="s">
        <v>25</v>
      </c>
      <c r="E12" s="40"/>
      <c r="F12" s="40"/>
      <c r="G12" s="40"/>
      <c r="H12" s="40"/>
      <c r="I12" s="129" t="s">
        <v>26</v>
      </c>
      <c r="J12" s="132" t="str">
        <f>IF('Rekapitulace stavby'!AN10="","",'Rekapitulace stavby'!AN10)</f>
        <v/>
      </c>
      <c r="K12" s="40"/>
      <c r="L12" s="13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8" customHeight="1">
      <c r="A13" s="40"/>
      <c r="B13" s="46"/>
      <c r="C13" s="40"/>
      <c r="D13" s="40"/>
      <c r="E13" s="132" t="str">
        <f>IF('Rekapitulace stavby'!E11="","",'Rekapitulace stavby'!E11)</f>
        <v xml:space="preserve"> </v>
      </c>
      <c r="F13" s="40"/>
      <c r="G13" s="40"/>
      <c r="H13" s="40"/>
      <c r="I13" s="129" t="s">
        <v>27</v>
      </c>
      <c r="J13" s="132" t="str">
        <f>IF('Rekapitulace stavby'!AN11="","",'Rekapitulace stavby'!AN11)</f>
        <v/>
      </c>
      <c r="K13" s="40"/>
      <c r="L13" s="13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6.95" customHeight="1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3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29" t="s">
        <v>28</v>
      </c>
      <c r="E15" s="40"/>
      <c r="F15" s="40"/>
      <c r="G15" s="40"/>
      <c r="H15" s="40"/>
      <c r="I15" s="129" t="s">
        <v>26</v>
      </c>
      <c r="J15" s="35" t="str">
        <f>'Rekapitulace stavby'!AN13</f>
        <v>Vyplň údaj</v>
      </c>
      <c r="K15" s="40"/>
      <c r="L15" s="13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8" customHeight="1">
      <c r="A16" s="40"/>
      <c r="B16" s="46"/>
      <c r="C16" s="40"/>
      <c r="D16" s="40"/>
      <c r="E16" s="35" t="str">
        <f>'Rekapitulace stavby'!E14</f>
        <v>Vyplň údaj</v>
      </c>
      <c r="F16" s="132"/>
      <c r="G16" s="132"/>
      <c r="H16" s="132"/>
      <c r="I16" s="129" t="s">
        <v>27</v>
      </c>
      <c r="J16" s="35" t="str">
        <f>'Rekapitulace stavby'!AN14</f>
        <v>Vyplň údaj</v>
      </c>
      <c r="K16" s="40"/>
      <c r="L16" s="13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6.95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3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29" t="s">
        <v>30</v>
      </c>
      <c r="E18" s="40"/>
      <c r="F18" s="40"/>
      <c r="G18" s="40"/>
      <c r="H18" s="40"/>
      <c r="I18" s="129" t="s">
        <v>26</v>
      </c>
      <c r="J18" s="132" t="str">
        <f>IF('Rekapitulace stavby'!AN16="","",'Rekapitulace stavby'!AN16)</f>
        <v/>
      </c>
      <c r="K18" s="40"/>
      <c r="L18" s="13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2" t="str">
        <f>IF('Rekapitulace stavby'!E17="","",'Rekapitulace stavby'!E17)</f>
        <v xml:space="preserve"> </v>
      </c>
      <c r="F19" s="40"/>
      <c r="G19" s="40"/>
      <c r="H19" s="40"/>
      <c r="I19" s="129" t="s">
        <v>27</v>
      </c>
      <c r="J19" s="132" t="str">
        <f>IF('Rekapitulace stavby'!AN17="","",'Rekapitulace stavby'!AN17)</f>
        <v/>
      </c>
      <c r="K19" s="40"/>
      <c r="L19" s="13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3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29" t="s">
        <v>32</v>
      </c>
      <c r="E21" s="40"/>
      <c r="F21" s="40"/>
      <c r="G21" s="40"/>
      <c r="H21" s="40"/>
      <c r="I21" s="129" t="s">
        <v>26</v>
      </c>
      <c r="J21" s="132" t="str">
        <f>IF('Rekapitulace stavby'!AN19="","",'Rekapitulace stavby'!AN19)</f>
        <v/>
      </c>
      <c r="K21" s="40"/>
      <c r="L21" s="13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132" t="str">
        <f>IF('Rekapitulace stavby'!E20="","",'Rekapitulace stavby'!E20)</f>
        <v xml:space="preserve"> </v>
      </c>
      <c r="F22" s="40"/>
      <c r="G22" s="40"/>
      <c r="H22" s="40"/>
      <c r="I22" s="129" t="s">
        <v>27</v>
      </c>
      <c r="J22" s="132" t="str">
        <f>IF('Rekapitulace stavby'!AN20="","",'Rekapitulace stavby'!AN20)</f>
        <v/>
      </c>
      <c r="K22" s="40"/>
      <c r="L22" s="13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3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29" t="s">
        <v>33</v>
      </c>
      <c r="E24" s="40"/>
      <c r="F24" s="40"/>
      <c r="G24" s="40"/>
      <c r="H24" s="40"/>
      <c r="I24" s="40"/>
      <c r="J24" s="40"/>
      <c r="K24" s="40"/>
      <c r="L24" s="13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8" customFormat="1" ht="71.25" customHeight="1">
      <c r="A25" s="134"/>
      <c r="B25" s="135"/>
      <c r="C25" s="134"/>
      <c r="D25" s="134"/>
      <c r="E25" s="136" t="s">
        <v>34</v>
      </c>
      <c r="F25" s="136"/>
      <c r="G25" s="136"/>
      <c r="H25" s="136"/>
      <c r="I25" s="134"/>
      <c r="J25" s="134"/>
      <c r="K25" s="134"/>
      <c r="L25" s="137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3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138"/>
      <c r="E27" s="138"/>
      <c r="F27" s="138"/>
      <c r="G27" s="138"/>
      <c r="H27" s="138"/>
      <c r="I27" s="138"/>
      <c r="J27" s="138"/>
      <c r="K27" s="138"/>
      <c r="L27" s="13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25.4" customHeight="1">
      <c r="A28" s="40"/>
      <c r="B28" s="46"/>
      <c r="C28" s="40"/>
      <c r="D28" s="139" t="s">
        <v>35</v>
      </c>
      <c r="E28" s="40"/>
      <c r="F28" s="40"/>
      <c r="G28" s="40"/>
      <c r="H28" s="40"/>
      <c r="I28" s="40"/>
      <c r="J28" s="140">
        <f>ROUND(J92,2)</f>
        <v>0</v>
      </c>
      <c r="K28" s="40"/>
      <c r="L28" s="13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38"/>
      <c r="E29" s="138"/>
      <c r="F29" s="138"/>
      <c r="G29" s="138"/>
      <c r="H29" s="138"/>
      <c r="I29" s="138"/>
      <c r="J29" s="138"/>
      <c r="K29" s="138"/>
      <c r="L29" s="13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4.4" customHeight="1">
      <c r="A30" s="40"/>
      <c r="B30" s="46"/>
      <c r="C30" s="40"/>
      <c r="D30" s="40"/>
      <c r="E30" s="40"/>
      <c r="F30" s="141" t="s">
        <v>37</v>
      </c>
      <c r="G30" s="40"/>
      <c r="H30" s="40"/>
      <c r="I30" s="141" t="s">
        <v>36</v>
      </c>
      <c r="J30" s="141" t="s">
        <v>38</v>
      </c>
      <c r="K30" s="40"/>
      <c r="L30" s="13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14.4" customHeight="1">
      <c r="A31" s="40"/>
      <c r="B31" s="46"/>
      <c r="C31" s="40"/>
      <c r="D31" s="142" t="s">
        <v>39</v>
      </c>
      <c r="E31" s="129" t="s">
        <v>40</v>
      </c>
      <c r="F31" s="143">
        <f>ROUND((SUM(BE92:BE419)),2)</f>
        <v>0</v>
      </c>
      <c r="G31" s="40"/>
      <c r="H31" s="40"/>
      <c r="I31" s="144">
        <v>0.21</v>
      </c>
      <c r="J31" s="143">
        <f>ROUND(((SUM(BE92:BE419))*I31),2)</f>
        <v>0</v>
      </c>
      <c r="K31" s="40"/>
      <c r="L31" s="13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129" t="s">
        <v>41</v>
      </c>
      <c r="F32" s="143">
        <f>ROUND((SUM(BF92:BF419)),2)</f>
        <v>0</v>
      </c>
      <c r="G32" s="40"/>
      <c r="H32" s="40"/>
      <c r="I32" s="144">
        <v>0.15</v>
      </c>
      <c r="J32" s="143">
        <f>ROUND(((SUM(BF92:BF419))*I32),2)</f>
        <v>0</v>
      </c>
      <c r="K32" s="40"/>
      <c r="L32" s="13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 hidden="1">
      <c r="A33" s="40"/>
      <c r="B33" s="46"/>
      <c r="C33" s="40"/>
      <c r="D33" s="40"/>
      <c r="E33" s="129" t="s">
        <v>42</v>
      </c>
      <c r="F33" s="143">
        <f>ROUND((SUM(BG92:BG419)),2)</f>
        <v>0</v>
      </c>
      <c r="G33" s="40"/>
      <c r="H33" s="40"/>
      <c r="I33" s="144">
        <v>0.21</v>
      </c>
      <c r="J33" s="143">
        <f>0</f>
        <v>0</v>
      </c>
      <c r="K33" s="40"/>
      <c r="L33" s="13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 hidden="1">
      <c r="A34" s="40"/>
      <c r="B34" s="46"/>
      <c r="C34" s="40"/>
      <c r="D34" s="40"/>
      <c r="E34" s="129" t="s">
        <v>43</v>
      </c>
      <c r="F34" s="143">
        <f>ROUND((SUM(BH92:BH419)),2)</f>
        <v>0</v>
      </c>
      <c r="G34" s="40"/>
      <c r="H34" s="40"/>
      <c r="I34" s="144">
        <v>0.15</v>
      </c>
      <c r="J34" s="143">
        <f>0</f>
        <v>0</v>
      </c>
      <c r="K34" s="40"/>
      <c r="L34" s="13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29" t="s">
        <v>44</v>
      </c>
      <c r="F35" s="143">
        <f>ROUND((SUM(BI92:BI419)),2)</f>
        <v>0</v>
      </c>
      <c r="G35" s="40"/>
      <c r="H35" s="40"/>
      <c r="I35" s="144">
        <v>0</v>
      </c>
      <c r="J35" s="143">
        <f>0</f>
        <v>0</v>
      </c>
      <c r="K35" s="40"/>
      <c r="L35" s="13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6.95" customHeight="1">
      <c r="A36" s="40"/>
      <c r="B36" s="46"/>
      <c r="C36" s="40"/>
      <c r="D36" s="40"/>
      <c r="E36" s="40"/>
      <c r="F36" s="40"/>
      <c r="G36" s="40"/>
      <c r="H36" s="40"/>
      <c r="I36" s="40"/>
      <c r="J36" s="40"/>
      <c r="K36" s="40"/>
      <c r="L36" s="13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25.4" customHeight="1">
      <c r="A37" s="40"/>
      <c r="B37" s="46"/>
      <c r="C37" s="145"/>
      <c r="D37" s="146" t="s">
        <v>45</v>
      </c>
      <c r="E37" s="147"/>
      <c r="F37" s="147"/>
      <c r="G37" s="148" t="s">
        <v>46</v>
      </c>
      <c r="H37" s="149" t="s">
        <v>47</v>
      </c>
      <c r="I37" s="147"/>
      <c r="J37" s="150">
        <f>SUM(J28:J35)</f>
        <v>0</v>
      </c>
      <c r="K37" s="151"/>
      <c r="L37" s="13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152"/>
      <c r="C38" s="153"/>
      <c r="D38" s="153"/>
      <c r="E38" s="153"/>
      <c r="F38" s="153"/>
      <c r="G38" s="153"/>
      <c r="H38" s="153"/>
      <c r="I38" s="153"/>
      <c r="J38" s="153"/>
      <c r="K38" s="153"/>
      <c r="L38" s="13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42" spans="1:31" s="2" customFormat="1" ht="6.95" customHeight="1">
      <c r="A42" s="40"/>
      <c r="B42" s="154"/>
      <c r="C42" s="155"/>
      <c r="D42" s="155"/>
      <c r="E42" s="155"/>
      <c r="F42" s="155"/>
      <c r="G42" s="155"/>
      <c r="H42" s="155"/>
      <c r="I42" s="155"/>
      <c r="J42" s="155"/>
      <c r="K42" s="155"/>
      <c r="L42" s="13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4.95" customHeight="1">
      <c r="A43" s="40"/>
      <c r="B43" s="41"/>
      <c r="C43" s="25" t="s">
        <v>78</v>
      </c>
      <c r="D43" s="42"/>
      <c r="E43" s="42"/>
      <c r="F43" s="42"/>
      <c r="G43" s="42"/>
      <c r="H43" s="42"/>
      <c r="I43" s="42"/>
      <c r="J43" s="42"/>
      <c r="K43" s="42"/>
      <c r="L43" s="13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6.95" customHeight="1">
      <c r="A44" s="40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13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12" customHeight="1">
      <c r="A45" s="40"/>
      <c r="B45" s="41"/>
      <c r="C45" s="34" t="s">
        <v>16</v>
      </c>
      <c r="D45" s="42"/>
      <c r="E45" s="42"/>
      <c r="F45" s="42"/>
      <c r="G45" s="42"/>
      <c r="H45" s="42"/>
      <c r="I45" s="42"/>
      <c r="J45" s="42"/>
      <c r="K45" s="42"/>
      <c r="L45" s="13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16.5" customHeight="1">
      <c r="A46" s="40"/>
      <c r="B46" s="41"/>
      <c r="C46" s="42"/>
      <c r="D46" s="42"/>
      <c r="E46" s="71" t="str">
        <f>E7</f>
        <v>Rekonstrukce zázemí sportovního stadionu GJŠB Domažlice</v>
      </c>
      <c r="F46" s="42"/>
      <c r="G46" s="42"/>
      <c r="H46" s="42"/>
      <c r="I46" s="42"/>
      <c r="J46" s="42"/>
      <c r="K46" s="42"/>
      <c r="L46" s="13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6.95" customHeight="1">
      <c r="A47" s="40"/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13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2" customHeight="1">
      <c r="A48" s="40"/>
      <c r="B48" s="41"/>
      <c r="C48" s="34" t="s">
        <v>21</v>
      </c>
      <c r="D48" s="42"/>
      <c r="E48" s="42"/>
      <c r="F48" s="29" t="str">
        <f>F10</f>
        <v xml:space="preserve"> </v>
      </c>
      <c r="G48" s="42"/>
      <c r="H48" s="42"/>
      <c r="I48" s="34" t="s">
        <v>23</v>
      </c>
      <c r="J48" s="74" t="str">
        <f>IF(J10="","",J10)</f>
        <v>22. 1. 2024</v>
      </c>
      <c r="K48" s="42"/>
      <c r="L48" s="13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6.95" customHeight="1">
      <c r="A49" s="40"/>
      <c r="B49" s="41"/>
      <c r="C49" s="42"/>
      <c r="D49" s="42"/>
      <c r="E49" s="42"/>
      <c r="F49" s="42"/>
      <c r="G49" s="42"/>
      <c r="H49" s="42"/>
      <c r="I49" s="42"/>
      <c r="J49" s="42"/>
      <c r="K49" s="42"/>
      <c r="L49" s="13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15" customHeight="1">
      <c r="A50" s="40"/>
      <c r="B50" s="41"/>
      <c r="C50" s="34" t="s">
        <v>25</v>
      </c>
      <c r="D50" s="42"/>
      <c r="E50" s="42"/>
      <c r="F50" s="29" t="str">
        <f>E13</f>
        <v xml:space="preserve"> </v>
      </c>
      <c r="G50" s="42"/>
      <c r="H50" s="42"/>
      <c r="I50" s="34" t="s">
        <v>30</v>
      </c>
      <c r="J50" s="38" t="str">
        <f>E19</f>
        <v xml:space="preserve"> </v>
      </c>
      <c r="K50" s="42"/>
      <c r="L50" s="13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5.15" customHeight="1">
      <c r="A51" s="40"/>
      <c r="B51" s="41"/>
      <c r="C51" s="34" t="s">
        <v>28</v>
      </c>
      <c r="D51" s="42"/>
      <c r="E51" s="42"/>
      <c r="F51" s="29" t="str">
        <f>IF(E16="","",E16)</f>
        <v>Vyplň údaj</v>
      </c>
      <c r="G51" s="42"/>
      <c r="H51" s="42"/>
      <c r="I51" s="34" t="s">
        <v>32</v>
      </c>
      <c r="J51" s="38" t="str">
        <f>E22</f>
        <v xml:space="preserve"> </v>
      </c>
      <c r="K51" s="42"/>
      <c r="L51" s="13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0.3" customHeight="1">
      <c r="A52" s="40"/>
      <c r="B52" s="41"/>
      <c r="C52" s="42"/>
      <c r="D52" s="42"/>
      <c r="E52" s="42"/>
      <c r="F52" s="42"/>
      <c r="G52" s="42"/>
      <c r="H52" s="42"/>
      <c r="I52" s="42"/>
      <c r="J52" s="42"/>
      <c r="K52" s="42"/>
      <c r="L52" s="13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29.25" customHeight="1">
      <c r="A53" s="40"/>
      <c r="B53" s="41"/>
      <c r="C53" s="156" t="s">
        <v>79</v>
      </c>
      <c r="D53" s="157"/>
      <c r="E53" s="157"/>
      <c r="F53" s="157"/>
      <c r="G53" s="157"/>
      <c r="H53" s="157"/>
      <c r="I53" s="157"/>
      <c r="J53" s="158" t="s">
        <v>80</v>
      </c>
      <c r="K53" s="157"/>
      <c r="L53" s="13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0.3" customHeight="1">
      <c r="A54" s="40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13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47" s="2" customFormat="1" ht="22.8" customHeight="1">
      <c r="A55" s="40"/>
      <c r="B55" s="41"/>
      <c r="C55" s="159" t="s">
        <v>67</v>
      </c>
      <c r="D55" s="42"/>
      <c r="E55" s="42"/>
      <c r="F55" s="42"/>
      <c r="G55" s="42"/>
      <c r="H55" s="42"/>
      <c r="I55" s="42"/>
      <c r="J55" s="104">
        <f>J92</f>
        <v>0</v>
      </c>
      <c r="K55" s="42"/>
      <c r="L55" s="13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U55" s="19" t="s">
        <v>81</v>
      </c>
    </row>
    <row r="56" spans="1:31" s="9" customFormat="1" ht="24.95" customHeight="1">
      <c r="A56" s="9"/>
      <c r="B56" s="160"/>
      <c r="C56" s="161"/>
      <c r="D56" s="162" t="s">
        <v>82</v>
      </c>
      <c r="E56" s="163"/>
      <c r="F56" s="163"/>
      <c r="G56" s="163"/>
      <c r="H56" s="163"/>
      <c r="I56" s="163"/>
      <c r="J56" s="164">
        <f>J93</f>
        <v>0</v>
      </c>
      <c r="K56" s="161"/>
      <c r="L56" s="165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6"/>
      <c r="C57" s="167"/>
      <c r="D57" s="168" t="s">
        <v>83</v>
      </c>
      <c r="E57" s="169"/>
      <c r="F57" s="169"/>
      <c r="G57" s="169"/>
      <c r="H57" s="169"/>
      <c r="I57" s="169"/>
      <c r="J57" s="170">
        <f>J94</f>
        <v>0</v>
      </c>
      <c r="K57" s="167"/>
      <c r="L57" s="171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4.85" customHeight="1">
      <c r="A58" s="10"/>
      <c r="B58" s="166"/>
      <c r="C58" s="167"/>
      <c r="D58" s="168" t="s">
        <v>84</v>
      </c>
      <c r="E58" s="169"/>
      <c r="F58" s="169"/>
      <c r="G58" s="169"/>
      <c r="H58" s="169"/>
      <c r="I58" s="169"/>
      <c r="J58" s="170">
        <f>J95</f>
        <v>0</v>
      </c>
      <c r="K58" s="167"/>
      <c r="L58" s="171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4.85" customHeight="1">
      <c r="A59" s="10"/>
      <c r="B59" s="166"/>
      <c r="C59" s="167"/>
      <c r="D59" s="168" t="s">
        <v>85</v>
      </c>
      <c r="E59" s="169"/>
      <c r="F59" s="169"/>
      <c r="G59" s="169"/>
      <c r="H59" s="169"/>
      <c r="I59" s="169"/>
      <c r="J59" s="170">
        <f>J142</f>
        <v>0</v>
      </c>
      <c r="K59" s="167"/>
      <c r="L59" s="171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4.85" customHeight="1">
      <c r="A60" s="10"/>
      <c r="B60" s="166"/>
      <c r="C60" s="167"/>
      <c r="D60" s="168" t="s">
        <v>86</v>
      </c>
      <c r="E60" s="169"/>
      <c r="F60" s="169"/>
      <c r="G60" s="169"/>
      <c r="H60" s="169"/>
      <c r="I60" s="169"/>
      <c r="J60" s="170">
        <f>J188</f>
        <v>0</v>
      </c>
      <c r="K60" s="167"/>
      <c r="L60" s="171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10" customFormat="1" ht="14.85" customHeight="1">
      <c r="A61" s="10"/>
      <c r="B61" s="166"/>
      <c r="C61" s="167"/>
      <c r="D61" s="168" t="s">
        <v>87</v>
      </c>
      <c r="E61" s="169"/>
      <c r="F61" s="169"/>
      <c r="G61" s="169"/>
      <c r="H61" s="169"/>
      <c r="I61" s="169"/>
      <c r="J61" s="170">
        <f>J199</f>
        <v>0</v>
      </c>
      <c r="K61" s="167"/>
      <c r="L61" s="17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6"/>
      <c r="C62" s="167"/>
      <c r="D62" s="168" t="s">
        <v>88</v>
      </c>
      <c r="E62" s="169"/>
      <c r="F62" s="169"/>
      <c r="G62" s="169"/>
      <c r="H62" s="169"/>
      <c r="I62" s="169"/>
      <c r="J62" s="170">
        <f>J204</f>
        <v>0</v>
      </c>
      <c r="K62" s="167"/>
      <c r="L62" s="17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4.85" customHeight="1">
      <c r="A63" s="10"/>
      <c r="B63" s="166"/>
      <c r="C63" s="167"/>
      <c r="D63" s="168" t="s">
        <v>89</v>
      </c>
      <c r="E63" s="169"/>
      <c r="F63" s="169"/>
      <c r="G63" s="169"/>
      <c r="H63" s="169"/>
      <c r="I63" s="169"/>
      <c r="J63" s="170">
        <f>J205</f>
        <v>0</v>
      </c>
      <c r="K63" s="167"/>
      <c r="L63" s="17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4.85" customHeight="1">
      <c r="A64" s="10"/>
      <c r="B64" s="166"/>
      <c r="C64" s="167"/>
      <c r="D64" s="168" t="s">
        <v>90</v>
      </c>
      <c r="E64" s="169"/>
      <c r="F64" s="169"/>
      <c r="G64" s="169"/>
      <c r="H64" s="169"/>
      <c r="I64" s="169"/>
      <c r="J64" s="170">
        <f>J214</f>
        <v>0</v>
      </c>
      <c r="K64" s="167"/>
      <c r="L64" s="17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4.85" customHeight="1">
      <c r="A65" s="10"/>
      <c r="B65" s="166"/>
      <c r="C65" s="167"/>
      <c r="D65" s="168" t="s">
        <v>91</v>
      </c>
      <c r="E65" s="169"/>
      <c r="F65" s="169"/>
      <c r="G65" s="169"/>
      <c r="H65" s="169"/>
      <c r="I65" s="169"/>
      <c r="J65" s="170">
        <f>J241</f>
        <v>0</v>
      </c>
      <c r="K65" s="167"/>
      <c r="L65" s="17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4.85" customHeight="1">
      <c r="A66" s="10"/>
      <c r="B66" s="166"/>
      <c r="C66" s="167"/>
      <c r="D66" s="168" t="s">
        <v>92</v>
      </c>
      <c r="E66" s="169"/>
      <c r="F66" s="169"/>
      <c r="G66" s="169"/>
      <c r="H66" s="169"/>
      <c r="I66" s="169"/>
      <c r="J66" s="170">
        <f>J244</f>
        <v>0</v>
      </c>
      <c r="K66" s="167"/>
      <c r="L66" s="17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66"/>
      <c r="C67" s="167"/>
      <c r="D67" s="168" t="s">
        <v>93</v>
      </c>
      <c r="E67" s="169"/>
      <c r="F67" s="169"/>
      <c r="G67" s="169"/>
      <c r="H67" s="169"/>
      <c r="I67" s="169"/>
      <c r="J67" s="170">
        <f>J254</f>
        <v>0</v>
      </c>
      <c r="K67" s="167"/>
      <c r="L67" s="17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66"/>
      <c r="C68" s="167"/>
      <c r="D68" s="168" t="s">
        <v>94</v>
      </c>
      <c r="E68" s="169"/>
      <c r="F68" s="169"/>
      <c r="G68" s="169"/>
      <c r="H68" s="169"/>
      <c r="I68" s="169"/>
      <c r="J68" s="170">
        <f>J267</f>
        <v>0</v>
      </c>
      <c r="K68" s="167"/>
      <c r="L68" s="17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4.85" customHeight="1">
      <c r="A69" s="10"/>
      <c r="B69" s="166"/>
      <c r="C69" s="167"/>
      <c r="D69" s="168" t="s">
        <v>95</v>
      </c>
      <c r="E69" s="169"/>
      <c r="F69" s="169"/>
      <c r="G69" s="169"/>
      <c r="H69" s="169"/>
      <c r="I69" s="169"/>
      <c r="J69" s="170">
        <f>J324</f>
        <v>0</v>
      </c>
      <c r="K69" s="167"/>
      <c r="L69" s="17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4.85" customHeight="1">
      <c r="A70" s="10"/>
      <c r="B70" s="166"/>
      <c r="C70" s="167"/>
      <c r="D70" s="168" t="s">
        <v>96</v>
      </c>
      <c r="E70" s="169"/>
      <c r="F70" s="169"/>
      <c r="G70" s="169"/>
      <c r="H70" s="169"/>
      <c r="I70" s="169"/>
      <c r="J70" s="170">
        <f>J353</f>
        <v>0</v>
      </c>
      <c r="K70" s="167"/>
      <c r="L70" s="17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4.85" customHeight="1">
      <c r="A71" s="10"/>
      <c r="B71" s="166"/>
      <c r="C71" s="167"/>
      <c r="D71" s="168" t="s">
        <v>97</v>
      </c>
      <c r="E71" s="169"/>
      <c r="F71" s="169"/>
      <c r="G71" s="169"/>
      <c r="H71" s="169"/>
      <c r="I71" s="169"/>
      <c r="J71" s="170">
        <f>J383</f>
        <v>0</v>
      </c>
      <c r="K71" s="167"/>
      <c r="L71" s="17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4.85" customHeight="1">
      <c r="A72" s="10"/>
      <c r="B72" s="166"/>
      <c r="C72" s="167"/>
      <c r="D72" s="168" t="s">
        <v>98</v>
      </c>
      <c r="E72" s="169"/>
      <c r="F72" s="169"/>
      <c r="G72" s="169"/>
      <c r="H72" s="169"/>
      <c r="I72" s="169"/>
      <c r="J72" s="170">
        <f>J411</f>
        <v>0</v>
      </c>
      <c r="K72" s="167"/>
      <c r="L72" s="171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66"/>
      <c r="C73" s="167"/>
      <c r="D73" s="168" t="s">
        <v>99</v>
      </c>
      <c r="E73" s="169"/>
      <c r="F73" s="169"/>
      <c r="G73" s="169"/>
      <c r="H73" s="169"/>
      <c r="I73" s="169"/>
      <c r="J73" s="170">
        <f>J416</f>
        <v>0</v>
      </c>
      <c r="K73" s="167"/>
      <c r="L73" s="171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4.85" customHeight="1">
      <c r="A74" s="10"/>
      <c r="B74" s="166"/>
      <c r="C74" s="167"/>
      <c r="D74" s="168" t="s">
        <v>100</v>
      </c>
      <c r="E74" s="169"/>
      <c r="F74" s="169"/>
      <c r="G74" s="169"/>
      <c r="H74" s="169"/>
      <c r="I74" s="169"/>
      <c r="J74" s="170">
        <f>J417</f>
        <v>0</v>
      </c>
      <c r="K74" s="167"/>
      <c r="L74" s="171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13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pans="1:31" s="2" customFormat="1" ht="6.95" customHeight="1">
      <c r="A80" s="40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13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4.95" customHeight="1">
      <c r="A81" s="40"/>
      <c r="B81" s="41"/>
      <c r="C81" s="25" t="s">
        <v>101</v>
      </c>
      <c r="D81" s="42"/>
      <c r="E81" s="42"/>
      <c r="F81" s="42"/>
      <c r="G81" s="42"/>
      <c r="H81" s="42"/>
      <c r="I81" s="42"/>
      <c r="J81" s="42"/>
      <c r="K81" s="42"/>
      <c r="L81" s="13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16</v>
      </c>
      <c r="D83" s="42"/>
      <c r="E83" s="42"/>
      <c r="F83" s="42"/>
      <c r="G83" s="42"/>
      <c r="H83" s="42"/>
      <c r="I83" s="42"/>
      <c r="J83" s="42"/>
      <c r="K83" s="42"/>
      <c r="L83" s="13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E7</f>
        <v>Rekonstrukce zázemí sportovního stadionu GJŠB Domažlice</v>
      </c>
      <c r="F84" s="42"/>
      <c r="G84" s="42"/>
      <c r="H84" s="42"/>
      <c r="I84" s="42"/>
      <c r="J84" s="42"/>
      <c r="K84" s="42"/>
      <c r="L84" s="13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21</v>
      </c>
      <c r="D86" s="42"/>
      <c r="E86" s="42"/>
      <c r="F86" s="29" t="str">
        <f>F10</f>
        <v xml:space="preserve"> </v>
      </c>
      <c r="G86" s="42"/>
      <c r="H86" s="42"/>
      <c r="I86" s="34" t="s">
        <v>23</v>
      </c>
      <c r="J86" s="74" t="str">
        <f>IF(J10="","",J10)</f>
        <v>22. 1. 2024</v>
      </c>
      <c r="K86" s="42"/>
      <c r="L86" s="13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4" t="s">
        <v>25</v>
      </c>
      <c r="D88" s="42"/>
      <c r="E88" s="42"/>
      <c r="F88" s="29" t="str">
        <f>E13</f>
        <v xml:space="preserve"> </v>
      </c>
      <c r="G88" s="42"/>
      <c r="H88" s="42"/>
      <c r="I88" s="34" t="s">
        <v>30</v>
      </c>
      <c r="J88" s="38" t="str">
        <f>E19</f>
        <v xml:space="preserve"> </v>
      </c>
      <c r="K88" s="42"/>
      <c r="L88" s="13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28</v>
      </c>
      <c r="D89" s="42"/>
      <c r="E89" s="42"/>
      <c r="F89" s="29" t="str">
        <f>IF(E16="","",E16)</f>
        <v>Vyplň údaj</v>
      </c>
      <c r="G89" s="42"/>
      <c r="H89" s="42"/>
      <c r="I89" s="34" t="s">
        <v>32</v>
      </c>
      <c r="J89" s="38" t="str">
        <f>E22</f>
        <v xml:space="preserve"> </v>
      </c>
      <c r="K89" s="42"/>
      <c r="L89" s="13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3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72"/>
      <c r="B91" s="173"/>
      <c r="C91" s="174" t="s">
        <v>102</v>
      </c>
      <c r="D91" s="175" t="s">
        <v>54</v>
      </c>
      <c r="E91" s="175" t="s">
        <v>50</v>
      </c>
      <c r="F91" s="175" t="s">
        <v>51</v>
      </c>
      <c r="G91" s="175" t="s">
        <v>103</v>
      </c>
      <c r="H91" s="175" t="s">
        <v>104</v>
      </c>
      <c r="I91" s="175" t="s">
        <v>105</v>
      </c>
      <c r="J91" s="176" t="s">
        <v>80</v>
      </c>
      <c r="K91" s="177" t="s">
        <v>106</v>
      </c>
      <c r="L91" s="178"/>
      <c r="M91" s="94" t="s">
        <v>19</v>
      </c>
      <c r="N91" s="95" t="s">
        <v>39</v>
      </c>
      <c r="O91" s="95" t="s">
        <v>107</v>
      </c>
      <c r="P91" s="95" t="s">
        <v>108</v>
      </c>
      <c r="Q91" s="95" t="s">
        <v>109</v>
      </c>
      <c r="R91" s="95" t="s">
        <v>110</v>
      </c>
      <c r="S91" s="95" t="s">
        <v>111</v>
      </c>
      <c r="T91" s="96" t="s">
        <v>112</v>
      </c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</row>
    <row r="92" spans="1:63" s="2" customFormat="1" ht="22.8" customHeight="1">
      <c r="A92" s="40"/>
      <c r="B92" s="41"/>
      <c r="C92" s="101" t="s">
        <v>113</v>
      </c>
      <c r="D92" s="42"/>
      <c r="E92" s="42"/>
      <c r="F92" s="42"/>
      <c r="G92" s="42"/>
      <c r="H92" s="42"/>
      <c r="I92" s="42"/>
      <c r="J92" s="179">
        <f>BK92</f>
        <v>0</v>
      </c>
      <c r="K92" s="42"/>
      <c r="L92" s="46"/>
      <c r="M92" s="97"/>
      <c r="N92" s="180"/>
      <c r="O92" s="98"/>
      <c r="P92" s="181">
        <f>P93</f>
        <v>0</v>
      </c>
      <c r="Q92" s="98"/>
      <c r="R92" s="181">
        <f>R93</f>
        <v>6.27826895</v>
      </c>
      <c r="S92" s="98"/>
      <c r="T92" s="182">
        <f>T93</f>
        <v>5.990768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68</v>
      </c>
      <c r="AU92" s="19" t="s">
        <v>81</v>
      </c>
      <c r="BK92" s="183">
        <f>BK93</f>
        <v>0</v>
      </c>
    </row>
    <row r="93" spans="1:63" s="12" customFormat="1" ht="25.9" customHeight="1">
      <c r="A93" s="12"/>
      <c r="B93" s="184"/>
      <c r="C93" s="185"/>
      <c r="D93" s="186" t="s">
        <v>68</v>
      </c>
      <c r="E93" s="187" t="s">
        <v>114</v>
      </c>
      <c r="F93" s="187" t="s">
        <v>114</v>
      </c>
      <c r="G93" s="185"/>
      <c r="H93" s="185"/>
      <c r="I93" s="188"/>
      <c r="J93" s="189">
        <f>BK93</f>
        <v>0</v>
      </c>
      <c r="K93" s="185"/>
      <c r="L93" s="190"/>
      <c r="M93" s="191"/>
      <c r="N93" s="192"/>
      <c r="O93" s="192"/>
      <c r="P93" s="193">
        <f>P94+P204+P416</f>
        <v>0</v>
      </c>
      <c r="Q93" s="192"/>
      <c r="R93" s="193">
        <f>R94+R204+R416</f>
        <v>6.27826895</v>
      </c>
      <c r="S93" s="192"/>
      <c r="T93" s="194">
        <f>T94+T204+T416</f>
        <v>5.990768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5" t="s">
        <v>115</v>
      </c>
      <c r="AT93" s="196" t="s">
        <v>68</v>
      </c>
      <c r="AU93" s="196" t="s">
        <v>69</v>
      </c>
      <c r="AY93" s="195" t="s">
        <v>116</v>
      </c>
      <c r="BK93" s="197">
        <f>BK94+BK204+BK416</f>
        <v>0</v>
      </c>
    </row>
    <row r="94" spans="1:63" s="12" customFormat="1" ht="22.8" customHeight="1">
      <c r="A94" s="12"/>
      <c r="B94" s="184"/>
      <c r="C94" s="185"/>
      <c r="D94" s="186" t="s">
        <v>68</v>
      </c>
      <c r="E94" s="198" t="s">
        <v>117</v>
      </c>
      <c r="F94" s="198" t="s">
        <v>118</v>
      </c>
      <c r="G94" s="185"/>
      <c r="H94" s="185"/>
      <c r="I94" s="188"/>
      <c r="J94" s="199">
        <f>BK94</f>
        <v>0</v>
      </c>
      <c r="K94" s="185"/>
      <c r="L94" s="190"/>
      <c r="M94" s="191"/>
      <c r="N94" s="192"/>
      <c r="O94" s="192"/>
      <c r="P94" s="193">
        <f>P95+P142+P188+P199</f>
        <v>0</v>
      </c>
      <c r="Q94" s="192"/>
      <c r="R94" s="193">
        <f>R95+R142+R188+R199</f>
        <v>3.18902625</v>
      </c>
      <c r="S94" s="192"/>
      <c r="T94" s="194">
        <f>T95+T142+T188+T199</f>
        <v>3.0110519999999994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95" t="s">
        <v>74</v>
      </c>
      <c r="AT94" s="196" t="s">
        <v>68</v>
      </c>
      <c r="AU94" s="196" t="s">
        <v>74</v>
      </c>
      <c r="AY94" s="195" t="s">
        <v>116</v>
      </c>
      <c r="BK94" s="197">
        <f>BK95+BK142+BK188+BK199</f>
        <v>0</v>
      </c>
    </row>
    <row r="95" spans="1:63" s="12" customFormat="1" ht="20.85" customHeight="1">
      <c r="A95" s="12"/>
      <c r="B95" s="184"/>
      <c r="C95" s="185"/>
      <c r="D95" s="186" t="s">
        <v>68</v>
      </c>
      <c r="E95" s="198" t="s">
        <v>119</v>
      </c>
      <c r="F95" s="198" t="s">
        <v>120</v>
      </c>
      <c r="G95" s="185"/>
      <c r="H95" s="185"/>
      <c r="I95" s="188"/>
      <c r="J95" s="199">
        <f>BK95</f>
        <v>0</v>
      </c>
      <c r="K95" s="185"/>
      <c r="L95" s="190"/>
      <c r="M95" s="191"/>
      <c r="N95" s="192"/>
      <c r="O95" s="192"/>
      <c r="P95" s="193">
        <f>SUM(P96:P141)</f>
        <v>0</v>
      </c>
      <c r="Q95" s="192"/>
      <c r="R95" s="193">
        <f>SUM(R96:R141)</f>
        <v>3.18902625</v>
      </c>
      <c r="S95" s="192"/>
      <c r="T95" s="194">
        <f>SUM(T96:T141)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95" t="s">
        <v>74</v>
      </c>
      <c r="AT95" s="196" t="s">
        <v>68</v>
      </c>
      <c r="AU95" s="196" t="s">
        <v>76</v>
      </c>
      <c r="AY95" s="195" t="s">
        <v>116</v>
      </c>
      <c r="BK95" s="197">
        <f>SUM(BK96:BK141)</f>
        <v>0</v>
      </c>
    </row>
    <row r="96" spans="1:65" s="2" customFormat="1" ht="49.05" customHeight="1">
      <c r="A96" s="40"/>
      <c r="B96" s="41"/>
      <c r="C96" s="200" t="s">
        <v>74</v>
      </c>
      <c r="D96" s="200" t="s">
        <v>121</v>
      </c>
      <c r="E96" s="201" t="s">
        <v>122</v>
      </c>
      <c r="F96" s="202" t="s">
        <v>123</v>
      </c>
      <c r="G96" s="203" t="s">
        <v>124</v>
      </c>
      <c r="H96" s="204">
        <v>68</v>
      </c>
      <c r="I96" s="205"/>
      <c r="J96" s="206">
        <f>ROUND(I96*H96,2)</f>
        <v>0</v>
      </c>
      <c r="K96" s="207"/>
      <c r="L96" s="46"/>
      <c r="M96" s="208" t="s">
        <v>19</v>
      </c>
      <c r="N96" s="209" t="s">
        <v>40</v>
      </c>
      <c r="O96" s="86"/>
      <c r="P96" s="210">
        <f>O96*H96</f>
        <v>0</v>
      </c>
      <c r="Q96" s="210">
        <v>0.017</v>
      </c>
      <c r="R96" s="210">
        <f>Q96*H96</f>
        <v>1.1560000000000001</v>
      </c>
      <c r="S96" s="210">
        <v>0</v>
      </c>
      <c r="T96" s="211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2" t="s">
        <v>125</v>
      </c>
      <c r="AT96" s="212" t="s">
        <v>121</v>
      </c>
      <c r="AU96" s="212" t="s">
        <v>126</v>
      </c>
      <c r="AY96" s="19" t="s">
        <v>116</v>
      </c>
      <c r="BE96" s="213">
        <f>IF(N96="základní",J96,0)</f>
        <v>0</v>
      </c>
      <c r="BF96" s="213">
        <f>IF(N96="snížená",J96,0)</f>
        <v>0</v>
      </c>
      <c r="BG96" s="213">
        <f>IF(N96="zákl. přenesená",J96,0)</f>
        <v>0</v>
      </c>
      <c r="BH96" s="213">
        <f>IF(N96="sníž. přenesená",J96,0)</f>
        <v>0</v>
      </c>
      <c r="BI96" s="213">
        <f>IF(N96="nulová",J96,0)</f>
        <v>0</v>
      </c>
      <c r="BJ96" s="19" t="s">
        <v>74</v>
      </c>
      <c r="BK96" s="213">
        <f>ROUND(I96*H96,2)</f>
        <v>0</v>
      </c>
      <c r="BL96" s="19" t="s">
        <v>125</v>
      </c>
      <c r="BM96" s="212" t="s">
        <v>127</v>
      </c>
    </row>
    <row r="97" spans="1:47" s="2" customFormat="1" ht="12">
      <c r="A97" s="40"/>
      <c r="B97" s="41"/>
      <c r="C97" s="42"/>
      <c r="D97" s="214" t="s">
        <v>128</v>
      </c>
      <c r="E97" s="42"/>
      <c r="F97" s="215" t="s">
        <v>129</v>
      </c>
      <c r="G97" s="42"/>
      <c r="H97" s="42"/>
      <c r="I97" s="216"/>
      <c r="J97" s="42"/>
      <c r="K97" s="42"/>
      <c r="L97" s="46"/>
      <c r="M97" s="217"/>
      <c r="N97" s="218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128</v>
      </c>
      <c r="AU97" s="19" t="s">
        <v>126</v>
      </c>
    </row>
    <row r="98" spans="1:65" s="2" customFormat="1" ht="44.25" customHeight="1">
      <c r="A98" s="40"/>
      <c r="B98" s="41"/>
      <c r="C98" s="200" t="s">
        <v>76</v>
      </c>
      <c r="D98" s="200" t="s">
        <v>121</v>
      </c>
      <c r="E98" s="201" t="s">
        <v>130</v>
      </c>
      <c r="F98" s="202" t="s">
        <v>131</v>
      </c>
      <c r="G98" s="203" t="s">
        <v>124</v>
      </c>
      <c r="H98" s="204">
        <v>176.89</v>
      </c>
      <c r="I98" s="205"/>
      <c r="J98" s="206">
        <f>ROUND(I98*H98,2)</f>
        <v>0</v>
      </c>
      <c r="K98" s="207"/>
      <c r="L98" s="46"/>
      <c r="M98" s="208" t="s">
        <v>19</v>
      </c>
      <c r="N98" s="209" t="s">
        <v>40</v>
      </c>
      <c r="O98" s="86"/>
      <c r="P98" s="210">
        <f>O98*H98</f>
        <v>0</v>
      </c>
      <c r="Q98" s="210">
        <v>0.0057</v>
      </c>
      <c r="R98" s="210">
        <f>Q98*H98</f>
        <v>1.008273</v>
      </c>
      <c r="S98" s="210">
        <v>0</v>
      </c>
      <c r="T98" s="211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2" t="s">
        <v>125</v>
      </c>
      <c r="AT98" s="212" t="s">
        <v>121</v>
      </c>
      <c r="AU98" s="212" t="s">
        <v>126</v>
      </c>
      <c r="AY98" s="19" t="s">
        <v>116</v>
      </c>
      <c r="BE98" s="213">
        <f>IF(N98="základní",J98,0)</f>
        <v>0</v>
      </c>
      <c r="BF98" s="213">
        <f>IF(N98="snížená",J98,0)</f>
        <v>0</v>
      </c>
      <c r="BG98" s="213">
        <f>IF(N98="zákl. přenesená",J98,0)</f>
        <v>0</v>
      </c>
      <c r="BH98" s="213">
        <f>IF(N98="sníž. přenesená",J98,0)</f>
        <v>0</v>
      </c>
      <c r="BI98" s="213">
        <f>IF(N98="nulová",J98,0)</f>
        <v>0</v>
      </c>
      <c r="BJ98" s="19" t="s">
        <v>74</v>
      </c>
      <c r="BK98" s="213">
        <f>ROUND(I98*H98,2)</f>
        <v>0</v>
      </c>
      <c r="BL98" s="19" t="s">
        <v>125</v>
      </c>
      <c r="BM98" s="212" t="s">
        <v>132</v>
      </c>
    </row>
    <row r="99" spans="1:47" s="2" customFormat="1" ht="12">
      <c r="A99" s="40"/>
      <c r="B99" s="41"/>
      <c r="C99" s="42"/>
      <c r="D99" s="214" t="s">
        <v>128</v>
      </c>
      <c r="E99" s="42"/>
      <c r="F99" s="215" t="s">
        <v>133</v>
      </c>
      <c r="G99" s="42"/>
      <c r="H99" s="42"/>
      <c r="I99" s="216"/>
      <c r="J99" s="42"/>
      <c r="K99" s="42"/>
      <c r="L99" s="46"/>
      <c r="M99" s="217"/>
      <c r="N99" s="218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128</v>
      </c>
      <c r="AU99" s="19" t="s">
        <v>126</v>
      </c>
    </row>
    <row r="100" spans="1:51" s="13" customFormat="1" ht="12">
      <c r="A100" s="13"/>
      <c r="B100" s="219"/>
      <c r="C100" s="220"/>
      <c r="D100" s="221" t="s">
        <v>134</v>
      </c>
      <c r="E100" s="222" t="s">
        <v>19</v>
      </c>
      <c r="F100" s="223" t="s">
        <v>135</v>
      </c>
      <c r="G100" s="220"/>
      <c r="H100" s="222" t="s">
        <v>19</v>
      </c>
      <c r="I100" s="224"/>
      <c r="J100" s="220"/>
      <c r="K100" s="220"/>
      <c r="L100" s="225"/>
      <c r="M100" s="226"/>
      <c r="N100" s="227"/>
      <c r="O100" s="227"/>
      <c r="P100" s="227"/>
      <c r="Q100" s="227"/>
      <c r="R100" s="227"/>
      <c r="S100" s="227"/>
      <c r="T100" s="228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29" t="s">
        <v>134</v>
      </c>
      <c r="AU100" s="229" t="s">
        <v>126</v>
      </c>
      <c r="AV100" s="13" t="s">
        <v>74</v>
      </c>
      <c r="AW100" s="13" t="s">
        <v>31</v>
      </c>
      <c r="AX100" s="13" t="s">
        <v>69</v>
      </c>
      <c r="AY100" s="229" t="s">
        <v>116</v>
      </c>
    </row>
    <row r="101" spans="1:51" s="14" customFormat="1" ht="12">
      <c r="A101" s="14"/>
      <c r="B101" s="230"/>
      <c r="C101" s="231"/>
      <c r="D101" s="221" t="s">
        <v>134</v>
      </c>
      <c r="E101" s="232" t="s">
        <v>19</v>
      </c>
      <c r="F101" s="233" t="s">
        <v>136</v>
      </c>
      <c r="G101" s="231"/>
      <c r="H101" s="234">
        <v>41.465</v>
      </c>
      <c r="I101" s="235"/>
      <c r="J101" s="231"/>
      <c r="K101" s="231"/>
      <c r="L101" s="236"/>
      <c r="M101" s="237"/>
      <c r="N101" s="238"/>
      <c r="O101" s="238"/>
      <c r="P101" s="238"/>
      <c r="Q101" s="238"/>
      <c r="R101" s="238"/>
      <c r="S101" s="238"/>
      <c r="T101" s="239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0" t="s">
        <v>134</v>
      </c>
      <c r="AU101" s="240" t="s">
        <v>126</v>
      </c>
      <c r="AV101" s="14" t="s">
        <v>76</v>
      </c>
      <c r="AW101" s="14" t="s">
        <v>31</v>
      </c>
      <c r="AX101" s="14" t="s">
        <v>69</v>
      </c>
      <c r="AY101" s="240" t="s">
        <v>116</v>
      </c>
    </row>
    <row r="102" spans="1:51" s="13" customFormat="1" ht="12">
      <c r="A102" s="13"/>
      <c r="B102" s="219"/>
      <c r="C102" s="220"/>
      <c r="D102" s="221" t="s">
        <v>134</v>
      </c>
      <c r="E102" s="222" t="s">
        <v>19</v>
      </c>
      <c r="F102" s="223" t="s">
        <v>137</v>
      </c>
      <c r="G102" s="220"/>
      <c r="H102" s="222" t="s">
        <v>19</v>
      </c>
      <c r="I102" s="224"/>
      <c r="J102" s="220"/>
      <c r="K102" s="220"/>
      <c r="L102" s="225"/>
      <c r="M102" s="226"/>
      <c r="N102" s="227"/>
      <c r="O102" s="227"/>
      <c r="P102" s="227"/>
      <c r="Q102" s="227"/>
      <c r="R102" s="227"/>
      <c r="S102" s="227"/>
      <c r="T102" s="228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29" t="s">
        <v>134</v>
      </c>
      <c r="AU102" s="229" t="s">
        <v>126</v>
      </c>
      <c r="AV102" s="13" t="s">
        <v>74</v>
      </c>
      <c r="AW102" s="13" t="s">
        <v>31</v>
      </c>
      <c r="AX102" s="13" t="s">
        <v>69</v>
      </c>
      <c r="AY102" s="229" t="s">
        <v>116</v>
      </c>
    </row>
    <row r="103" spans="1:51" s="14" customFormat="1" ht="12">
      <c r="A103" s="14"/>
      <c r="B103" s="230"/>
      <c r="C103" s="231"/>
      <c r="D103" s="221" t="s">
        <v>134</v>
      </c>
      <c r="E103" s="232" t="s">
        <v>19</v>
      </c>
      <c r="F103" s="233" t="s">
        <v>138</v>
      </c>
      <c r="G103" s="231"/>
      <c r="H103" s="234">
        <v>3.785</v>
      </c>
      <c r="I103" s="235"/>
      <c r="J103" s="231"/>
      <c r="K103" s="231"/>
      <c r="L103" s="236"/>
      <c r="M103" s="237"/>
      <c r="N103" s="238"/>
      <c r="O103" s="238"/>
      <c r="P103" s="238"/>
      <c r="Q103" s="238"/>
      <c r="R103" s="238"/>
      <c r="S103" s="238"/>
      <c r="T103" s="239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0" t="s">
        <v>134</v>
      </c>
      <c r="AU103" s="240" t="s">
        <v>126</v>
      </c>
      <c r="AV103" s="14" t="s">
        <v>76</v>
      </c>
      <c r="AW103" s="14" t="s">
        <v>31</v>
      </c>
      <c r="AX103" s="14" t="s">
        <v>69</v>
      </c>
      <c r="AY103" s="240" t="s">
        <v>116</v>
      </c>
    </row>
    <row r="104" spans="1:51" s="13" customFormat="1" ht="12">
      <c r="A104" s="13"/>
      <c r="B104" s="219"/>
      <c r="C104" s="220"/>
      <c r="D104" s="221" t="s">
        <v>134</v>
      </c>
      <c r="E104" s="222" t="s">
        <v>19</v>
      </c>
      <c r="F104" s="223" t="s">
        <v>139</v>
      </c>
      <c r="G104" s="220"/>
      <c r="H104" s="222" t="s">
        <v>19</v>
      </c>
      <c r="I104" s="224"/>
      <c r="J104" s="220"/>
      <c r="K104" s="220"/>
      <c r="L104" s="225"/>
      <c r="M104" s="226"/>
      <c r="N104" s="227"/>
      <c r="O104" s="227"/>
      <c r="P104" s="227"/>
      <c r="Q104" s="227"/>
      <c r="R104" s="227"/>
      <c r="S104" s="227"/>
      <c r="T104" s="228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29" t="s">
        <v>134</v>
      </c>
      <c r="AU104" s="229" t="s">
        <v>126</v>
      </c>
      <c r="AV104" s="13" t="s">
        <v>74</v>
      </c>
      <c r="AW104" s="13" t="s">
        <v>31</v>
      </c>
      <c r="AX104" s="13" t="s">
        <v>69</v>
      </c>
      <c r="AY104" s="229" t="s">
        <v>116</v>
      </c>
    </row>
    <row r="105" spans="1:51" s="14" customFormat="1" ht="12">
      <c r="A105" s="14"/>
      <c r="B105" s="230"/>
      <c r="C105" s="231"/>
      <c r="D105" s="221" t="s">
        <v>134</v>
      </c>
      <c r="E105" s="232" t="s">
        <v>19</v>
      </c>
      <c r="F105" s="233" t="s">
        <v>140</v>
      </c>
      <c r="G105" s="231"/>
      <c r="H105" s="234">
        <v>3.845</v>
      </c>
      <c r="I105" s="235"/>
      <c r="J105" s="231"/>
      <c r="K105" s="231"/>
      <c r="L105" s="236"/>
      <c r="M105" s="237"/>
      <c r="N105" s="238"/>
      <c r="O105" s="238"/>
      <c r="P105" s="238"/>
      <c r="Q105" s="238"/>
      <c r="R105" s="238"/>
      <c r="S105" s="238"/>
      <c r="T105" s="239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0" t="s">
        <v>134</v>
      </c>
      <c r="AU105" s="240" t="s">
        <v>126</v>
      </c>
      <c r="AV105" s="14" t="s">
        <v>76</v>
      </c>
      <c r="AW105" s="14" t="s">
        <v>31</v>
      </c>
      <c r="AX105" s="14" t="s">
        <v>69</v>
      </c>
      <c r="AY105" s="240" t="s">
        <v>116</v>
      </c>
    </row>
    <row r="106" spans="1:51" s="13" customFormat="1" ht="12">
      <c r="A106" s="13"/>
      <c r="B106" s="219"/>
      <c r="C106" s="220"/>
      <c r="D106" s="221" t="s">
        <v>134</v>
      </c>
      <c r="E106" s="222" t="s">
        <v>19</v>
      </c>
      <c r="F106" s="223" t="s">
        <v>141</v>
      </c>
      <c r="G106" s="220"/>
      <c r="H106" s="222" t="s">
        <v>19</v>
      </c>
      <c r="I106" s="224"/>
      <c r="J106" s="220"/>
      <c r="K106" s="220"/>
      <c r="L106" s="225"/>
      <c r="M106" s="226"/>
      <c r="N106" s="227"/>
      <c r="O106" s="227"/>
      <c r="P106" s="227"/>
      <c r="Q106" s="227"/>
      <c r="R106" s="227"/>
      <c r="S106" s="227"/>
      <c r="T106" s="228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29" t="s">
        <v>134</v>
      </c>
      <c r="AU106" s="229" t="s">
        <v>126</v>
      </c>
      <c r="AV106" s="13" t="s">
        <v>74</v>
      </c>
      <c r="AW106" s="13" t="s">
        <v>31</v>
      </c>
      <c r="AX106" s="13" t="s">
        <v>69</v>
      </c>
      <c r="AY106" s="229" t="s">
        <v>116</v>
      </c>
    </row>
    <row r="107" spans="1:51" s="14" customFormat="1" ht="12">
      <c r="A107" s="14"/>
      <c r="B107" s="230"/>
      <c r="C107" s="231"/>
      <c r="D107" s="221" t="s">
        <v>134</v>
      </c>
      <c r="E107" s="232" t="s">
        <v>19</v>
      </c>
      <c r="F107" s="233" t="s">
        <v>142</v>
      </c>
      <c r="G107" s="231"/>
      <c r="H107" s="234">
        <v>4.09</v>
      </c>
      <c r="I107" s="235"/>
      <c r="J107" s="231"/>
      <c r="K107" s="231"/>
      <c r="L107" s="236"/>
      <c r="M107" s="237"/>
      <c r="N107" s="238"/>
      <c r="O107" s="238"/>
      <c r="P107" s="238"/>
      <c r="Q107" s="238"/>
      <c r="R107" s="238"/>
      <c r="S107" s="238"/>
      <c r="T107" s="239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0" t="s">
        <v>134</v>
      </c>
      <c r="AU107" s="240" t="s">
        <v>126</v>
      </c>
      <c r="AV107" s="14" t="s">
        <v>76</v>
      </c>
      <c r="AW107" s="14" t="s">
        <v>31</v>
      </c>
      <c r="AX107" s="14" t="s">
        <v>69</v>
      </c>
      <c r="AY107" s="240" t="s">
        <v>116</v>
      </c>
    </row>
    <row r="108" spans="1:51" s="13" customFormat="1" ht="12">
      <c r="A108" s="13"/>
      <c r="B108" s="219"/>
      <c r="C108" s="220"/>
      <c r="D108" s="221" t="s">
        <v>134</v>
      </c>
      <c r="E108" s="222" t="s">
        <v>19</v>
      </c>
      <c r="F108" s="223" t="s">
        <v>143</v>
      </c>
      <c r="G108" s="220"/>
      <c r="H108" s="222" t="s">
        <v>19</v>
      </c>
      <c r="I108" s="224"/>
      <c r="J108" s="220"/>
      <c r="K108" s="220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134</v>
      </c>
      <c r="AU108" s="229" t="s">
        <v>126</v>
      </c>
      <c r="AV108" s="13" t="s">
        <v>74</v>
      </c>
      <c r="AW108" s="13" t="s">
        <v>31</v>
      </c>
      <c r="AX108" s="13" t="s">
        <v>69</v>
      </c>
      <c r="AY108" s="229" t="s">
        <v>116</v>
      </c>
    </row>
    <row r="109" spans="1:51" s="14" customFormat="1" ht="12">
      <c r="A109" s="14"/>
      <c r="B109" s="230"/>
      <c r="C109" s="231"/>
      <c r="D109" s="221" t="s">
        <v>134</v>
      </c>
      <c r="E109" s="232" t="s">
        <v>19</v>
      </c>
      <c r="F109" s="233" t="s">
        <v>144</v>
      </c>
      <c r="G109" s="231"/>
      <c r="H109" s="234">
        <v>21.47</v>
      </c>
      <c r="I109" s="235"/>
      <c r="J109" s="231"/>
      <c r="K109" s="231"/>
      <c r="L109" s="236"/>
      <c r="M109" s="237"/>
      <c r="N109" s="238"/>
      <c r="O109" s="238"/>
      <c r="P109" s="238"/>
      <c r="Q109" s="238"/>
      <c r="R109" s="238"/>
      <c r="S109" s="238"/>
      <c r="T109" s="239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0" t="s">
        <v>134</v>
      </c>
      <c r="AU109" s="240" t="s">
        <v>126</v>
      </c>
      <c r="AV109" s="14" t="s">
        <v>76</v>
      </c>
      <c r="AW109" s="14" t="s">
        <v>31</v>
      </c>
      <c r="AX109" s="14" t="s">
        <v>69</v>
      </c>
      <c r="AY109" s="240" t="s">
        <v>116</v>
      </c>
    </row>
    <row r="110" spans="1:51" s="13" customFormat="1" ht="12">
      <c r="A110" s="13"/>
      <c r="B110" s="219"/>
      <c r="C110" s="220"/>
      <c r="D110" s="221" t="s">
        <v>134</v>
      </c>
      <c r="E110" s="222" t="s">
        <v>19</v>
      </c>
      <c r="F110" s="223" t="s">
        <v>145</v>
      </c>
      <c r="G110" s="220"/>
      <c r="H110" s="222" t="s">
        <v>19</v>
      </c>
      <c r="I110" s="224"/>
      <c r="J110" s="220"/>
      <c r="K110" s="220"/>
      <c r="L110" s="225"/>
      <c r="M110" s="226"/>
      <c r="N110" s="227"/>
      <c r="O110" s="227"/>
      <c r="P110" s="227"/>
      <c r="Q110" s="227"/>
      <c r="R110" s="227"/>
      <c r="S110" s="227"/>
      <c r="T110" s="22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9" t="s">
        <v>134</v>
      </c>
      <c r="AU110" s="229" t="s">
        <v>126</v>
      </c>
      <c r="AV110" s="13" t="s">
        <v>74</v>
      </c>
      <c r="AW110" s="13" t="s">
        <v>31</v>
      </c>
      <c r="AX110" s="13" t="s">
        <v>69</v>
      </c>
      <c r="AY110" s="229" t="s">
        <v>116</v>
      </c>
    </row>
    <row r="111" spans="1:51" s="14" customFormat="1" ht="12">
      <c r="A111" s="14"/>
      <c r="B111" s="230"/>
      <c r="C111" s="231"/>
      <c r="D111" s="221" t="s">
        <v>134</v>
      </c>
      <c r="E111" s="232" t="s">
        <v>19</v>
      </c>
      <c r="F111" s="233" t="s">
        <v>146</v>
      </c>
      <c r="G111" s="231"/>
      <c r="H111" s="234">
        <v>5.045</v>
      </c>
      <c r="I111" s="235"/>
      <c r="J111" s="231"/>
      <c r="K111" s="231"/>
      <c r="L111" s="236"/>
      <c r="M111" s="237"/>
      <c r="N111" s="238"/>
      <c r="O111" s="238"/>
      <c r="P111" s="238"/>
      <c r="Q111" s="238"/>
      <c r="R111" s="238"/>
      <c r="S111" s="238"/>
      <c r="T111" s="239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0" t="s">
        <v>134</v>
      </c>
      <c r="AU111" s="240" t="s">
        <v>126</v>
      </c>
      <c r="AV111" s="14" t="s">
        <v>76</v>
      </c>
      <c r="AW111" s="14" t="s">
        <v>31</v>
      </c>
      <c r="AX111" s="14" t="s">
        <v>69</v>
      </c>
      <c r="AY111" s="240" t="s">
        <v>116</v>
      </c>
    </row>
    <row r="112" spans="1:51" s="13" customFormat="1" ht="12">
      <c r="A112" s="13"/>
      <c r="B112" s="219"/>
      <c r="C112" s="220"/>
      <c r="D112" s="221" t="s">
        <v>134</v>
      </c>
      <c r="E112" s="222" t="s">
        <v>19</v>
      </c>
      <c r="F112" s="223" t="s">
        <v>147</v>
      </c>
      <c r="G112" s="220"/>
      <c r="H112" s="222" t="s">
        <v>19</v>
      </c>
      <c r="I112" s="224"/>
      <c r="J112" s="220"/>
      <c r="K112" s="220"/>
      <c r="L112" s="225"/>
      <c r="M112" s="226"/>
      <c r="N112" s="227"/>
      <c r="O112" s="227"/>
      <c r="P112" s="227"/>
      <c r="Q112" s="227"/>
      <c r="R112" s="227"/>
      <c r="S112" s="227"/>
      <c r="T112" s="228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29" t="s">
        <v>134</v>
      </c>
      <c r="AU112" s="229" t="s">
        <v>126</v>
      </c>
      <c r="AV112" s="13" t="s">
        <v>74</v>
      </c>
      <c r="AW112" s="13" t="s">
        <v>31</v>
      </c>
      <c r="AX112" s="13" t="s">
        <v>69</v>
      </c>
      <c r="AY112" s="229" t="s">
        <v>116</v>
      </c>
    </row>
    <row r="113" spans="1:51" s="14" customFormat="1" ht="12">
      <c r="A113" s="14"/>
      <c r="B113" s="230"/>
      <c r="C113" s="231"/>
      <c r="D113" s="221" t="s">
        <v>134</v>
      </c>
      <c r="E113" s="232" t="s">
        <v>19</v>
      </c>
      <c r="F113" s="233" t="s">
        <v>148</v>
      </c>
      <c r="G113" s="231"/>
      <c r="H113" s="234">
        <v>12.06</v>
      </c>
      <c r="I113" s="235"/>
      <c r="J113" s="231"/>
      <c r="K113" s="231"/>
      <c r="L113" s="236"/>
      <c r="M113" s="237"/>
      <c r="N113" s="238"/>
      <c r="O113" s="238"/>
      <c r="P113" s="238"/>
      <c r="Q113" s="238"/>
      <c r="R113" s="238"/>
      <c r="S113" s="238"/>
      <c r="T113" s="239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0" t="s">
        <v>134</v>
      </c>
      <c r="AU113" s="240" t="s">
        <v>126</v>
      </c>
      <c r="AV113" s="14" t="s">
        <v>76</v>
      </c>
      <c r="AW113" s="14" t="s">
        <v>31</v>
      </c>
      <c r="AX113" s="14" t="s">
        <v>69</v>
      </c>
      <c r="AY113" s="240" t="s">
        <v>116</v>
      </c>
    </row>
    <row r="114" spans="1:51" s="13" customFormat="1" ht="12">
      <c r="A114" s="13"/>
      <c r="B114" s="219"/>
      <c r="C114" s="220"/>
      <c r="D114" s="221" t="s">
        <v>134</v>
      </c>
      <c r="E114" s="222" t="s">
        <v>19</v>
      </c>
      <c r="F114" s="223" t="s">
        <v>149</v>
      </c>
      <c r="G114" s="220"/>
      <c r="H114" s="222" t="s">
        <v>19</v>
      </c>
      <c r="I114" s="224"/>
      <c r="J114" s="220"/>
      <c r="K114" s="220"/>
      <c r="L114" s="225"/>
      <c r="M114" s="226"/>
      <c r="N114" s="227"/>
      <c r="O114" s="227"/>
      <c r="P114" s="227"/>
      <c r="Q114" s="227"/>
      <c r="R114" s="227"/>
      <c r="S114" s="227"/>
      <c r="T114" s="228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29" t="s">
        <v>134</v>
      </c>
      <c r="AU114" s="229" t="s">
        <v>126</v>
      </c>
      <c r="AV114" s="13" t="s">
        <v>74</v>
      </c>
      <c r="AW114" s="13" t="s">
        <v>31</v>
      </c>
      <c r="AX114" s="13" t="s">
        <v>69</v>
      </c>
      <c r="AY114" s="229" t="s">
        <v>116</v>
      </c>
    </row>
    <row r="115" spans="1:51" s="14" customFormat="1" ht="12">
      <c r="A115" s="14"/>
      <c r="B115" s="230"/>
      <c r="C115" s="231"/>
      <c r="D115" s="221" t="s">
        <v>134</v>
      </c>
      <c r="E115" s="232" t="s">
        <v>19</v>
      </c>
      <c r="F115" s="233" t="s">
        <v>150</v>
      </c>
      <c r="G115" s="231"/>
      <c r="H115" s="234">
        <v>33.2</v>
      </c>
      <c r="I115" s="235"/>
      <c r="J115" s="231"/>
      <c r="K115" s="231"/>
      <c r="L115" s="236"/>
      <c r="M115" s="237"/>
      <c r="N115" s="238"/>
      <c r="O115" s="238"/>
      <c r="P115" s="238"/>
      <c r="Q115" s="238"/>
      <c r="R115" s="238"/>
      <c r="S115" s="238"/>
      <c r="T115" s="239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0" t="s">
        <v>134</v>
      </c>
      <c r="AU115" s="240" t="s">
        <v>126</v>
      </c>
      <c r="AV115" s="14" t="s">
        <v>76</v>
      </c>
      <c r="AW115" s="14" t="s">
        <v>31</v>
      </c>
      <c r="AX115" s="14" t="s">
        <v>69</v>
      </c>
      <c r="AY115" s="240" t="s">
        <v>116</v>
      </c>
    </row>
    <row r="116" spans="1:51" s="13" customFormat="1" ht="12">
      <c r="A116" s="13"/>
      <c r="B116" s="219"/>
      <c r="C116" s="220"/>
      <c r="D116" s="221" t="s">
        <v>134</v>
      </c>
      <c r="E116" s="222" t="s">
        <v>19</v>
      </c>
      <c r="F116" s="223" t="s">
        <v>151</v>
      </c>
      <c r="G116" s="220"/>
      <c r="H116" s="222" t="s">
        <v>19</v>
      </c>
      <c r="I116" s="224"/>
      <c r="J116" s="220"/>
      <c r="K116" s="220"/>
      <c r="L116" s="225"/>
      <c r="M116" s="226"/>
      <c r="N116" s="227"/>
      <c r="O116" s="227"/>
      <c r="P116" s="227"/>
      <c r="Q116" s="227"/>
      <c r="R116" s="227"/>
      <c r="S116" s="227"/>
      <c r="T116" s="228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29" t="s">
        <v>134</v>
      </c>
      <c r="AU116" s="229" t="s">
        <v>126</v>
      </c>
      <c r="AV116" s="13" t="s">
        <v>74</v>
      </c>
      <c r="AW116" s="13" t="s">
        <v>31</v>
      </c>
      <c r="AX116" s="13" t="s">
        <v>69</v>
      </c>
      <c r="AY116" s="229" t="s">
        <v>116</v>
      </c>
    </row>
    <row r="117" spans="1:51" s="14" customFormat="1" ht="12">
      <c r="A117" s="14"/>
      <c r="B117" s="230"/>
      <c r="C117" s="231"/>
      <c r="D117" s="221" t="s">
        <v>134</v>
      </c>
      <c r="E117" s="232" t="s">
        <v>19</v>
      </c>
      <c r="F117" s="233" t="s">
        <v>152</v>
      </c>
      <c r="G117" s="231"/>
      <c r="H117" s="234">
        <v>13.62</v>
      </c>
      <c r="I117" s="235"/>
      <c r="J117" s="231"/>
      <c r="K117" s="231"/>
      <c r="L117" s="236"/>
      <c r="M117" s="237"/>
      <c r="N117" s="238"/>
      <c r="O117" s="238"/>
      <c r="P117" s="238"/>
      <c r="Q117" s="238"/>
      <c r="R117" s="238"/>
      <c r="S117" s="238"/>
      <c r="T117" s="239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0" t="s">
        <v>134</v>
      </c>
      <c r="AU117" s="240" t="s">
        <v>126</v>
      </c>
      <c r="AV117" s="14" t="s">
        <v>76</v>
      </c>
      <c r="AW117" s="14" t="s">
        <v>31</v>
      </c>
      <c r="AX117" s="14" t="s">
        <v>69</v>
      </c>
      <c r="AY117" s="240" t="s">
        <v>116</v>
      </c>
    </row>
    <row r="118" spans="1:51" s="13" customFormat="1" ht="12">
      <c r="A118" s="13"/>
      <c r="B118" s="219"/>
      <c r="C118" s="220"/>
      <c r="D118" s="221" t="s">
        <v>134</v>
      </c>
      <c r="E118" s="222" t="s">
        <v>19</v>
      </c>
      <c r="F118" s="223" t="s">
        <v>153</v>
      </c>
      <c r="G118" s="220"/>
      <c r="H118" s="222" t="s">
        <v>19</v>
      </c>
      <c r="I118" s="224"/>
      <c r="J118" s="220"/>
      <c r="K118" s="220"/>
      <c r="L118" s="225"/>
      <c r="M118" s="226"/>
      <c r="N118" s="227"/>
      <c r="O118" s="227"/>
      <c r="P118" s="227"/>
      <c r="Q118" s="227"/>
      <c r="R118" s="227"/>
      <c r="S118" s="227"/>
      <c r="T118" s="228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9" t="s">
        <v>134</v>
      </c>
      <c r="AU118" s="229" t="s">
        <v>126</v>
      </c>
      <c r="AV118" s="13" t="s">
        <v>74</v>
      </c>
      <c r="AW118" s="13" t="s">
        <v>31</v>
      </c>
      <c r="AX118" s="13" t="s">
        <v>69</v>
      </c>
      <c r="AY118" s="229" t="s">
        <v>116</v>
      </c>
    </row>
    <row r="119" spans="1:51" s="14" customFormat="1" ht="12">
      <c r="A119" s="14"/>
      <c r="B119" s="230"/>
      <c r="C119" s="231"/>
      <c r="D119" s="221" t="s">
        <v>134</v>
      </c>
      <c r="E119" s="232" t="s">
        <v>19</v>
      </c>
      <c r="F119" s="233" t="s">
        <v>154</v>
      </c>
      <c r="G119" s="231"/>
      <c r="H119" s="234">
        <v>38.31</v>
      </c>
      <c r="I119" s="235"/>
      <c r="J119" s="231"/>
      <c r="K119" s="231"/>
      <c r="L119" s="236"/>
      <c r="M119" s="237"/>
      <c r="N119" s="238"/>
      <c r="O119" s="238"/>
      <c r="P119" s="238"/>
      <c r="Q119" s="238"/>
      <c r="R119" s="238"/>
      <c r="S119" s="238"/>
      <c r="T119" s="239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0" t="s">
        <v>134</v>
      </c>
      <c r="AU119" s="240" t="s">
        <v>126</v>
      </c>
      <c r="AV119" s="14" t="s">
        <v>76</v>
      </c>
      <c r="AW119" s="14" t="s">
        <v>31</v>
      </c>
      <c r="AX119" s="14" t="s">
        <v>69</v>
      </c>
      <c r="AY119" s="240" t="s">
        <v>116</v>
      </c>
    </row>
    <row r="120" spans="1:51" s="15" customFormat="1" ht="12">
      <c r="A120" s="15"/>
      <c r="B120" s="241"/>
      <c r="C120" s="242"/>
      <c r="D120" s="221" t="s">
        <v>134</v>
      </c>
      <c r="E120" s="243" t="s">
        <v>19</v>
      </c>
      <c r="F120" s="244" t="s">
        <v>155</v>
      </c>
      <c r="G120" s="242"/>
      <c r="H120" s="245">
        <v>176.89000000000001</v>
      </c>
      <c r="I120" s="246"/>
      <c r="J120" s="242"/>
      <c r="K120" s="242"/>
      <c r="L120" s="247"/>
      <c r="M120" s="248"/>
      <c r="N120" s="249"/>
      <c r="O120" s="249"/>
      <c r="P120" s="249"/>
      <c r="Q120" s="249"/>
      <c r="R120" s="249"/>
      <c r="S120" s="249"/>
      <c r="T120" s="250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51" t="s">
        <v>134</v>
      </c>
      <c r="AU120" s="251" t="s">
        <v>126</v>
      </c>
      <c r="AV120" s="15" t="s">
        <v>125</v>
      </c>
      <c r="AW120" s="15" t="s">
        <v>31</v>
      </c>
      <c r="AX120" s="15" t="s">
        <v>74</v>
      </c>
      <c r="AY120" s="251" t="s">
        <v>116</v>
      </c>
    </row>
    <row r="121" spans="1:65" s="2" customFormat="1" ht="24.15" customHeight="1">
      <c r="A121" s="40"/>
      <c r="B121" s="41"/>
      <c r="C121" s="200" t="s">
        <v>126</v>
      </c>
      <c r="D121" s="200" t="s">
        <v>121</v>
      </c>
      <c r="E121" s="201" t="s">
        <v>156</v>
      </c>
      <c r="F121" s="202" t="s">
        <v>157</v>
      </c>
      <c r="G121" s="203" t="s">
        <v>124</v>
      </c>
      <c r="H121" s="204">
        <v>216.55</v>
      </c>
      <c r="I121" s="205"/>
      <c r="J121" s="206">
        <f>ROUND(I121*H121,2)</f>
        <v>0</v>
      </c>
      <c r="K121" s="207"/>
      <c r="L121" s="46"/>
      <c r="M121" s="208" t="s">
        <v>19</v>
      </c>
      <c r="N121" s="209" t="s">
        <v>40</v>
      </c>
      <c r="O121" s="86"/>
      <c r="P121" s="210">
        <f>O121*H121</f>
        <v>0</v>
      </c>
      <c r="Q121" s="210">
        <v>0.00026</v>
      </c>
      <c r="R121" s="210">
        <f>Q121*H121</f>
        <v>0.056303</v>
      </c>
      <c r="S121" s="210">
        <v>0</v>
      </c>
      <c r="T121" s="211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2" t="s">
        <v>125</v>
      </c>
      <c r="AT121" s="212" t="s">
        <v>121</v>
      </c>
      <c r="AU121" s="212" t="s">
        <v>126</v>
      </c>
      <c r="AY121" s="19" t="s">
        <v>116</v>
      </c>
      <c r="BE121" s="213">
        <f>IF(N121="základní",J121,0)</f>
        <v>0</v>
      </c>
      <c r="BF121" s="213">
        <f>IF(N121="snížená",J121,0)</f>
        <v>0</v>
      </c>
      <c r="BG121" s="213">
        <f>IF(N121="zákl. přenesená",J121,0)</f>
        <v>0</v>
      </c>
      <c r="BH121" s="213">
        <f>IF(N121="sníž. přenesená",J121,0)</f>
        <v>0</v>
      </c>
      <c r="BI121" s="213">
        <f>IF(N121="nulová",J121,0)</f>
        <v>0</v>
      </c>
      <c r="BJ121" s="19" t="s">
        <v>74</v>
      </c>
      <c r="BK121" s="213">
        <f>ROUND(I121*H121,2)</f>
        <v>0</v>
      </c>
      <c r="BL121" s="19" t="s">
        <v>125</v>
      </c>
      <c r="BM121" s="212" t="s">
        <v>158</v>
      </c>
    </row>
    <row r="122" spans="1:47" s="2" customFormat="1" ht="12">
      <c r="A122" s="40"/>
      <c r="B122" s="41"/>
      <c r="C122" s="42"/>
      <c r="D122" s="214" t="s">
        <v>128</v>
      </c>
      <c r="E122" s="42"/>
      <c r="F122" s="215" t="s">
        <v>159</v>
      </c>
      <c r="G122" s="42"/>
      <c r="H122" s="42"/>
      <c r="I122" s="216"/>
      <c r="J122" s="42"/>
      <c r="K122" s="42"/>
      <c r="L122" s="46"/>
      <c r="M122" s="217"/>
      <c r="N122" s="218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128</v>
      </c>
      <c r="AU122" s="19" t="s">
        <v>126</v>
      </c>
    </row>
    <row r="123" spans="1:51" s="14" customFormat="1" ht="12">
      <c r="A123" s="14"/>
      <c r="B123" s="230"/>
      <c r="C123" s="231"/>
      <c r="D123" s="221" t="s">
        <v>134</v>
      </c>
      <c r="E123" s="232" t="s">
        <v>19</v>
      </c>
      <c r="F123" s="233" t="s">
        <v>160</v>
      </c>
      <c r="G123" s="231"/>
      <c r="H123" s="234">
        <v>204.58</v>
      </c>
      <c r="I123" s="235"/>
      <c r="J123" s="231"/>
      <c r="K123" s="231"/>
      <c r="L123" s="236"/>
      <c r="M123" s="237"/>
      <c r="N123" s="238"/>
      <c r="O123" s="238"/>
      <c r="P123" s="238"/>
      <c r="Q123" s="238"/>
      <c r="R123" s="238"/>
      <c r="S123" s="238"/>
      <c r="T123" s="239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0" t="s">
        <v>134</v>
      </c>
      <c r="AU123" s="240" t="s">
        <v>126</v>
      </c>
      <c r="AV123" s="14" t="s">
        <v>76</v>
      </c>
      <c r="AW123" s="14" t="s">
        <v>31</v>
      </c>
      <c r="AX123" s="14" t="s">
        <v>69</v>
      </c>
      <c r="AY123" s="240" t="s">
        <v>116</v>
      </c>
    </row>
    <row r="124" spans="1:51" s="14" customFormat="1" ht="12">
      <c r="A124" s="14"/>
      <c r="B124" s="230"/>
      <c r="C124" s="231"/>
      <c r="D124" s="221" t="s">
        <v>134</v>
      </c>
      <c r="E124" s="232" t="s">
        <v>19</v>
      </c>
      <c r="F124" s="233" t="s">
        <v>161</v>
      </c>
      <c r="G124" s="231"/>
      <c r="H124" s="234">
        <v>11.97</v>
      </c>
      <c r="I124" s="235"/>
      <c r="J124" s="231"/>
      <c r="K124" s="231"/>
      <c r="L124" s="236"/>
      <c r="M124" s="237"/>
      <c r="N124" s="238"/>
      <c r="O124" s="238"/>
      <c r="P124" s="238"/>
      <c r="Q124" s="238"/>
      <c r="R124" s="238"/>
      <c r="S124" s="238"/>
      <c r="T124" s="239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0" t="s">
        <v>134</v>
      </c>
      <c r="AU124" s="240" t="s">
        <v>126</v>
      </c>
      <c r="AV124" s="14" t="s">
        <v>76</v>
      </c>
      <c r="AW124" s="14" t="s">
        <v>31</v>
      </c>
      <c r="AX124" s="14" t="s">
        <v>69</v>
      </c>
      <c r="AY124" s="240" t="s">
        <v>116</v>
      </c>
    </row>
    <row r="125" spans="1:51" s="15" customFormat="1" ht="12">
      <c r="A125" s="15"/>
      <c r="B125" s="241"/>
      <c r="C125" s="242"/>
      <c r="D125" s="221" t="s">
        <v>134</v>
      </c>
      <c r="E125" s="243" t="s">
        <v>19</v>
      </c>
      <c r="F125" s="244" t="s">
        <v>155</v>
      </c>
      <c r="G125" s="242"/>
      <c r="H125" s="245">
        <v>216.55</v>
      </c>
      <c r="I125" s="246"/>
      <c r="J125" s="242"/>
      <c r="K125" s="242"/>
      <c r="L125" s="247"/>
      <c r="M125" s="248"/>
      <c r="N125" s="249"/>
      <c r="O125" s="249"/>
      <c r="P125" s="249"/>
      <c r="Q125" s="249"/>
      <c r="R125" s="249"/>
      <c r="S125" s="249"/>
      <c r="T125" s="250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51" t="s">
        <v>134</v>
      </c>
      <c r="AU125" s="251" t="s">
        <v>126</v>
      </c>
      <c r="AV125" s="15" t="s">
        <v>125</v>
      </c>
      <c r="AW125" s="15" t="s">
        <v>31</v>
      </c>
      <c r="AX125" s="15" t="s">
        <v>74</v>
      </c>
      <c r="AY125" s="251" t="s">
        <v>116</v>
      </c>
    </row>
    <row r="126" spans="1:65" s="2" customFormat="1" ht="37.8" customHeight="1">
      <c r="A126" s="40"/>
      <c r="B126" s="41"/>
      <c r="C126" s="200" t="s">
        <v>125</v>
      </c>
      <c r="D126" s="200" t="s">
        <v>121</v>
      </c>
      <c r="E126" s="201" t="s">
        <v>162</v>
      </c>
      <c r="F126" s="202" t="s">
        <v>163</v>
      </c>
      <c r="G126" s="203" t="s">
        <v>124</v>
      </c>
      <c r="H126" s="204">
        <v>108.275</v>
      </c>
      <c r="I126" s="205"/>
      <c r="J126" s="206">
        <f>ROUND(I126*H126,2)</f>
        <v>0</v>
      </c>
      <c r="K126" s="207"/>
      <c r="L126" s="46"/>
      <c r="M126" s="208" t="s">
        <v>19</v>
      </c>
      <c r="N126" s="209" t="s">
        <v>40</v>
      </c>
      <c r="O126" s="86"/>
      <c r="P126" s="210">
        <f>O126*H126</f>
        <v>0</v>
      </c>
      <c r="Q126" s="210">
        <v>0.00438</v>
      </c>
      <c r="R126" s="210">
        <f>Q126*H126</f>
        <v>0.47424450000000007</v>
      </c>
      <c r="S126" s="210">
        <v>0</v>
      </c>
      <c r="T126" s="211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2" t="s">
        <v>125</v>
      </c>
      <c r="AT126" s="212" t="s">
        <v>121</v>
      </c>
      <c r="AU126" s="212" t="s">
        <v>126</v>
      </c>
      <c r="AY126" s="19" t="s">
        <v>116</v>
      </c>
      <c r="BE126" s="213">
        <f>IF(N126="základní",J126,0)</f>
        <v>0</v>
      </c>
      <c r="BF126" s="213">
        <f>IF(N126="snížená",J126,0)</f>
        <v>0</v>
      </c>
      <c r="BG126" s="213">
        <f>IF(N126="zákl. přenesená",J126,0)</f>
        <v>0</v>
      </c>
      <c r="BH126" s="213">
        <f>IF(N126="sníž. přenesená",J126,0)</f>
        <v>0</v>
      </c>
      <c r="BI126" s="213">
        <f>IF(N126="nulová",J126,0)</f>
        <v>0</v>
      </c>
      <c r="BJ126" s="19" t="s">
        <v>74</v>
      </c>
      <c r="BK126" s="213">
        <f>ROUND(I126*H126,2)</f>
        <v>0</v>
      </c>
      <c r="BL126" s="19" t="s">
        <v>125</v>
      </c>
      <c r="BM126" s="212" t="s">
        <v>164</v>
      </c>
    </row>
    <row r="127" spans="1:47" s="2" customFormat="1" ht="12">
      <c r="A127" s="40"/>
      <c r="B127" s="41"/>
      <c r="C127" s="42"/>
      <c r="D127" s="214" t="s">
        <v>128</v>
      </c>
      <c r="E127" s="42"/>
      <c r="F127" s="215" t="s">
        <v>165</v>
      </c>
      <c r="G127" s="42"/>
      <c r="H127" s="42"/>
      <c r="I127" s="216"/>
      <c r="J127" s="42"/>
      <c r="K127" s="42"/>
      <c r="L127" s="46"/>
      <c r="M127" s="217"/>
      <c r="N127" s="218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128</v>
      </c>
      <c r="AU127" s="19" t="s">
        <v>126</v>
      </c>
    </row>
    <row r="128" spans="1:51" s="14" customFormat="1" ht="12">
      <c r="A128" s="14"/>
      <c r="B128" s="230"/>
      <c r="C128" s="231"/>
      <c r="D128" s="221" t="s">
        <v>134</v>
      </c>
      <c r="E128" s="232" t="s">
        <v>19</v>
      </c>
      <c r="F128" s="233" t="s">
        <v>166</v>
      </c>
      <c r="G128" s="231"/>
      <c r="H128" s="234">
        <v>102.29</v>
      </c>
      <c r="I128" s="235"/>
      <c r="J128" s="231"/>
      <c r="K128" s="231"/>
      <c r="L128" s="236"/>
      <c r="M128" s="237"/>
      <c r="N128" s="238"/>
      <c r="O128" s="238"/>
      <c r="P128" s="238"/>
      <c r="Q128" s="238"/>
      <c r="R128" s="238"/>
      <c r="S128" s="238"/>
      <c r="T128" s="239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0" t="s">
        <v>134</v>
      </c>
      <c r="AU128" s="240" t="s">
        <v>126</v>
      </c>
      <c r="AV128" s="14" t="s">
        <v>76</v>
      </c>
      <c r="AW128" s="14" t="s">
        <v>31</v>
      </c>
      <c r="AX128" s="14" t="s">
        <v>69</v>
      </c>
      <c r="AY128" s="240" t="s">
        <v>116</v>
      </c>
    </row>
    <row r="129" spans="1:51" s="14" customFormat="1" ht="12">
      <c r="A129" s="14"/>
      <c r="B129" s="230"/>
      <c r="C129" s="231"/>
      <c r="D129" s="221" t="s">
        <v>134</v>
      </c>
      <c r="E129" s="232" t="s">
        <v>19</v>
      </c>
      <c r="F129" s="233" t="s">
        <v>167</v>
      </c>
      <c r="G129" s="231"/>
      <c r="H129" s="234">
        <v>5.985</v>
      </c>
      <c r="I129" s="235"/>
      <c r="J129" s="231"/>
      <c r="K129" s="231"/>
      <c r="L129" s="236"/>
      <c r="M129" s="237"/>
      <c r="N129" s="238"/>
      <c r="O129" s="238"/>
      <c r="P129" s="238"/>
      <c r="Q129" s="238"/>
      <c r="R129" s="238"/>
      <c r="S129" s="238"/>
      <c r="T129" s="23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0" t="s">
        <v>134</v>
      </c>
      <c r="AU129" s="240" t="s">
        <v>126</v>
      </c>
      <c r="AV129" s="14" t="s">
        <v>76</v>
      </c>
      <c r="AW129" s="14" t="s">
        <v>31</v>
      </c>
      <c r="AX129" s="14" t="s">
        <v>69</v>
      </c>
      <c r="AY129" s="240" t="s">
        <v>116</v>
      </c>
    </row>
    <row r="130" spans="1:51" s="15" customFormat="1" ht="12">
      <c r="A130" s="15"/>
      <c r="B130" s="241"/>
      <c r="C130" s="242"/>
      <c r="D130" s="221" t="s">
        <v>134</v>
      </c>
      <c r="E130" s="243" t="s">
        <v>19</v>
      </c>
      <c r="F130" s="244" t="s">
        <v>155</v>
      </c>
      <c r="G130" s="242"/>
      <c r="H130" s="245">
        <v>108.275</v>
      </c>
      <c r="I130" s="246"/>
      <c r="J130" s="242"/>
      <c r="K130" s="242"/>
      <c r="L130" s="247"/>
      <c r="M130" s="248"/>
      <c r="N130" s="249"/>
      <c r="O130" s="249"/>
      <c r="P130" s="249"/>
      <c r="Q130" s="249"/>
      <c r="R130" s="249"/>
      <c r="S130" s="249"/>
      <c r="T130" s="250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51" t="s">
        <v>134</v>
      </c>
      <c r="AU130" s="251" t="s">
        <v>126</v>
      </c>
      <c r="AV130" s="15" t="s">
        <v>125</v>
      </c>
      <c r="AW130" s="15" t="s">
        <v>31</v>
      </c>
      <c r="AX130" s="15" t="s">
        <v>74</v>
      </c>
      <c r="AY130" s="251" t="s">
        <v>116</v>
      </c>
    </row>
    <row r="131" spans="1:65" s="2" customFormat="1" ht="24.15" customHeight="1">
      <c r="A131" s="40"/>
      <c r="B131" s="41"/>
      <c r="C131" s="200" t="s">
        <v>115</v>
      </c>
      <c r="D131" s="200" t="s">
        <v>121</v>
      </c>
      <c r="E131" s="201" t="s">
        <v>168</v>
      </c>
      <c r="F131" s="202" t="s">
        <v>169</v>
      </c>
      <c r="G131" s="203" t="s">
        <v>170</v>
      </c>
      <c r="H131" s="204">
        <v>51.9</v>
      </c>
      <c r="I131" s="205"/>
      <c r="J131" s="206">
        <f>ROUND(I131*H131,2)</f>
        <v>0</v>
      </c>
      <c r="K131" s="207"/>
      <c r="L131" s="46"/>
      <c r="M131" s="208" t="s">
        <v>19</v>
      </c>
      <c r="N131" s="209" t="s">
        <v>40</v>
      </c>
      <c r="O131" s="86"/>
      <c r="P131" s="210">
        <f>O131*H131</f>
        <v>0</v>
      </c>
      <c r="Q131" s="210">
        <v>0</v>
      </c>
      <c r="R131" s="210">
        <f>Q131*H131</f>
        <v>0</v>
      </c>
      <c r="S131" s="210">
        <v>0</v>
      </c>
      <c r="T131" s="211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2" t="s">
        <v>125</v>
      </c>
      <c r="AT131" s="212" t="s">
        <v>121</v>
      </c>
      <c r="AU131" s="212" t="s">
        <v>126</v>
      </c>
      <c r="AY131" s="19" t="s">
        <v>116</v>
      </c>
      <c r="BE131" s="213">
        <f>IF(N131="základní",J131,0)</f>
        <v>0</v>
      </c>
      <c r="BF131" s="213">
        <f>IF(N131="snížená",J131,0)</f>
        <v>0</v>
      </c>
      <c r="BG131" s="213">
        <f>IF(N131="zákl. přenesená",J131,0)</f>
        <v>0</v>
      </c>
      <c r="BH131" s="213">
        <f>IF(N131="sníž. přenesená",J131,0)</f>
        <v>0</v>
      </c>
      <c r="BI131" s="213">
        <f>IF(N131="nulová",J131,0)</f>
        <v>0</v>
      </c>
      <c r="BJ131" s="19" t="s">
        <v>74</v>
      </c>
      <c r="BK131" s="213">
        <f>ROUND(I131*H131,2)</f>
        <v>0</v>
      </c>
      <c r="BL131" s="19" t="s">
        <v>125</v>
      </c>
      <c r="BM131" s="212" t="s">
        <v>171</v>
      </c>
    </row>
    <row r="132" spans="1:47" s="2" customFormat="1" ht="12">
      <c r="A132" s="40"/>
      <c r="B132" s="41"/>
      <c r="C132" s="42"/>
      <c r="D132" s="214" t="s">
        <v>128</v>
      </c>
      <c r="E132" s="42"/>
      <c r="F132" s="215" t="s">
        <v>172</v>
      </c>
      <c r="G132" s="42"/>
      <c r="H132" s="42"/>
      <c r="I132" s="216"/>
      <c r="J132" s="42"/>
      <c r="K132" s="42"/>
      <c r="L132" s="46"/>
      <c r="M132" s="217"/>
      <c r="N132" s="218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128</v>
      </c>
      <c r="AU132" s="19" t="s">
        <v>126</v>
      </c>
    </row>
    <row r="133" spans="1:51" s="14" customFormat="1" ht="12">
      <c r="A133" s="14"/>
      <c r="B133" s="230"/>
      <c r="C133" s="231"/>
      <c r="D133" s="221" t="s">
        <v>134</v>
      </c>
      <c r="E133" s="232" t="s">
        <v>19</v>
      </c>
      <c r="F133" s="233" t="s">
        <v>173</v>
      </c>
      <c r="G133" s="231"/>
      <c r="H133" s="234">
        <v>51.9</v>
      </c>
      <c r="I133" s="235"/>
      <c r="J133" s="231"/>
      <c r="K133" s="231"/>
      <c r="L133" s="236"/>
      <c r="M133" s="237"/>
      <c r="N133" s="238"/>
      <c r="O133" s="238"/>
      <c r="P133" s="238"/>
      <c r="Q133" s="238"/>
      <c r="R133" s="238"/>
      <c r="S133" s="238"/>
      <c r="T133" s="23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0" t="s">
        <v>134</v>
      </c>
      <c r="AU133" s="240" t="s">
        <v>126</v>
      </c>
      <c r="AV133" s="14" t="s">
        <v>76</v>
      </c>
      <c r="AW133" s="14" t="s">
        <v>31</v>
      </c>
      <c r="AX133" s="14" t="s">
        <v>74</v>
      </c>
      <c r="AY133" s="240" t="s">
        <v>116</v>
      </c>
    </row>
    <row r="134" spans="1:65" s="2" customFormat="1" ht="24.15" customHeight="1">
      <c r="A134" s="40"/>
      <c r="B134" s="41"/>
      <c r="C134" s="252" t="s">
        <v>119</v>
      </c>
      <c r="D134" s="252" t="s">
        <v>174</v>
      </c>
      <c r="E134" s="253" t="s">
        <v>175</v>
      </c>
      <c r="F134" s="254" t="s">
        <v>176</v>
      </c>
      <c r="G134" s="255" t="s">
        <v>170</v>
      </c>
      <c r="H134" s="256">
        <v>54.495</v>
      </c>
      <c r="I134" s="257"/>
      <c r="J134" s="258">
        <f>ROUND(I134*H134,2)</f>
        <v>0</v>
      </c>
      <c r="K134" s="259"/>
      <c r="L134" s="260"/>
      <c r="M134" s="261" t="s">
        <v>19</v>
      </c>
      <c r="N134" s="262" t="s">
        <v>40</v>
      </c>
      <c r="O134" s="86"/>
      <c r="P134" s="210">
        <f>O134*H134</f>
        <v>0</v>
      </c>
      <c r="Q134" s="210">
        <v>0.0001</v>
      </c>
      <c r="R134" s="210">
        <f>Q134*H134</f>
        <v>0.0054495</v>
      </c>
      <c r="S134" s="210">
        <v>0</v>
      </c>
      <c r="T134" s="211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2" t="s">
        <v>177</v>
      </c>
      <c r="AT134" s="212" t="s">
        <v>174</v>
      </c>
      <c r="AU134" s="212" t="s">
        <v>126</v>
      </c>
      <c r="AY134" s="19" t="s">
        <v>116</v>
      </c>
      <c r="BE134" s="213">
        <f>IF(N134="základní",J134,0)</f>
        <v>0</v>
      </c>
      <c r="BF134" s="213">
        <f>IF(N134="snížená",J134,0)</f>
        <v>0</v>
      </c>
      <c r="BG134" s="213">
        <f>IF(N134="zákl. přenesená",J134,0)</f>
        <v>0</v>
      </c>
      <c r="BH134" s="213">
        <f>IF(N134="sníž. přenesená",J134,0)</f>
        <v>0</v>
      </c>
      <c r="BI134" s="213">
        <f>IF(N134="nulová",J134,0)</f>
        <v>0</v>
      </c>
      <c r="BJ134" s="19" t="s">
        <v>74</v>
      </c>
      <c r="BK134" s="213">
        <f>ROUND(I134*H134,2)</f>
        <v>0</v>
      </c>
      <c r="BL134" s="19" t="s">
        <v>125</v>
      </c>
      <c r="BM134" s="212" t="s">
        <v>178</v>
      </c>
    </row>
    <row r="135" spans="1:51" s="14" customFormat="1" ht="12">
      <c r="A135" s="14"/>
      <c r="B135" s="230"/>
      <c r="C135" s="231"/>
      <c r="D135" s="221" t="s">
        <v>134</v>
      </c>
      <c r="E135" s="231"/>
      <c r="F135" s="233" t="s">
        <v>179</v>
      </c>
      <c r="G135" s="231"/>
      <c r="H135" s="234">
        <v>54.495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0" t="s">
        <v>134</v>
      </c>
      <c r="AU135" s="240" t="s">
        <v>126</v>
      </c>
      <c r="AV135" s="14" t="s">
        <v>76</v>
      </c>
      <c r="AW135" s="14" t="s">
        <v>4</v>
      </c>
      <c r="AX135" s="14" t="s">
        <v>74</v>
      </c>
      <c r="AY135" s="240" t="s">
        <v>116</v>
      </c>
    </row>
    <row r="136" spans="1:65" s="2" customFormat="1" ht="37.8" customHeight="1">
      <c r="A136" s="40"/>
      <c r="B136" s="41"/>
      <c r="C136" s="200" t="s">
        <v>180</v>
      </c>
      <c r="D136" s="200" t="s">
        <v>121</v>
      </c>
      <c r="E136" s="201" t="s">
        <v>181</v>
      </c>
      <c r="F136" s="202" t="s">
        <v>182</v>
      </c>
      <c r="G136" s="203" t="s">
        <v>124</v>
      </c>
      <c r="H136" s="204">
        <v>50</v>
      </c>
      <c r="I136" s="205"/>
      <c r="J136" s="206">
        <f>ROUND(I136*H136,2)</f>
        <v>0</v>
      </c>
      <c r="K136" s="207"/>
      <c r="L136" s="46"/>
      <c r="M136" s="208" t="s">
        <v>19</v>
      </c>
      <c r="N136" s="209" t="s">
        <v>40</v>
      </c>
      <c r="O136" s="86"/>
      <c r="P136" s="210">
        <f>O136*H136</f>
        <v>0</v>
      </c>
      <c r="Q136" s="210">
        <v>0.00382</v>
      </c>
      <c r="R136" s="210">
        <f>Q136*H136</f>
        <v>0.191</v>
      </c>
      <c r="S136" s="210">
        <v>0</v>
      </c>
      <c r="T136" s="211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2" t="s">
        <v>125</v>
      </c>
      <c r="AT136" s="212" t="s">
        <v>121</v>
      </c>
      <c r="AU136" s="212" t="s">
        <v>126</v>
      </c>
      <c r="AY136" s="19" t="s">
        <v>116</v>
      </c>
      <c r="BE136" s="213">
        <f>IF(N136="základní",J136,0)</f>
        <v>0</v>
      </c>
      <c r="BF136" s="213">
        <f>IF(N136="snížená",J136,0)</f>
        <v>0</v>
      </c>
      <c r="BG136" s="213">
        <f>IF(N136="zákl. přenesená",J136,0)</f>
        <v>0</v>
      </c>
      <c r="BH136" s="213">
        <f>IF(N136="sníž. přenesená",J136,0)</f>
        <v>0</v>
      </c>
      <c r="BI136" s="213">
        <f>IF(N136="nulová",J136,0)</f>
        <v>0</v>
      </c>
      <c r="BJ136" s="19" t="s">
        <v>74</v>
      </c>
      <c r="BK136" s="213">
        <f>ROUND(I136*H136,2)</f>
        <v>0</v>
      </c>
      <c r="BL136" s="19" t="s">
        <v>125</v>
      </c>
      <c r="BM136" s="212" t="s">
        <v>183</v>
      </c>
    </row>
    <row r="137" spans="1:47" s="2" customFormat="1" ht="12">
      <c r="A137" s="40"/>
      <c r="B137" s="41"/>
      <c r="C137" s="42"/>
      <c r="D137" s="214" t="s">
        <v>128</v>
      </c>
      <c r="E137" s="42"/>
      <c r="F137" s="215" t="s">
        <v>184</v>
      </c>
      <c r="G137" s="42"/>
      <c r="H137" s="42"/>
      <c r="I137" s="216"/>
      <c r="J137" s="42"/>
      <c r="K137" s="42"/>
      <c r="L137" s="46"/>
      <c r="M137" s="217"/>
      <c r="N137" s="218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128</v>
      </c>
      <c r="AU137" s="19" t="s">
        <v>126</v>
      </c>
    </row>
    <row r="138" spans="1:65" s="2" customFormat="1" ht="37.8" customHeight="1">
      <c r="A138" s="40"/>
      <c r="B138" s="41"/>
      <c r="C138" s="200" t="s">
        <v>177</v>
      </c>
      <c r="D138" s="200" t="s">
        <v>121</v>
      </c>
      <c r="E138" s="201" t="s">
        <v>185</v>
      </c>
      <c r="F138" s="202" t="s">
        <v>186</v>
      </c>
      <c r="G138" s="203" t="s">
        <v>124</v>
      </c>
      <c r="H138" s="204">
        <v>108.275</v>
      </c>
      <c r="I138" s="205"/>
      <c r="J138" s="206">
        <f>ROUND(I138*H138,2)</f>
        <v>0</v>
      </c>
      <c r="K138" s="207"/>
      <c r="L138" s="46"/>
      <c r="M138" s="208" t="s">
        <v>19</v>
      </c>
      <c r="N138" s="209" t="s">
        <v>40</v>
      </c>
      <c r="O138" s="86"/>
      <c r="P138" s="210">
        <f>O138*H138</f>
        <v>0</v>
      </c>
      <c r="Q138" s="210">
        <v>0.00275</v>
      </c>
      <c r="R138" s="210">
        <f>Q138*H138</f>
        <v>0.29775625</v>
      </c>
      <c r="S138" s="210">
        <v>0</v>
      </c>
      <c r="T138" s="211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2" t="s">
        <v>125</v>
      </c>
      <c r="AT138" s="212" t="s">
        <v>121</v>
      </c>
      <c r="AU138" s="212" t="s">
        <v>126</v>
      </c>
      <c r="AY138" s="19" t="s">
        <v>116</v>
      </c>
      <c r="BE138" s="213">
        <f>IF(N138="základní",J138,0)</f>
        <v>0</v>
      </c>
      <c r="BF138" s="213">
        <f>IF(N138="snížená",J138,0)</f>
        <v>0</v>
      </c>
      <c r="BG138" s="213">
        <f>IF(N138="zákl. přenesená",J138,0)</f>
        <v>0</v>
      </c>
      <c r="BH138" s="213">
        <f>IF(N138="sníž. přenesená",J138,0)</f>
        <v>0</v>
      </c>
      <c r="BI138" s="213">
        <f>IF(N138="nulová",J138,0)</f>
        <v>0</v>
      </c>
      <c r="BJ138" s="19" t="s">
        <v>74</v>
      </c>
      <c r="BK138" s="213">
        <f>ROUND(I138*H138,2)</f>
        <v>0</v>
      </c>
      <c r="BL138" s="19" t="s">
        <v>125</v>
      </c>
      <c r="BM138" s="212" t="s">
        <v>187</v>
      </c>
    </row>
    <row r="139" spans="1:47" s="2" customFormat="1" ht="12">
      <c r="A139" s="40"/>
      <c r="B139" s="41"/>
      <c r="C139" s="42"/>
      <c r="D139" s="214" t="s">
        <v>128</v>
      </c>
      <c r="E139" s="42"/>
      <c r="F139" s="215" t="s">
        <v>188</v>
      </c>
      <c r="G139" s="42"/>
      <c r="H139" s="42"/>
      <c r="I139" s="216"/>
      <c r="J139" s="42"/>
      <c r="K139" s="42"/>
      <c r="L139" s="46"/>
      <c r="M139" s="217"/>
      <c r="N139" s="218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128</v>
      </c>
      <c r="AU139" s="19" t="s">
        <v>126</v>
      </c>
    </row>
    <row r="140" spans="1:65" s="2" customFormat="1" ht="16.5" customHeight="1">
      <c r="A140" s="40"/>
      <c r="B140" s="41"/>
      <c r="C140" s="200" t="s">
        <v>189</v>
      </c>
      <c r="D140" s="200" t="s">
        <v>121</v>
      </c>
      <c r="E140" s="201" t="s">
        <v>190</v>
      </c>
      <c r="F140" s="202" t="s">
        <v>191</v>
      </c>
      <c r="G140" s="203" t="s">
        <v>124</v>
      </c>
      <c r="H140" s="204">
        <v>108.275</v>
      </c>
      <c r="I140" s="205"/>
      <c r="J140" s="206">
        <f>ROUND(I140*H140,2)</f>
        <v>0</v>
      </c>
      <c r="K140" s="207"/>
      <c r="L140" s="46"/>
      <c r="M140" s="208" t="s">
        <v>19</v>
      </c>
      <c r="N140" s="209" t="s">
        <v>40</v>
      </c>
      <c r="O140" s="86"/>
      <c r="P140" s="210">
        <f>O140*H140</f>
        <v>0</v>
      </c>
      <c r="Q140" s="210">
        <v>0</v>
      </c>
      <c r="R140" s="210">
        <f>Q140*H140</f>
        <v>0</v>
      </c>
      <c r="S140" s="210">
        <v>0</v>
      </c>
      <c r="T140" s="211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2" t="s">
        <v>125</v>
      </c>
      <c r="AT140" s="212" t="s">
        <v>121</v>
      </c>
      <c r="AU140" s="212" t="s">
        <v>126</v>
      </c>
      <c r="AY140" s="19" t="s">
        <v>116</v>
      </c>
      <c r="BE140" s="213">
        <f>IF(N140="základní",J140,0)</f>
        <v>0</v>
      </c>
      <c r="BF140" s="213">
        <f>IF(N140="snížená",J140,0)</f>
        <v>0</v>
      </c>
      <c r="BG140" s="213">
        <f>IF(N140="zákl. přenesená",J140,0)</f>
        <v>0</v>
      </c>
      <c r="BH140" s="213">
        <f>IF(N140="sníž. přenesená",J140,0)</f>
        <v>0</v>
      </c>
      <c r="BI140" s="213">
        <f>IF(N140="nulová",J140,0)</f>
        <v>0</v>
      </c>
      <c r="BJ140" s="19" t="s">
        <v>74</v>
      </c>
      <c r="BK140" s="213">
        <f>ROUND(I140*H140,2)</f>
        <v>0</v>
      </c>
      <c r="BL140" s="19" t="s">
        <v>125</v>
      </c>
      <c r="BM140" s="212" t="s">
        <v>192</v>
      </c>
    </row>
    <row r="141" spans="1:47" s="2" customFormat="1" ht="12">
      <c r="A141" s="40"/>
      <c r="B141" s="41"/>
      <c r="C141" s="42"/>
      <c r="D141" s="214" t="s">
        <v>128</v>
      </c>
      <c r="E141" s="42"/>
      <c r="F141" s="215" t="s">
        <v>193</v>
      </c>
      <c r="G141" s="42"/>
      <c r="H141" s="42"/>
      <c r="I141" s="216"/>
      <c r="J141" s="42"/>
      <c r="K141" s="42"/>
      <c r="L141" s="46"/>
      <c r="M141" s="217"/>
      <c r="N141" s="218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128</v>
      </c>
      <c r="AU141" s="19" t="s">
        <v>126</v>
      </c>
    </row>
    <row r="142" spans="1:63" s="12" customFormat="1" ht="20.85" customHeight="1">
      <c r="A142" s="12"/>
      <c r="B142" s="184"/>
      <c r="C142" s="185"/>
      <c r="D142" s="186" t="s">
        <v>68</v>
      </c>
      <c r="E142" s="198" t="s">
        <v>189</v>
      </c>
      <c r="F142" s="198" t="s">
        <v>194</v>
      </c>
      <c r="G142" s="185"/>
      <c r="H142" s="185"/>
      <c r="I142" s="188"/>
      <c r="J142" s="199">
        <f>BK142</f>
        <v>0</v>
      </c>
      <c r="K142" s="185"/>
      <c r="L142" s="190"/>
      <c r="M142" s="191"/>
      <c r="N142" s="192"/>
      <c r="O142" s="192"/>
      <c r="P142" s="193">
        <f>SUM(P143:P187)</f>
        <v>0</v>
      </c>
      <c r="Q142" s="192"/>
      <c r="R142" s="193">
        <f>SUM(R143:R187)</f>
        <v>0</v>
      </c>
      <c r="S142" s="192"/>
      <c r="T142" s="194">
        <f>SUM(T143:T187)</f>
        <v>3.0110519999999994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95" t="s">
        <v>74</v>
      </c>
      <c r="AT142" s="196" t="s">
        <v>68</v>
      </c>
      <c r="AU142" s="196" t="s">
        <v>76</v>
      </c>
      <c r="AY142" s="195" t="s">
        <v>116</v>
      </c>
      <c r="BK142" s="197">
        <f>SUM(BK143:BK187)</f>
        <v>0</v>
      </c>
    </row>
    <row r="143" spans="1:65" s="2" customFormat="1" ht="44.25" customHeight="1">
      <c r="A143" s="40"/>
      <c r="B143" s="41"/>
      <c r="C143" s="200" t="s">
        <v>195</v>
      </c>
      <c r="D143" s="200" t="s">
        <v>121</v>
      </c>
      <c r="E143" s="201" t="s">
        <v>196</v>
      </c>
      <c r="F143" s="202" t="s">
        <v>197</v>
      </c>
      <c r="G143" s="203" t="s">
        <v>124</v>
      </c>
      <c r="H143" s="204">
        <v>9</v>
      </c>
      <c r="I143" s="205"/>
      <c r="J143" s="206">
        <f>ROUND(I143*H143,2)</f>
        <v>0</v>
      </c>
      <c r="K143" s="207"/>
      <c r="L143" s="46"/>
      <c r="M143" s="208" t="s">
        <v>19</v>
      </c>
      <c r="N143" s="209" t="s">
        <v>40</v>
      </c>
      <c r="O143" s="86"/>
      <c r="P143" s="210">
        <f>O143*H143</f>
        <v>0</v>
      </c>
      <c r="Q143" s="210">
        <v>0</v>
      </c>
      <c r="R143" s="210">
        <f>Q143*H143</f>
        <v>0</v>
      </c>
      <c r="S143" s="210">
        <v>0.041</v>
      </c>
      <c r="T143" s="211">
        <f>S143*H143</f>
        <v>0.369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2" t="s">
        <v>125</v>
      </c>
      <c r="AT143" s="212" t="s">
        <v>121</v>
      </c>
      <c r="AU143" s="212" t="s">
        <v>126</v>
      </c>
      <c r="AY143" s="19" t="s">
        <v>116</v>
      </c>
      <c r="BE143" s="213">
        <f>IF(N143="základní",J143,0)</f>
        <v>0</v>
      </c>
      <c r="BF143" s="213">
        <f>IF(N143="snížená",J143,0)</f>
        <v>0</v>
      </c>
      <c r="BG143" s="213">
        <f>IF(N143="zákl. přenesená",J143,0)</f>
        <v>0</v>
      </c>
      <c r="BH143" s="213">
        <f>IF(N143="sníž. přenesená",J143,0)</f>
        <v>0</v>
      </c>
      <c r="BI143" s="213">
        <f>IF(N143="nulová",J143,0)</f>
        <v>0</v>
      </c>
      <c r="BJ143" s="19" t="s">
        <v>74</v>
      </c>
      <c r="BK143" s="213">
        <f>ROUND(I143*H143,2)</f>
        <v>0</v>
      </c>
      <c r="BL143" s="19" t="s">
        <v>125</v>
      </c>
      <c r="BM143" s="212" t="s">
        <v>198</v>
      </c>
    </row>
    <row r="144" spans="1:47" s="2" customFormat="1" ht="12">
      <c r="A144" s="40"/>
      <c r="B144" s="41"/>
      <c r="C144" s="42"/>
      <c r="D144" s="214" t="s">
        <v>128</v>
      </c>
      <c r="E144" s="42"/>
      <c r="F144" s="215" t="s">
        <v>199</v>
      </c>
      <c r="G144" s="42"/>
      <c r="H144" s="42"/>
      <c r="I144" s="216"/>
      <c r="J144" s="42"/>
      <c r="K144" s="42"/>
      <c r="L144" s="46"/>
      <c r="M144" s="217"/>
      <c r="N144" s="218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128</v>
      </c>
      <c r="AU144" s="19" t="s">
        <v>126</v>
      </c>
    </row>
    <row r="145" spans="1:51" s="13" customFormat="1" ht="12">
      <c r="A145" s="13"/>
      <c r="B145" s="219"/>
      <c r="C145" s="220"/>
      <c r="D145" s="221" t="s">
        <v>134</v>
      </c>
      <c r="E145" s="222" t="s">
        <v>19</v>
      </c>
      <c r="F145" s="223" t="s">
        <v>200</v>
      </c>
      <c r="G145" s="220"/>
      <c r="H145" s="222" t="s">
        <v>19</v>
      </c>
      <c r="I145" s="224"/>
      <c r="J145" s="220"/>
      <c r="K145" s="220"/>
      <c r="L145" s="225"/>
      <c r="M145" s="226"/>
      <c r="N145" s="227"/>
      <c r="O145" s="227"/>
      <c r="P145" s="227"/>
      <c r="Q145" s="227"/>
      <c r="R145" s="227"/>
      <c r="S145" s="227"/>
      <c r="T145" s="22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29" t="s">
        <v>134</v>
      </c>
      <c r="AU145" s="229" t="s">
        <v>126</v>
      </c>
      <c r="AV145" s="13" t="s">
        <v>74</v>
      </c>
      <c r="AW145" s="13" t="s">
        <v>31</v>
      </c>
      <c r="AX145" s="13" t="s">
        <v>69</v>
      </c>
      <c r="AY145" s="229" t="s">
        <v>116</v>
      </c>
    </row>
    <row r="146" spans="1:51" s="14" customFormat="1" ht="12">
      <c r="A146" s="14"/>
      <c r="B146" s="230"/>
      <c r="C146" s="231"/>
      <c r="D146" s="221" t="s">
        <v>134</v>
      </c>
      <c r="E146" s="232" t="s">
        <v>19</v>
      </c>
      <c r="F146" s="233" t="s">
        <v>126</v>
      </c>
      <c r="G146" s="231"/>
      <c r="H146" s="234">
        <v>3</v>
      </c>
      <c r="I146" s="235"/>
      <c r="J146" s="231"/>
      <c r="K146" s="231"/>
      <c r="L146" s="236"/>
      <c r="M146" s="237"/>
      <c r="N146" s="238"/>
      <c r="O146" s="238"/>
      <c r="P146" s="238"/>
      <c r="Q146" s="238"/>
      <c r="R146" s="238"/>
      <c r="S146" s="238"/>
      <c r="T146" s="23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0" t="s">
        <v>134</v>
      </c>
      <c r="AU146" s="240" t="s">
        <v>126</v>
      </c>
      <c r="AV146" s="14" t="s">
        <v>76</v>
      </c>
      <c r="AW146" s="14" t="s">
        <v>31</v>
      </c>
      <c r="AX146" s="14" t="s">
        <v>69</v>
      </c>
      <c r="AY146" s="240" t="s">
        <v>116</v>
      </c>
    </row>
    <row r="147" spans="1:51" s="13" customFormat="1" ht="12">
      <c r="A147" s="13"/>
      <c r="B147" s="219"/>
      <c r="C147" s="220"/>
      <c r="D147" s="221" t="s">
        <v>134</v>
      </c>
      <c r="E147" s="222" t="s">
        <v>19</v>
      </c>
      <c r="F147" s="223" t="s">
        <v>201</v>
      </c>
      <c r="G147" s="220"/>
      <c r="H147" s="222" t="s">
        <v>19</v>
      </c>
      <c r="I147" s="224"/>
      <c r="J147" s="220"/>
      <c r="K147" s="220"/>
      <c r="L147" s="225"/>
      <c r="M147" s="226"/>
      <c r="N147" s="227"/>
      <c r="O147" s="227"/>
      <c r="P147" s="227"/>
      <c r="Q147" s="227"/>
      <c r="R147" s="227"/>
      <c r="S147" s="227"/>
      <c r="T147" s="22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29" t="s">
        <v>134</v>
      </c>
      <c r="AU147" s="229" t="s">
        <v>126</v>
      </c>
      <c r="AV147" s="13" t="s">
        <v>74</v>
      </c>
      <c r="AW147" s="13" t="s">
        <v>31</v>
      </c>
      <c r="AX147" s="13" t="s">
        <v>69</v>
      </c>
      <c r="AY147" s="229" t="s">
        <v>116</v>
      </c>
    </row>
    <row r="148" spans="1:51" s="14" customFormat="1" ht="12">
      <c r="A148" s="14"/>
      <c r="B148" s="230"/>
      <c r="C148" s="231"/>
      <c r="D148" s="221" t="s">
        <v>134</v>
      </c>
      <c r="E148" s="232" t="s">
        <v>19</v>
      </c>
      <c r="F148" s="233" t="s">
        <v>119</v>
      </c>
      <c r="G148" s="231"/>
      <c r="H148" s="234">
        <v>6</v>
      </c>
      <c r="I148" s="235"/>
      <c r="J148" s="231"/>
      <c r="K148" s="231"/>
      <c r="L148" s="236"/>
      <c r="M148" s="237"/>
      <c r="N148" s="238"/>
      <c r="O148" s="238"/>
      <c r="P148" s="238"/>
      <c r="Q148" s="238"/>
      <c r="R148" s="238"/>
      <c r="S148" s="238"/>
      <c r="T148" s="23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0" t="s">
        <v>134</v>
      </c>
      <c r="AU148" s="240" t="s">
        <v>126</v>
      </c>
      <c r="AV148" s="14" t="s">
        <v>76</v>
      </c>
      <c r="AW148" s="14" t="s">
        <v>31</v>
      </c>
      <c r="AX148" s="14" t="s">
        <v>69</v>
      </c>
      <c r="AY148" s="240" t="s">
        <v>116</v>
      </c>
    </row>
    <row r="149" spans="1:51" s="15" customFormat="1" ht="12">
      <c r="A149" s="15"/>
      <c r="B149" s="241"/>
      <c r="C149" s="242"/>
      <c r="D149" s="221" t="s">
        <v>134</v>
      </c>
      <c r="E149" s="243" t="s">
        <v>19</v>
      </c>
      <c r="F149" s="244" t="s">
        <v>155</v>
      </c>
      <c r="G149" s="242"/>
      <c r="H149" s="245">
        <v>9</v>
      </c>
      <c r="I149" s="246"/>
      <c r="J149" s="242"/>
      <c r="K149" s="242"/>
      <c r="L149" s="247"/>
      <c r="M149" s="248"/>
      <c r="N149" s="249"/>
      <c r="O149" s="249"/>
      <c r="P149" s="249"/>
      <c r="Q149" s="249"/>
      <c r="R149" s="249"/>
      <c r="S149" s="249"/>
      <c r="T149" s="250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51" t="s">
        <v>134</v>
      </c>
      <c r="AU149" s="251" t="s">
        <v>126</v>
      </c>
      <c r="AV149" s="15" t="s">
        <v>125</v>
      </c>
      <c r="AW149" s="15" t="s">
        <v>31</v>
      </c>
      <c r="AX149" s="15" t="s">
        <v>74</v>
      </c>
      <c r="AY149" s="251" t="s">
        <v>116</v>
      </c>
    </row>
    <row r="150" spans="1:65" s="2" customFormat="1" ht="44.25" customHeight="1">
      <c r="A150" s="40"/>
      <c r="B150" s="41"/>
      <c r="C150" s="200" t="s">
        <v>202</v>
      </c>
      <c r="D150" s="200" t="s">
        <v>121</v>
      </c>
      <c r="E150" s="201" t="s">
        <v>203</v>
      </c>
      <c r="F150" s="202" t="s">
        <v>204</v>
      </c>
      <c r="G150" s="203" t="s">
        <v>124</v>
      </c>
      <c r="H150" s="204">
        <v>2</v>
      </c>
      <c r="I150" s="205"/>
      <c r="J150" s="206">
        <f>ROUND(I150*H150,2)</f>
        <v>0</v>
      </c>
      <c r="K150" s="207"/>
      <c r="L150" s="46"/>
      <c r="M150" s="208" t="s">
        <v>19</v>
      </c>
      <c r="N150" s="209" t="s">
        <v>40</v>
      </c>
      <c r="O150" s="86"/>
      <c r="P150" s="210">
        <f>O150*H150</f>
        <v>0</v>
      </c>
      <c r="Q150" s="210">
        <v>0</v>
      </c>
      <c r="R150" s="210">
        <f>Q150*H150</f>
        <v>0</v>
      </c>
      <c r="S150" s="210">
        <v>0.031</v>
      </c>
      <c r="T150" s="211">
        <f>S150*H150</f>
        <v>0.062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2" t="s">
        <v>125</v>
      </c>
      <c r="AT150" s="212" t="s">
        <v>121</v>
      </c>
      <c r="AU150" s="212" t="s">
        <v>126</v>
      </c>
      <c r="AY150" s="19" t="s">
        <v>116</v>
      </c>
      <c r="BE150" s="213">
        <f>IF(N150="základní",J150,0)</f>
        <v>0</v>
      </c>
      <c r="BF150" s="213">
        <f>IF(N150="snížená",J150,0)</f>
        <v>0</v>
      </c>
      <c r="BG150" s="213">
        <f>IF(N150="zákl. přenesená",J150,0)</f>
        <v>0</v>
      </c>
      <c r="BH150" s="213">
        <f>IF(N150="sníž. přenesená",J150,0)</f>
        <v>0</v>
      </c>
      <c r="BI150" s="213">
        <f>IF(N150="nulová",J150,0)</f>
        <v>0</v>
      </c>
      <c r="BJ150" s="19" t="s">
        <v>74</v>
      </c>
      <c r="BK150" s="213">
        <f>ROUND(I150*H150,2)</f>
        <v>0</v>
      </c>
      <c r="BL150" s="19" t="s">
        <v>125</v>
      </c>
      <c r="BM150" s="212" t="s">
        <v>205</v>
      </c>
    </row>
    <row r="151" spans="1:47" s="2" customFormat="1" ht="12">
      <c r="A151" s="40"/>
      <c r="B151" s="41"/>
      <c r="C151" s="42"/>
      <c r="D151" s="214" t="s">
        <v>128</v>
      </c>
      <c r="E151" s="42"/>
      <c r="F151" s="215" t="s">
        <v>206</v>
      </c>
      <c r="G151" s="42"/>
      <c r="H151" s="42"/>
      <c r="I151" s="216"/>
      <c r="J151" s="42"/>
      <c r="K151" s="42"/>
      <c r="L151" s="46"/>
      <c r="M151" s="217"/>
      <c r="N151" s="218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128</v>
      </c>
      <c r="AU151" s="19" t="s">
        <v>126</v>
      </c>
    </row>
    <row r="152" spans="1:51" s="13" customFormat="1" ht="12">
      <c r="A152" s="13"/>
      <c r="B152" s="219"/>
      <c r="C152" s="220"/>
      <c r="D152" s="221" t="s">
        <v>134</v>
      </c>
      <c r="E152" s="222" t="s">
        <v>19</v>
      </c>
      <c r="F152" s="223" t="s">
        <v>207</v>
      </c>
      <c r="G152" s="220"/>
      <c r="H152" s="222" t="s">
        <v>19</v>
      </c>
      <c r="I152" s="224"/>
      <c r="J152" s="220"/>
      <c r="K152" s="220"/>
      <c r="L152" s="225"/>
      <c r="M152" s="226"/>
      <c r="N152" s="227"/>
      <c r="O152" s="227"/>
      <c r="P152" s="227"/>
      <c r="Q152" s="227"/>
      <c r="R152" s="227"/>
      <c r="S152" s="227"/>
      <c r="T152" s="22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29" t="s">
        <v>134</v>
      </c>
      <c r="AU152" s="229" t="s">
        <v>126</v>
      </c>
      <c r="AV152" s="13" t="s">
        <v>74</v>
      </c>
      <c r="AW152" s="13" t="s">
        <v>31</v>
      </c>
      <c r="AX152" s="13" t="s">
        <v>69</v>
      </c>
      <c r="AY152" s="229" t="s">
        <v>116</v>
      </c>
    </row>
    <row r="153" spans="1:51" s="14" customFormat="1" ht="12">
      <c r="A153" s="14"/>
      <c r="B153" s="230"/>
      <c r="C153" s="231"/>
      <c r="D153" s="221" t="s">
        <v>134</v>
      </c>
      <c r="E153" s="232" t="s">
        <v>19</v>
      </c>
      <c r="F153" s="233" t="s">
        <v>76</v>
      </c>
      <c r="G153" s="231"/>
      <c r="H153" s="234">
        <v>2</v>
      </c>
      <c r="I153" s="235"/>
      <c r="J153" s="231"/>
      <c r="K153" s="231"/>
      <c r="L153" s="236"/>
      <c r="M153" s="237"/>
      <c r="N153" s="238"/>
      <c r="O153" s="238"/>
      <c r="P153" s="238"/>
      <c r="Q153" s="238"/>
      <c r="R153" s="238"/>
      <c r="S153" s="238"/>
      <c r="T153" s="23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0" t="s">
        <v>134</v>
      </c>
      <c r="AU153" s="240" t="s">
        <v>126</v>
      </c>
      <c r="AV153" s="14" t="s">
        <v>76</v>
      </c>
      <c r="AW153" s="14" t="s">
        <v>31</v>
      </c>
      <c r="AX153" s="14" t="s">
        <v>74</v>
      </c>
      <c r="AY153" s="240" t="s">
        <v>116</v>
      </c>
    </row>
    <row r="154" spans="1:65" s="2" customFormat="1" ht="37.8" customHeight="1">
      <c r="A154" s="40"/>
      <c r="B154" s="41"/>
      <c r="C154" s="200" t="s">
        <v>208</v>
      </c>
      <c r="D154" s="200" t="s">
        <v>121</v>
      </c>
      <c r="E154" s="201" t="s">
        <v>209</v>
      </c>
      <c r="F154" s="202" t="s">
        <v>210</v>
      </c>
      <c r="G154" s="203" t="s">
        <v>124</v>
      </c>
      <c r="H154" s="204">
        <v>1.8</v>
      </c>
      <c r="I154" s="205"/>
      <c r="J154" s="206">
        <f>ROUND(I154*H154,2)</f>
        <v>0</v>
      </c>
      <c r="K154" s="207"/>
      <c r="L154" s="46"/>
      <c r="M154" s="208" t="s">
        <v>19</v>
      </c>
      <c r="N154" s="209" t="s">
        <v>40</v>
      </c>
      <c r="O154" s="86"/>
      <c r="P154" s="210">
        <f>O154*H154</f>
        <v>0</v>
      </c>
      <c r="Q154" s="210">
        <v>0</v>
      </c>
      <c r="R154" s="210">
        <f>Q154*H154</f>
        <v>0</v>
      </c>
      <c r="S154" s="210">
        <v>0.088</v>
      </c>
      <c r="T154" s="211">
        <f>S154*H154</f>
        <v>0.15839999999999999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2" t="s">
        <v>125</v>
      </c>
      <c r="AT154" s="212" t="s">
        <v>121</v>
      </c>
      <c r="AU154" s="212" t="s">
        <v>126</v>
      </c>
      <c r="AY154" s="19" t="s">
        <v>116</v>
      </c>
      <c r="BE154" s="213">
        <f>IF(N154="základní",J154,0)</f>
        <v>0</v>
      </c>
      <c r="BF154" s="213">
        <f>IF(N154="snížená",J154,0)</f>
        <v>0</v>
      </c>
      <c r="BG154" s="213">
        <f>IF(N154="zákl. přenesená",J154,0)</f>
        <v>0</v>
      </c>
      <c r="BH154" s="213">
        <f>IF(N154="sníž. přenesená",J154,0)</f>
        <v>0</v>
      </c>
      <c r="BI154" s="213">
        <f>IF(N154="nulová",J154,0)</f>
        <v>0</v>
      </c>
      <c r="BJ154" s="19" t="s">
        <v>74</v>
      </c>
      <c r="BK154" s="213">
        <f>ROUND(I154*H154,2)</f>
        <v>0</v>
      </c>
      <c r="BL154" s="19" t="s">
        <v>125</v>
      </c>
      <c r="BM154" s="212" t="s">
        <v>211</v>
      </c>
    </row>
    <row r="155" spans="1:47" s="2" customFormat="1" ht="12">
      <c r="A155" s="40"/>
      <c r="B155" s="41"/>
      <c r="C155" s="42"/>
      <c r="D155" s="214" t="s">
        <v>128</v>
      </c>
      <c r="E155" s="42"/>
      <c r="F155" s="215" t="s">
        <v>212</v>
      </c>
      <c r="G155" s="42"/>
      <c r="H155" s="42"/>
      <c r="I155" s="216"/>
      <c r="J155" s="42"/>
      <c r="K155" s="42"/>
      <c r="L155" s="46"/>
      <c r="M155" s="217"/>
      <c r="N155" s="218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128</v>
      </c>
      <c r="AU155" s="19" t="s">
        <v>126</v>
      </c>
    </row>
    <row r="156" spans="1:51" s="13" customFormat="1" ht="12">
      <c r="A156" s="13"/>
      <c r="B156" s="219"/>
      <c r="C156" s="220"/>
      <c r="D156" s="221" t="s">
        <v>134</v>
      </c>
      <c r="E156" s="222" t="s">
        <v>19</v>
      </c>
      <c r="F156" s="223" t="s">
        <v>213</v>
      </c>
      <c r="G156" s="220"/>
      <c r="H156" s="222" t="s">
        <v>19</v>
      </c>
      <c r="I156" s="224"/>
      <c r="J156" s="220"/>
      <c r="K156" s="220"/>
      <c r="L156" s="225"/>
      <c r="M156" s="226"/>
      <c r="N156" s="227"/>
      <c r="O156" s="227"/>
      <c r="P156" s="227"/>
      <c r="Q156" s="227"/>
      <c r="R156" s="227"/>
      <c r="S156" s="227"/>
      <c r="T156" s="22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29" t="s">
        <v>134</v>
      </c>
      <c r="AU156" s="229" t="s">
        <v>126</v>
      </c>
      <c r="AV156" s="13" t="s">
        <v>74</v>
      </c>
      <c r="AW156" s="13" t="s">
        <v>31</v>
      </c>
      <c r="AX156" s="13" t="s">
        <v>69</v>
      </c>
      <c r="AY156" s="229" t="s">
        <v>116</v>
      </c>
    </row>
    <row r="157" spans="1:51" s="14" customFormat="1" ht="12">
      <c r="A157" s="14"/>
      <c r="B157" s="230"/>
      <c r="C157" s="231"/>
      <c r="D157" s="221" t="s">
        <v>134</v>
      </c>
      <c r="E157" s="232" t="s">
        <v>19</v>
      </c>
      <c r="F157" s="233" t="s">
        <v>214</v>
      </c>
      <c r="G157" s="231"/>
      <c r="H157" s="234">
        <v>1.8</v>
      </c>
      <c r="I157" s="235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0" t="s">
        <v>134</v>
      </c>
      <c r="AU157" s="240" t="s">
        <v>126</v>
      </c>
      <c r="AV157" s="14" t="s">
        <v>76</v>
      </c>
      <c r="AW157" s="14" t="s">
        <v>31</v>
      </c>
      <c r="AX157" s="14" t="s">
        <v>74</v>
      </c>
      <c r="AY157" s="240" t="s">
        <v>116</v>
      </c>
    </row>
    <row r="158" spans="1:65" s="2" customFormat="1" ht="37.8" customHeight="1">
      <c r="A158" s="40"/>
      <c r="B158" s="41"/>
      <c r="C158" s="200" t="s">
        <v>215</v>
      </c>
      <c r="D158" s="200" t="s">
        <v>121</v>
      </c>
      <c r="E158" s="201" t="s">
        <v>216</v>
      </c>
      <c r="F158" s="202" t="s">
        <v>217</v>
      </c>
      <c r="G158" s="203" t="s">
        <v>124</v>
      </c>
      <c r="H158" s="204">
        <v>5.52</v>
      </c>
      <c r="I158" s="205"/>
      <c r="J158" s="206">
        <f>ROUND(I158*H158,2)</f>
        <v>0</v>
      </c>
      <c r="K158" s="207"/>
      <c r="L158" s="46"/>
      <c r="M158" s="208" t="s">
        <v>19</v>
      </c>
      <c r="N158" s="209" t="s">
        <v>40</v>
      </c>
      <c r="O158" s="86"/>
      <c r="P158" s="210">
        <f>O158*H158</f>
        <v>0</v>
      </c>
      <c r="Q158" s="210">
        <v>0</v>
      </c>
      <c r="R158" s="210">
        <f>Q158*H158</f>
        <v>0</v>
      </c>
      <c r="S158" s="210">
        <v>0.052</v>
      </c>
      <c r="T158" s="211">
        <f>S158*H158</f>
        <v>0.28703999999999996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2" t="s">
        <v>125</v>
      </c>
      <c r="AT158" s="212" t="s">
        <v>121</v>
      </c>
      <c r="AU158" s="212" t="s">
        <v>126</v>
      </c>
      <c r="AY158" s="19" t="s">
        <v>116</v>
      </c>
      <c r="BE158" s="213">
        <f>IF(N158="základní",J158,0)</f>
        <v>0</v>
      </c>
      <c r="BF158" s="213">
        <f>IF(N158="snížená",J158,0)</f>
        <v>0</v>
      </c>
      <c r="BG158" s="213">
        <f>IF(N158="zákl. přenesená",J158,0)</f>
        <v>0</v>
      </c>
      <c r="BH158" s="213">
        <f>IF(N158="sníž. přenesená",J158,0)</f>
        <v>0</v>
      </c>
      <c r="BI158" s="213">
        <f>IF(N158="nulová",J158,0)</f>
        <v>0</v>
      </c>
      <c r="BJ158" s="19" t="s">
        <v>74</v>
      </c>
      <c r="BK158" s="213">
        <f>ROUND(I158*H158,2)</f>
        <v>0</v>
      </c>
      <c r="BL158" s="19" t="s">
        <v>125</v>
      </c>
      <c r="BM158" s="212" t="s">
        <v>218</v>
      </c>
    </row>
    <row r="159" spans="1:47" s="2" customFormat="1" ht="12">
      <c r="A159" s="40"/>
      <c r="B159" s="41"/>
      <c r="C159" s="42"/>
      <c r="D159" s="214" t="s">
        <v>128</v>
      </c>
      <c r="E159" s="42"/>
      <c r="F159" s="215" t="s">
        <v>219</v>
      </c>
      <c r="G159" s="42"/>
      <c r="H159" s="42"/>
      <c r="I159" s="216"/>
      <c r="J159" s="42"/>
      <c r="K159" s="42"/>
      <c r="L159" s="46"/>
      <c r="M159" s="217"/>
      <c r="N159" s="218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128</v>
      </c>
      <c r="AU159" s="19" t="s">
        <v>126</v>
      </c>
    </row>
    <row r="160" spans="1:51" s="13" customFormat="1" ht="12">
      <c r="A160" s="13"/>
      <c r="B160" s="219"/>
      <c r="C160" s="220"/>
      <c r="D160" s="221" t="s">
        <v>134</v>
      </c>
      <c r="E160" s="222" t="s">
        <v>19</v>
      </c>
      <c r="F160" s="223" t="s">
        <v>220</v>
      </c>
      <c r="G160" s="220"/>
      <c r="H160" s="222" t="s">
        <v>19</v>
      </c>
      <c r="I160" s="224"/>
      <c r="J160" s="220"/>
      <c r="K160" s="220"/>
      <c r="L160" s="225"/>
      <c r="M160" s="226"/>
      <c r="N160" s="227"/>
      <c r="O160" s="227"/>
      <c r="P160" s="227"/>
      <c r="Q160" s="227"/>
      <c r="R160" s="227"/>
      <c r="S160" s="227"/>
      <c r="T160" s="22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29" t="s">
        <v>134</v>
      </c>
      <c r="AU160" s="229" t="s">
        <v>126</v>
      </c>
      <c r="AV160" s="13" t="s">
        <v>74</v>
      </c>
      <c r="AW160" s="13" t="s">
        <v>31</v>
      </c>
      <c r="AX160" s="13" t="s">
        <v>69</v>
      </c>
      <c r="AY160" s="229" t="s">
        <v>116</v>
      </c>
    </row>
    <row r="161" spans="1:51" s="14" customFormat="1" ht="12">
      <c r="A161" s="14"/>
      <c r="B161" s="230"/>
      <c r="C161" s="231"/>
      <c r="D161" s="221" t="s">
        <v>134</v>
      </c>
      <c r="E161" s="232" t="s">
        <v>19</v>
      </c>
      <c r="F161" s="233" t="s">
        <v>221</v>
      </c>
      <c r="G161" s="231"/>
      <c r="H161" s="234">
        <v>5.52</v>
      </c>
      <c r="I161" s="235"/>
      <c r="J161" s="231"/>
      <c r="K161" s="231"/>
      <c r="L161" s="236"/>
      <c r="M161" s="237"/>
      <c r="N161" s="238"/>
      <c r="O161" s="238"/>
      <c r="P161" s="238"/>
      <c r="Q161" s="238"/>
      <c r="R161" s="238"/>
      <c r="S161" s="238"/>
      <c r="T161" s="23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0" t="s">
        <v>134</v>
      </c>
      <c r="AU161" s="240" t="s">
        <v>126</v>
      </c>
      <c r="AV161" s="14" t="s">
        <v>76</v>
      </c>
      <c r="AW161" s="14" t="s">
        <v>31</v>
      </c>
      <c r="AX161" s="14" t="s">
        <v>74</v>
      </c>
      <c r="AY161" s="240" t="s">
        <v>116</v>
      </c>
    </row>
    <row r="162" spans="1:65" s="2" customFormat="1" ht="33" customHeight="1">
      <c r="A162" s="40"/>
      <c r="B162" s="41"/>
      <c r="C162" s="200" t="s">
        <v>222</v>
      </c>
      <c r="D162" s="200" t="s">
        <v>121</v>
      </c>
      <c r="E162" s="201" t="s">
        <v>223</v>
      </c>
      <c r="F162" s="202" t="s">
        <v>224</v>
      </c>
      <c r="G162" s="203" t="s">
        <v>124</v>
      </c>
      <c r="H162" s="204">
        <v>91.428</v>
      </c>
      <c r="I162" s="205"/>
      <c r="J162" s="206">
        <f>ROUND(I162*H162,2)</f>
        <v>0</v>
      </c>
      <c r="K162" s="207"/>
      <c r="L162" s="46"/>
      <c r="M162" s="208" t="s">
        <v>19</v>
      </c>
      <c r="N162" s="209" t="s">
        <v>40</v>
      </c>
      <c r="O162" s="86"/>
      <c r="P162" s="210">
        <f>O162*H162</f>
        <v>0</v>
      </c>
      <c r="Q162" s="210">
        <v>0</v>
      </c>
      <c r="R162" s="210">
        <f>Q162*H162</f>
        <v>0</v>
      </c>
      <c r="S162" s="210">
        <v>0.004</v>
      </c>
      <c r="T162" s="211">
        <f>S162*H162</f>
        <v>0.365712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2" t="s">
        <v>125</v>
      </c>
      <c r="AT162" s="212" t="s">
        <v>121</v>
      </c>
      <c r="AU162" s="212" t="s">
        <v>126</v>
      </c>
      <c r="AY162" s="19" t="s">
        <v>116</v>
      </c>
      <c r="BE162" s="213">
        <f>IF(N162="základní",J162,0)</f>
        <v>0</v>
      </c>
      <c r="BF162" s="213">
        <f>IF(N162="snížená",J162,0)</f>
        <v>0</v>
      </c>
      <c r="BG162" s="213">
        <f>IF(N162="zákl. přenesená",J162,0)</f>
        <v>0</v>
      </c>
      <c r="BH162" s="213">
        <f>IF(N162="sníž. přenesená",J162,0)</f>
        <v>0</v>
      </c>
      <c r="BI162" s="213">
        <f>IF(N162="nulová",J162,0)</f>
        <v>0</v>
      </c>
      <c r="BJ162" s="19" t="s">
        <v>74</v>
      </c>
      <c r="BK162" s="213">
        <f>ROUND(I162*H162,2)</f>
        <v>0</v>
      </c>
      <c r="BL162" s="19" t="s">
        <v>125</v>
      </c>
      <c r="BM162" s="212" t="s">
        <v>225</v>
      </c>
    </row>
    <row r="163" spans="1:47" s="2" customFormat="1" ht="12">
      <c r="A163" s="40"/>
      <c r="B163" s="41"/>
      <c r="C163" s="42"/>
      <c r="D163" s="214" t="s">
        <v>128</v>
      </c>
      <c r="E163" s="42"/>
      <c r="F163" s="215" t="s">
        <v>226</v>
      </c>
      <c r="G163" s="42"/>
      <c r="H163" s="42"/>
      <c r="I163" s="216"/>
      <c r="J163" s="42"/>
      <c r="K163" s="42"/>
      <c r="L163" s="46"/>
      <c r="M163" s="217"/>
      <c r="N163" s="218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128</v>
      </c>
      <c r="AU163" s="19" t="s">
        <v>126</v>
      </c>
    </row>
    <row r="164" spans="1:51" s="14" customFormat="1" ht="12">
      <c r="A164" s="14"/>
      <c r="B164" s="230"/>
      <c r="C164" s="231"/>
      <c r="D164" s="221" t="s">
        <v>134</v>
      </c>
      <c r="E164" s="232" t="s">
        <v>19</v>
      </c>
      <c r="F164" s="233" t="s">
        <v>227</v>
      </c>
      <c r="G164" s="231"/>
      <c r="H164" s="234">
        <v>91.428</v>
      </c>
      <c r="I164" s="235"/>
      <c r="J164" s="231"/>
      <c r="K164" s="231"/>
      <c r="L164" s="236"/>
      <c r="M164" s="237"/>
      <c r="N164" s="238"/>
      <c r="O164" s="238"/>
      <c r="P164" s="238"/>
      <c r="Q164" s="238"/>
      <c r="R164" s="238"/>
      <c r="S164" s="238"/>
      <c r="T164" s="23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0" t="s">
        <v>134</v>
      </c>
      <c r="AU164" s="240" t="s">
        <v>126</v>
      </c>
      <c r="AV164" s="14" t="s">
        <v>76</v>
      </c>
      <c r="AW164" s="14" t="s">
        <v>31</v>
      </c>
      <c r="AX164" s="14" t="s">
        <v>74</v>
      </c>
      <c r="AY164" s="240" t="s">
        <v>116</v>
      </c>
    </row>
    <row r="165" spans="1:65" s="2" customFormat="1" ht="37.8" customHeight="1">
      <c r="A165" s="40"/>
      <c r="B165" s="41"/>
      <c r="C165" s="200" t="s">
        <v>8</v>
      </c>
      <c r="D165" s="200" t="s">
        <v>121</v>
      </c>
      <c r="E165" s="201" t="s">
        <v>228</v>
      </c>
      <c r="F165" s="202" t="s">
        <v>229</v>
      </c>
      <c r="G165" s="203" t="s">
        <v>124</v>
      </c>
      <c r="H165" s="204">
        <v>176.89</v>
      </c>
      <c r="I165" s="205"/>
      <c r="J165" s="206">
        <f>ROUND(I165*H165,2)</f>
        <v>0</v>
      </c>
      <c r="K165" s="207"/>
      <c r="L165" s="46"/>
      <c r="M165" s="208" t="s">
        <v>19</v>
      </c>
      <c r="N165" s="209" t="s">
        <v>40</v>
      </c>
      <c r="O165" s="86"/>
      <c r="P165" s="210">
        <f>O165*H165</f>
        <v>0</v>
      </c>
      <c r="Q165" s="210">
        <v>0</v>
      </c>
      <c r="R165" s="210">
        <f>Q165*H165</f>
        <v>0</v>
      </c>
      <c r="S165" s="210">
        <v>0.01</v>
      </c>
      <c r="T165" s="211">
        <f>S165*H165</f>
        <v>1.7689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2" t="s">
        <v>125</v>
      </c>
      <c r="AT165" s="212" t="s">
        <v>121</v>
      </c>
      <c r="AU165" s="212" t="s">
        <v>126</v>
      </c>
      <c r="AY165" s="19" t="s">
        <v>116</v>
      </c>
      <c r="BE165" s="213">
        <f>IF(N165="základní",J165,0)</f>
        <v>0</v>
      </c>
      <c r="BF165" s="213">
        <f>IF(N165="snížená",J165,0)</f>
        <v>0</v>
      </c>
      <c r="BG165" s="213">
        <f>IF(N165="zákl. přenesená",J165,0)</f>
        <v>0</v>
      </c>
      <c r="BH165" s="213">
        <f>IF(N165="sníž. přenesená",J165,0)</f>
        <v>0</v>
      </c>
      <c r="BI165" s="213">
        <f>IF(N165="nulová",J165,0)</f>
        <v>0</v>
      </c>
      <c r="BJ165" s="19" t="s">
        <v>74</v>
      </c>
      <c r="BK165" s="213">
        <f>ROUND(I165*H165,2)</f>
        <v>0</v>
      </c>
      <c r="BL165" s="19" t="s">
        <v>125</v>
      </c>
      <c r="BM165" s="212" t="s">
        <v>230</v>
      </c>
    </row>
    <row r="166" spans="1:47" s="2" customFormat="1" ht="12">
      <c r="A166" s="40"/>
      <c r="B166" s="41"/>
      <c r="C166" s="42"/>
      <c r="D166" s="214" t="s">
        <v>128</v>
      </c>
      <c r="E166" s="42"/>
      <c r="F166" s="215" t="s">
        <v>231</v>
      </c>
      <c r="G166" s="42"/>
      <c r="H166" s="42"/>
      <c r="I166" s="216"/>
      <c r="J166" s="42"/>
      <c r="K166" s="42"/>
      <c r="L166" s="46"/>
      <c r="M166" s="217"/>
      <c r="N166" s="218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128</v>
      </c>
      <c r="AU166" s="19" t="s">
        <v>126</v>
      </c>
    </row>
    <row r="167" spans="1:51" s="13" customFormat="1" ht="12">
      <c r="A167" s="13"/>
      <c r="B167" s="219"/>
      <c r="C167" s="220"/>
      <c r="D167" s="221" t="s">
        <v>134</v>
      </c>
      <c r="E167" s="222" t="s">
        <v>19</v>
      </c>
      <c r="F167" s="223" t="s">
        <v>135</v>
      </c>
      <c r="G167" s="220"/>
      <c r="H167" s="222" t="s">
        <v>19</v>
      </c>
      <c r="I167" s="224"/>
      <c r="J167" s="220"/>
      <c r="K167" s="220"/>
      <c r="L167" s="225"/>
      <c r="M167" s="226"/>
      <c r="N167" s="227"/>
      <c r="O167" s="227"/>
      <c r="P167" s="227"/>
      <c r="Q167" s="227"/>
      <c r="R167" s="227"/>
      <c r="S167" s="227"/>
      <c r="T167" s="22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29" t="s">
        <v>134</v>
      </c>
      <c r="AU167" s="229" t="s">
        <v>126</v>
      </c>
      <c r="AV167" s="13" t="s">
        <v>74</v>
      </c>
      <c r="AW167" s="13" t="s">
        <v>31</v>
      </c>
      <c r="AX167" s="13" t="s">
        <v>69</v>
      </c>
      <c r="AY167" s="229" t="s">
        <v>116</v>
      </c>
    </row>
    <row r="168" spans="1:51" s="14" customFormat="1" ht="12">
      <c r="A168" s="14"/>
      <c r="B168" s="230"/>
      <c r="C168" s="231"/>
      <c r="D168" s="221" t="s">
        <v>134</v>
      </c>
      <c r="E168" s="232" t="s">
        <v>19</v>
      </c>
      <c r="F168" s="233" t="s">
        <v>136</v>
      </c>
      <c r="G168" s="231"/>
      <c r="H168" s="234">
        <v>41.465</v>
      </c>
      <c r="I168" s="235"/>
      <c r="J168" s="231"/>
      <c r="K168" s="231"/>
      <c r="L168" s="236"/>
      <c r="M168" s="237"/>
      <c r="N168" s="238"/>
      <c r="O168" s="238"/>
      <c r="P168" s="238"/>
      <c r="Q168" s="238"/>
      <c r="R168" s="238"/>
      <c r="S168" s="238"/>
      <c r="T168" s="23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0" t="s">
        <v>134</v>
      </c>
      <c r="AU168" s="240" t="s">
        <v>126</v>
      </c>
      <c r="AV168" s="14" t="s">
        <v>76</v>
      </c>
      <c r="AW168" s="14" t="s">
        <v>31</v>
      </c>
      <c r="AX168" s="14" t="s">
        <v>69</v>
      </c>
      <c r="AY168" s="240" t="s">
        <v>116</v>
      </c>
    </row>
    <row r="169" spans="1:51" s="13" customFormat="1" ht="12">
      <c r="A169" s="13"/>
      <c r="B169" s="219"/>
      <c r="C169" s="220"/>
      <c r="D169" s="221" t="s">
        <v>134</v>
      </c>
      <c r="E169" s="222" t="s">
        <v>19</v>
      </c>
      <c r="F169" s="223" t="s">
        <v>137</v>
      </c>
      <c r="G169" s="220"/>
      <c r="H169" s="222" t="s">
        <v>19</v>
      </c>
      <c r="I169" s="224"/>
      <c r="J169" s="220"/>
      <c r="K169" s="220"/>
      <c r="L169" s="225"/>
      <c r="M169" s="226"/>
      <c r="N169" s="227"/>
      <c r="O169" s="227"/>
      <c r="P169" s="227"/>
      <c r="Q169" s="227"/>
      <c r="R169" s="227"/>
      <c r="S169" s="227"/>
      <c r="T169" s="22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29" t="s">
        <v>134</v>
      </c>
      <c r="AU169" s="229" t="s">
        <v>126</v>
      </c>
      <c r="AV169" s="13" t="s">
        <v>74</v>
      </c>
      <c r="AW169" s="13" t="s">
        <v>31</v>
      </c>
      <c r="AX169" s="13" t="s">
        <v>69</v>
      </c>
      <c r="AY169" s="229" t="s">
        <v>116</v>
      </c>
    </row>
    <row r="170" spans="1:51" s="14" customFormat="1" ht="12">
      <c r="A170" s="14"/>
      <c r="B170" s="230"/>
      <c r="C170" s="231"/>
      <c r="D170" s="221" t="s">
        <v>134</v>
      </c>
      <c r="E170" s="232" t="s">
        <v>19</v>
      </c>
      <c r="F170" s="233" t="s">
        <v>138</v>
      </c>
      <c r="G170" s="231"/>
      <c r="H170" s="234">
        <v>3.785</v>
      </c>
      <c r="I170" s="235"/>
      <c r="J170" s="231"/>
      <c r="K170" s="231"/>
      <c r="L170" s="236"/>
      <c r="M170" s="237"/>
      <c r="N170" s="238"/>
      <c r="O170" s="238"/>
      <c r="P170" s="238"/>
      <c r="Q170" s="238"/>
      <c r="R170" s="238"/>
      <c r="S170" s="238"/>
      <c r="T170" s="23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0" t="s">
        <v>134</v>
      </c>
      <c r="AU170" s="240" t="s">
        <v>126</v>
      </c>
      <c r="AV170" s="14" t="s">
        <v>76</v>
      </c>
      <c r="AW170" s="14" t="s">
        <v>31</v>
      </c>
      <c r="AX170" s="14" t="s">
        <v>69</v>
      </c>
      <c r="AY170" s="240" t="s">
        <v>116</v>
      </c>
    </row>
    <row r="171" spans="1:51" s="13" customFormat="1" ht="12">
      <c r="A171" s="13"/>
      <c r="B171" s="219"/>
      <c r="C171" s="220"/>
      <c r="D171" s="221" t="s">
        <v>134</v>
      </c>
      <c r="E171" s="222" t="s">
        <v>19</v>
      </c>
      <c r="F171" s="223" t="s">
        <v>139</v>
      </c>
      <c r="G171" s="220"/>
      <c r="H171" s="222" t="s">
        <v>19</v>
      </c>
      <c r="I171" s="224"/>
      <c r="J171" s="220"/>
      <c r="K171" s="220"/>
      <c r="L171" s="225"/>
      <c r="M171" s="226"/>
      <c r="N171" s="227"/>
      <c r="O171" s="227"/>
      <c r="P171" s="227"/>
      <c r="Q171" s="227"/>
      <c r="R171" s="227"/>
      <c r="S171" s="227"/>
      <c r="T171" s="22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29" t="s">
        <v>134</v>
      </c>
      <c r="AU171" s="229" t="s">
        <v>126</v>
      </c>
      <c r="AV171" s="13" t="s">
        <v>74</v>
      </c>
      <c r="AW171" s="13" t="s">
        <v>31</v>
      </c>
      <c r="AX171" s="13" t="s">
        <v>69</v>
      </c>
      <c r="AY171" s="229" t="s">
        <v>116</v>
      </c>
    </row>
    <row r="172" spans="1:51" s="14" customFormat="1" ht="12">
      <c r="A172" s="14"/>
      <c r="B172" s="230"/>
      <c r="C172" s="231"/>
      <c r="D172" s="221" t="s">
        <v>134</v>
      </c>
      <c r="E172" s="232" t="s">
        <v>19</v>
      </c>
      <c r="F172" s="233" t="s">
        <v>140</v>
      </c>
      <c r="G172" s="231"/>
      <c r="H172" s="234">
        <v>3.845</v>
      </c>
      <c r="I172" s="235"/>
      <c r="J172" s="231"/>
      <c r="K172" s="231"/>
      <c r="L172" s="236"/>
      <c r="M172" s="237"/>
      <c r="N172" s="238"/>
      <c r="O172" s="238"/>
      <c r="P172" s="238"/>
      <c r="Q172" s="238"/>
      <c r="R172" s="238"/>
      <c r="S172" s="238"/>
      <c r="T172" s="239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0" t="s">
        <v>134</v>
      </c>
      <c r="AU172" s="240" t="s">
        <v>126</v>
      </c>
      <c r="AV172" s="14" t="s">
        <v>76</v>
      </c>
      <c r="AW172" s="14" t="s">
        <v>31</v>
      </c>
      <c r="AX172" s="14" t="s">
        <v>69</v>
      </c>
      <c r="AY172" s="240" t="s">
        <v>116</v>
      </c>
    </row>
    <row r="173" spans="1:51" s="13" customFormat="1" ht="12">
      <c r="A173" s="13"/>
      <c r="B173" s="219"/>
      <c r="C173" s="220"/>
      <c r="D173" s="221" t="s">
        <v>134</v>
      </c>
      <c r="E173" s="222" t="s">
        <v>19</v>
      </c>
      <c r="F173" s="223" t="s">
        <v>141</v>
      </c>
      <c r="G173" s="220"/>
      <c r="H173" s="222" t="s">
        <v>19</v>
      </c>
      <c r="I173" s="224"/>
      <c r="J173" s="220"/>
      <c r="K173" s="220"/>
      <c r="L173" s="225"/>
      <c r="M173" s="226"/>
      <c r="N173" s="227"/>
      <c r="O173" s="227"/>
      <c r="P173" s="227"/>
      <c r="Q173" s="227"/>
      <c r="R173" s="227"/>
      <c r="S173" s="227"/>
      <c r="T173" s="22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29" t="s">
        <v>134</v>
      </c>
      <c r="AU173" s="229" t="s">
        <v>126</v>
      </c>
      <c r="AV173" s="13" t="s">
        <v>74</v>
      </c>
      <c r="AW173" s="13" t="s">
        <v>31</v>
      </c>
      <c r="AX173" s="13" t="s">
        <v>69</v>
      </c>
      <c r="AY173" s="229" t="s">
        <v>116</v>
      </c>
    </row>
    <row r="174" spans="1:51" s="14" customFormat="1" ht="12">
      <c r="A174" s="14"/>
      <c r="B174" s="230"/>
      <c r="C174" s="231"/>
      <c r="D174" s="221" t="s">
        <v>134</v>
      </c>
      <c r="E174" s="232" t="s">
        <v>19</v>
      </c>
      <c r="F174" s="233" t="s">
        <v>142</v>
      </c>
      <c r="G174" s="231"/>
      <c r="H174" s="234">
        <v>4.09</v>
      </c>
      <c r="I174" s="235"/>
      <c r="J174" s="231"/>
      <c r="K174" s="231"/>
      <c r="L174" s="236"/>
      <c r="M174" s="237"/>
      <c r="N174" s="238"/>
      <c r="O174" s="238"/>
      <c r="P174" s="238"/>
      <c r="Q174" s="238"/>
      <c r="R174" s="238"/>
      <c r="S174" s="238"/>
      <c r="T174" s="23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0" t="s">
        <v>134</v>
      </c>
      <c r="AU174" s="240" t="s">
        <v>126</v>
      </c>
      <c r="AV174" s="14" t="s">
        <v>76</v>
      </c>
      <c r="AW174" s="14" t="s">
        <v>31</v>
      </c>
      <c r="AX174" s="14" t="s">
        <v>69</v>
      </c>
      <c r="AY174" s="240" t="s">
        <v>116</v>
      </c>
    </row>
    <row r="175" spans="1:51" s="13" customFormat="1" ht="12">
      <c r="A175" s="13"/>
      <c r="B175" s="219"/>
      <c r="C175" s="220"/>
      <c r="D175" s="221" t="s">
        <v>134</v>
      </c>
      <c r="E175" s="222" t="s">
        <v>19</v>
      </c>
      <c r="F175" s="223" t="s">
        <v>143</v>
      </c>
      <c r="G175" s="220"/>
      <c r="H175" s="222" t="s">
        <v>19</v>
      </c>
      <c r="I175" s="224"/>
      <c r="J175" s="220"/>
      <c r="K175" s="220"/>
      <c r="L175" s="225"/>
      <c r="M175" s="226"/>
      <c r="N175" s="227"/>
      <c r="O175" s="227"/>
      <c r="P175" s="227"/>
      <c r="Q175" s="227"/>
      <c r="R175" s="227"/>
      <c r="S175" s="227"/>
      <c r="T175" s="22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29" t="s">
        <v>134</v>
      </c>
      <c r="AU175" s="229" t="s">
        <v>126</v>
      </c>
      <c r="AV175" s="13" t="s">
        <v>74</v>
      </c>
      <c r="AW175" s="13" t="s">
        <v>31</v>
      </c>
      <c r="AX175" s="13" t="s">
        <v>69</v>
      </c>
      <c r="AY175" s="229" t="s">
        <v>116</v>
      </c>
    </row>
    <row r="176" spans="1:51" s="14" customFormat="1" ht="12">
      <c r="A176" s="14"/>
      <c r="B176" s="230"/>
      <c r="C176" s="231"/>
      <c r="D176" s="221" t="s">
        <v>134</v>
      </c>
      <c r="E176" s="232" t="s">
        <v>19</v>
      </c>
      <c r="F176" s="233" t="s">
        <v>144</v>
      </c>
      <c r="G176" s="231"/>
      <c r="H176" s="234">
        <v>21.47</v>
      </c>
      <c r="I176" s="235"/>
      <c r="J176" s="231"/>
      <c r="K176" s="231"/>
      <c r="L176" s="236"/>
      <c r="M176" s="237"/>
      <c r="N176" s="238"/>
      <c r="O176" s="238"/>
      <c r="P176" s="238"/>
      <c r="Q176" s="238"/>
      <c r="R176" s="238"/>
      <c r="S176" s="238"/>
      <c r="T176" s="239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0" t="s">
        <v>134</v>
      </c>
      <c r="AU176" s="240" t="s">
        <v>126</v>
      </c>
      <c r="AV176" s="14" t="s">
        <v>76</v>
      </c>
      <c r="AW176" s="14" t="s">
        <v>31</v>
      </c>
      <c r="AX176" s="14" t="s">
        <v>69</v>
      </c>
      <c r="AY176" s="240" t="s">
        <v>116</v>
      </c>
    </row>
    <row r="177" spans="1:51" s="13" customFormat="1" ht="12">
      <c r="A177" s="13"/>
      <c r="B177" s="219"/>
      <c r="C177" s="220"/>
      <c r="D177" s="221" t="s">
        <v>134</v>
      </c>
      <c r="E177" s="222" t="s">
        <v>19</v>
      </c>
      <c r="F177" s="223" t="s">
        <v>145</v>
      </c>
      <c r="G177" s="220"/>
      <c r="H177" s="222" t="s">
        <v>19</v>
      </c>
      <c r="I177" s="224"/>
      <c r="J177" s="220"/>
      <c r="K177" s="220"/>
      <c r="L177" s="225"/>
      <c r="M177" s="226"/>
      <c r="N177" s="227"/>
      <c r="O177" s="227"/>
      <c r="P177" s="227"/>
      <c r="Q177" s="227"/>
      <c r="R177" s="227"/>
      <c r="S177" s="227"/>
      <c r="T177" s="22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29" t="s">
        <v>134</v>
      </c>
      <c r="AU177" s="229" t="s">
        <v>126</v>
      </c>
      <c r="AV177" s="13" t="s">
        <v>74</v>
      </c>
      <c r="AW177" s="13" t="s">
        <v>31</v>
      </c>
      <c r="AX177" s="13" t="s">
        <v>69</v>
      </c>
      <c r="AY177" s="229" t="s">
        <v>116</v>
      </c>
    </row>
    <row r="178" spans="1:51" s="14" customFormat="1" ht="12">
      <c r="A178" s="14"/>
      <c r="B178" s="230"/>
      <c r="C178" s="231"/>
      <c r="D178" s="221" t="s">
        <v>134</v>
      </c>
      <c r="E178" s="232" t="s">
        <v>19</v>
      </c>
      <c r="F178" s="233" t="s">
        <v>146</v>
      </c>
      <c r="G178" s="231"/>
      <c r="H178" s="234">
        <v>5.045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0" t="s">
        <v>134</v>
      </c>
      <c r="AU178" s="240" t="s">
        <v>126</v>
      </c>
      <c r="AV178" s="14" t="s">
        <v>76</v>
      </c>
      <c r="AW178" s="14" t="s">
        <v>31</v>
      </c>
      <c r="AX178" s="14" t="s">
        <v>69</v>
      </c>
      <c r="AY178" s="240" t="s">
        <v>116</v>
      </c>
    </row>
    <row r="179" spans="1:51" s="13" customFormat="1" ht="12">
      <c r="A179" s="13"/>
      <c r="B179" s="219"/>
      <c r="C179" s="220"/>
      <c r="D179" s="221" t="s">
        <v>134</v>
      </c>
      <c r="E179" s="222" t="s">
        <v>19</v>
      </c>
      <c r="F179" s="223" t="s">
        <v>147</v>
      </c>
      <c r="G179" s="220"/>
      <c r="H179" s="222" t="s">
        <v>19</v>
      </c>
      <c r="I179" s="224"/>
      <c r="J179" s="220"/>
      <c r="K179" s="220"/>
      <c r="L179" s="225"/>
      <c r="M179" s="226"/>
      <c r="N179" s="227"/>
      <c r="O179" s="227"/>
      <c r="P179" s="227"/>
      <c r="Q179" s="227"/>
      <c r="R179" s="227"/>
      <c r="S179" s="227"/>
      <c r="T179" s="22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29" t="s">
        <v>134</v>
      </c>
      <c r="AU179" s="229" t="s">
        <v>126</v>
      </c>
      <c r="AV179" s="13" t="s">
        <v>74</v>
      </c>
      <c r="AW179" s="13" t="s">
        <v>31</v>
      </c>
      <c r="AX179" s="13" t="s">
        <v>69</v>
      </c>
      <c r="AY179" s="229" t="s">
        <v>116</v>
      </c>
    </row>
    <row r="180" spans="1:51" s="14" customFormat="1" ht="12">
      <c r="A180" s="14"/>
      <c r="B180" s="230"/>
      <c r="C180" s="231"/>
      <c r="D180" s="221" t="s">
        <v>134</v>
      </c>
      <c r="E180" s="232" t="s">
        <v>19</v>
      </c>
      <c r="F180" s="233" t="s">
        <v>148</v>
      </c>
      <c r="G180" s="231"/>
      <c r="H180" s="234">
        <v>12.06</v>
      </c>
      <c r="I180" s="235"/>
      <c r="J180" s="231"/>
      <c r="K180" s="231"/>
      <c r="L180" s="236"/>
      <c r="M180" s="237"/>
      <c r="N180" s="238"/>
      <c r="O180" s="238"/>
      <c r="P180" s="238"/>
      <c r="Q180" s="238"/>
      <c r="R180" s="238"/>
      <c r="S180" s="238"/>
      <c r="T180" s="23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0" t="s">
        <v>134</v>
      </c>
      <c r="AU180" s="240" t="s">
        <v>126</v>
      </c>
      <c r="AV180" s="14" t="s">
        <v>76</v>
      </c>
      <c r="AW180" s="14" t="s">
        <v>31</v>
      </c>
      <c r="AX180" s="14" t="s">
        <v>69</v>
      </c>
      <c r="AY180" s="240" t="s">
        <v>116</v>
      </c>
    </row>
    <row r="181" spans="1:51" s="13" customFormat="1" ht="12">
      <c r="A181" s="13"/>
      <c r="B181" s="219"/>
      <c r="C181" s="220"/>
      <c r="D181" s="221" t="s">
        <v>134</v>
      </c>
      <c r="E181" s="222" t="s">
        <v>19</v>
      </c>
      <c r="F181" s="223" t="s">
        <v>149</v>
      </c>
      <c r="G181" s="220"/>
      <c r="H181" s="222" t="s">
        <v>19</v>
      </c>
      <c r="I181" s="224"/>
      <c r="J181" s="220"/>
      <c r="K181" s="220"/>
      <c r="L181" s="225"/>
      <c r="M181" s="226"/>
      <c r="N181" s="227"/>
      <c r="O181" s="227"/>
      <c r="P181" s="227"/>
      <c r="Q181" s="227"/>
      <c r="R181" s="227"/>
      <c r="S181" s="227"/>
      <c r="T181" s="22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29" t="s">
        <v>134</v>
      </c>
      <c r="AU181" s="229" t="s">
        <v>126</v>
      </c>
      <c r="AV181" s="13" t="s">
        <v>74</v>
      </c>
      <c r="AW181" s="13" t="s">
        <v>31</v>
      </c>
      <c r="AX181" s="13" t="s">
        <v>69</v>
      </c>
      <c r="AY181" s="229" t="s">
        <v>116</v>
      </c>
    </row>
    <row r="182" spans="1:51" s="14" customFormat="1" ht="12">
      <c r="A182" s="14"/>
      <c r="B182" s="230"/>
      <c r="C182" s="231"/>
      <c r="D182" s="221" t="s">
        <v>134</v>
      </c>
      <c r="E182" s="232" t="s">
        <v>19</v>
      </c>
      <c r="F182" s="233" t="s">
        <v>150</v>
      </c>
      <c r="G182" s="231"/>
      <c r="H182" s="234">
        <v>33.2</v>
      </c>
      <c r="I182" s="235"/>
      <c r="J182" s="231"/>
      <c r="K182" s="231"/>
      <c r="L182" s="236"/>
      <c r="M182" s="237"/>
      <c r="N182" s="238"/>
      <c r="O182" s="238"/>
      <c r="P182" s="238"/>
      <c r="Q182" s="238"/>
      <c r="R182" s="238"/>
      <c r="S182" s="238"/>
      <c r="T182" s="239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0" t="s">
        <v>134</v>
      </c>
      <c r="AU182" s="240" t="s">
        <v>126</v>
      </c>
      <c r="AV182" s="14" t="s">
        <v>76</v>
      </c>
      <c r="AW182" s="14" t="s">
        <v>31</v>
      </c>
      <c r="AX182" s="14" t="s">
        <v>69</v>
      </c>
      <c r="AY182" s="240" t="s">
        <v>116</v>
      </c>
    </row>
    <row r="183" spans="1:51" s="13" customFormat="1" ht="12">
      <c r="A183" s="13"/>
      <c r="B183" s="219"/>
      <c r="C183" s="220"/>
      <c r="D183" s="221" t="s">
        <v>134</v>
      </c>
      <c r="E183" s="222" t="s">
        <v>19</v>
      </c>
      <c r="F183" s="223" t="s">
        <v>151</v>
      </c>
      <c r="G183" s="220"/>
      <c r="H183" s="222" t="s">
        <v>19</v>
      </c>
      <c r="I183" s="224"/>
      <c r="J183" s="220"/>
      <c r="K183" s="220"/>
      <c r="L183" s="225"/>
      <c r="M183" s="226"/>
      <c r="N183" s="227"/>
      <c r="O183" s="227"/>
      <c r="P183" s="227"/>
      <c r="Q183" s="227"/>
      <c r="R183" s="227"/>
      <c r="S183" s="227"/>
      <c r="T183" s="22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29" t="s">
        <v>134</v>
      </c>
      <c r="AU183" s="229" t="s">
        <v>126</v>
      </c>
      <c r="AV183" s="13" t="s">
        <v>74</v>
      </c>
      <c r="AW183" s="13" t="s">
        <v>31</v>
      </c>
      <c r="AX183" s="13" t="s">
        <v>69</v>
      </c>
      <c r="AY183" s="229" t="s">
        <v>116</v>
      </c>
    </row>
    <row r="184" spans="1:51" s="14" customFormat="1" ht="12">
      <c r="A184" s="14"/>
      <c r="B184" s="230"/>
      <c r="C184" s="231"/>
      <c r="D184" s="221" t="s">
        <v>134</v>
      </c>
      <c r="E184" s="232" t="s">
        <v>19</v>
      </c>
      <c r="F184" s="233" t="s">
        <v>152</v>
      </c>
      <c r="G184" s="231"/>
      <c r="H184" s="234">
        <v>13.62</v>
      </c>
      <c r="I184" s="235"/>
      <c r="J184" s="231"/>
      <c r="K184" s="231"/>
      <c r="L184" s="236"/>
      <c r="M184" s="237"/>
      <c r="N184" s="238"/>
      <c r="O184" s="238"/>
      <c r="P184" s="238"/>
      <c r="Q184" s="238"/>
      <c r="R184" s="238"/>
      <c r="S184" s="238"/>
      <c r="T184" s="239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0" t="s">
        <v>134</v>
      </c>
      <c r="AU184" s="240" t="s">
        <v>126</v>
      </c>
      <c r="AV184" s="14" t="s">
        <v>76</v>
      </c>
      <c r="AW184" s="14" t="s">
        <v>31</v>
      </c>
      <c r="AX184" s="14" t="s">
        <v>69</v>
      </c>
      <c r="AY184" s="240" t="s">
        <v>116</v>
      </c>
    </row>
    <row r="185" spans="1:51" s="13" customFormat="1" ht="12">
      <c r="A185" s="13"/>
      <c r="B185" s="219"/>
      <c r="C185" s="220"/>
      <c r="D185" s="221" t="s">
        <v>134</v>
      </c>
      <c r="E185" s="222" t="s">
        <v>19</v>
      </c>
      <c r="F185" s="223" t="s">
        <v>153</v>
      </c>
      <c r="G185" s="220"/>
      <c r="H185" s="222" t="s">
        <v>19</v>
      </c>
      <c r="I185" s="224"/>
      <c r="J185" s="220"/>
      <c r="K185" s="220"/>
      <c r="L185" s="225"/>
      <c r="M185" s="226"/>
      <c r="N185" s="227"/>
      <c r="O185" s="227"/>
      <c r="P185" s="227"/>
      <c r="Q185" s="227"/>
      <c r="R185" s="227"/>
      <c r="S185" s="227"/>
      <c r="T185" s="22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29" t="s">
        <v>134</v>
      </c>
      <c r="AU185" s="229" t="s">
        <v>126</v>
      </c>
      <c r="AV185" s="13" t="s">
        <v>74</v>
      </c>
      <c r="AW185" s="13" t="s">
        <v>31</v>
      </c>
      <c r="AX185" s="13" t="s">
        <v>69</v>
      </c>
      <c r="AY185" s="229" t="s">
        <v>116</v>
      </c>
    </row>
    <row r="186" spans="1:51" s="14" customFormat="1" ht="12">
      <c r="A186" s="14"/>
      <c r="B186" s="230"/>
      <c r="C186" s="231"/>
      <c r="D186" s="221" t="s">
        <v>134</v>
      </c>
      <c r="E186" s="232" t="s">
        <v>19</v>
      </c>
      <c r="F186" s="233" t="s">
        <v>154</v>
      </c>
      <c r="G186" s="231"/>
      <c r="H186" s="234">
        <v>38.31</v>
      </c>
      <c r="I186" s="235"/>
      <c r="J186" s="231"/>
      <c r="K186" s="231"/>
      <c r="L186" s="236"/>
      <c r="M186" s="237"/>
      <c r="N186" s="238"/>
      <c r="O186" s="238"/>
      <c r="P186" s="238"/>
      <c r="Q186" s="238"/>
      <c r="R186" s="238"/>
      <c r="S186" s="238"/>
      <c r="T186" s="239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0" t="s">
        <v>134</v>
      </c>
      <c r="AU186" s="240" t="s">
        <v>126</v>
      </c>
      <c r="AV186" s="14" t="s">
        <v>76</v>
      </c>
      <c r="AW186" s="14" t="s">
        <v>31</v>
      </c>
      <c r="AX186" s="14" t="s">
        <v>69</v>
      </c>
      <c r="AY186" s="240" t="s">
        <v>116</v>
      </c>
    </row>
    <row r="187" spans="1:51" s="15" customFormat="1" ht="12">
      <c r="A187" s="15"/>
      <c r="B187" s="241"/>
      <c r="C187" s="242"/>
      <c r="D187" s="221" t="s">
        <v>134</v>
      </c>
      <c r="E187" s="243" t="s">
        <v>19</v>
      </c>
      <c r="F187" s="244" t="s">
        <v>155</v>
      </c>
      <c r="G187" s="242"/>
      <c r="H187" s="245">
        <v>176.89000000000001</v>
      </c>
      <c r="I187" s="246"/>
      <c r="J187" s="242"/>
      <c r="K187" s="242"/>
      <c r="L187" s="247"/>
      <c r="M187" s="248"/>
      <c r="N187" s="249"/>
      <c r="O187" s="249"/>
      <c r="P187" s="249"/>
      <c r="Q187" s="249"/>
      <c r="R187" s="249"/>
      <c r="S187" s="249"/>
      <c r="T187" s="250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51" t="s">
        <v>134</v>
      </c>
      <c r="AU187" s="251" t="s">
        <v>126</v>
      </c>
      <c r="AV187" s="15" t="s">
        <v>125</v>
      </c>
      <c r="AW187" s="15" t="s">
        <v>31</v>
      </c>
      <c r="AX187" s="15" t="s">
        <v>74</v>
      </c>
      <c r="AY187" s="251" t="s">
        <v>116</v>
      </c>
    </row>
    <row r="188" spans="1:63" s="12" customFormat="1" ht="20.85" customHeight="1">
      <c r="A188" s="12"/>
      <c r="B188" s="184"/>
      <c r="C188" s="185"/>
      <c r="D188" s="186" t="s">
        <v>68</v>
      </c>
      <c r="E188" s="198" t="s">
        <v>232</v>
      </c>
      <c r="F188" s="198" t="s">
        <v>233</v>
      </c>
      <c r="G188" s="185"/>
      <c r="H188" s="185"/>
      <c r="I188" s="188"/>
      <c r="J188" s="199">
        <f>BK188</f>
        <v>0</v>
      </c>
      <c r="K188" s="185"/>
      <c r="L188" s="190"/>
      <c r="M188" s="191"/>
      <c r="N188" s="192"/>
      <c r="O188" s="192"/>
      <c r="P188" s="193">
        <f>SUM(P189:P198)</f>
        <v>0</v>
      </c>
      <c r="Q188" s="192"/>
      <c r="R188" s="193">
        <f>SUM(R189:R198)</f>
        <v>0</v>
      </c>
      <c r="S188" s="192"/>
      <c r="T188" s="194">
        <f>SUM(T189:T198)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195" t="s">
        <v>74</v>
      </c>
      <c r="AT188" s="196" t="s">
        <v>68</v>
      </c>
      <c r="AU188" s="196" t="s">
        <v>76</v>
      </c>
      <c r="AY188" s="195" t="s">
        <v>116</v>
      </c>
      <c r="BK188" s="197">
        <f>SUM(BK189:BK198)</f>
        <v>0</v>
      </c>
    </row>
    <row r="189" spans="1:65" s="2" customFormat="1" ht="37.8" customHeight="1">
      <c r="A189" s="40"/>
      <c r="B189" s="41"/>
      <c r="C189" s="200" t="s">
        <v>234</v>
      </c>
      <c r="D189" s="200" t="s">
        <v>121</v>
      </c>
      <c r="E189" s="201" t="s">
        <v>235</v>
      </c>
      <c r="F189" s="202" t="s">
        <v>236</v>
      </c>
      <c r="G189" s="203" t="s">
        <v>237</v>
      </c>
      <c r="H189" s="204">
        <v>5.991</v>
      </c>
      <c r="I189" s="205"/>
      <c r="J189" s="206">
        <f>ROUND(I189*H189,2)</f>
        <v>0</v>
      </c>
      <c r="K189" s="207"/>
      <c r="L189" s="46"/>
      <c r="M189" s="208" t="s">
        <v>19</v>
      </c>
      <c r="N189" s="209" t="s">
        <v>40</v>
      </c>
      <c r="O189" s="86"/>
      <c r="P189" s="210">
        <f>O189*H189</f>
        <v>0</v>
      </c>
      <c r="Q189" s="210">
        <v>0</v>
      </c>
      <c r="R189" s="210">
        <f>Q189*H189</f>
        <v>0</v>
      </c>
      <c r="S189" s="210">
        <v>0</v>
      </c>
      <c r="T189" s="211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2" t="s">
        <v>125</v>
      </c>
      <c r="AT189" s="212" t="s">
        <v>121</v>
      </c>
      <c r="AU189" s="212" t="s">
        <v>126</v>
      </c>
      <c r="AY189" s="19" t="s">
        <v>116</v>
      </c>
      <c r="BE189" s="213">
        <f>IF(N189="základní",J189,0)</f>
        <v>0</v>
      </c>
      <c r="BF189" s="213">
        <f>IF(N189="snížená",J189,0)</f>
        <v>0</v>
      </c>
      <c r="BG189" s="213">
        <f>IF(N189="zákl. přenesená",J189,0)</f>
        <v>0</v>
      </c>
      <c r="BH189" s="213">
        <f>IF(N189="sníž. přenesená",J189,0)</f>
        <v>0</v>
      </c>
      <c r="BI189" s="213">
        <f>IF(N189="nulová",J189,0)</f>
        <v>0</v>
      </c>
      <c r="BJ189" s="19" t="s">
        <v>74</v>
      </c>
      <c r="BK189" s="213">
        <f>ROUND(I189*H189,2)</f>
        <v>0</v>
      </c>
      <c r="BL189" s="19" t="s">
        <v>125</v>
      </c>
      <c r="BM189" s="212" t="s">
        <v>238</v>
      </c>
    </row>
    <row r="190" spans="1:47" s="2" customFormat="1" ht="12">
      <c r="A190" s="40"/>
      <c r="B190" s="41"/>
      <c r="C190" s="42"/>
      <c r="D190" s="214" t="s">
        <v>128</v>
      </c>
      <c r="E190" s="42"/>
      <c r="F190" s="215" t="s">
        <v>239</v>
      </c>
      <c r="G190" s="42"/>
      <c r="H190" s="42"/>
      <c r="I190" s="216"/>
      <c r="J190" s="42"/>
      <c r="K190" s="42"/>
      <c r="L190" s="46"/>
      <c r="M190" s="217"/>
      <c r="N190" s="218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128</v>
      </c>
      <c r="AU190" s="19" t="s">
        <v>126</v>
      </c>
    </row>
    <row r="191" spans="1:65" s="2" customFormat="1" ht="24.15" customHeight="1">
      <c r="A191" s="40"/>
      <c r="B191" s="41"/>
      <c r="C191" s="200" t="s">
        <v>240</v>
      </c>
      <c r="D191" s="200" t="s">
        <v>121</v>
      </c>
      <c r="E191" s="201" t="s">
        <v>241</v>
      </c>
      <c r="F191" s="202" t="s">
        <v>242</v>
      </c>
      <c r="G191" s="203" t="s">
        <v>237</v>
      </c>
      <c r="H191" s="204">
        <v>5.991</v>
      </c>
      <c r="I191" s="205"/>
      <c r="J191" s="206">
        <f>ROUND(I191*H191,2)</f>
        <v>0</v>
      </c>
      <c r="K191" s="207"/>
      <c r="L191" s="46"/>
      <c r="M191" s="208" t="s">
        <v>19</v>
      </c>
      <c r="N191" s="209" t="s">
        <v>40</v>
      </c>
      <c r="O191" s="86"/>
      <c r="P191" s="210">
        <f>O191*H191</f>
        <v>0</v>
      </c>
      <c r="Q191" s="210">
        <v>0</v>
      </c>
      <c r="R191" s="210">
        <f>Q191*H191</f>
        <v>0</v>
      </c>
      <c r="S191" s="210">
        <v>0</v>
      </c>
      <c r="T191" s="211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2" t="s">
        <v>125</v>
      </c>
      <c r="AT191" s="212" t="s">
        <v>121</v>
      </c>
      <c r="AU191" s="212" t="s">
        <v>126</v>
      </c>
      <c r="AY191" s="19" t="s">
        <v>116</v>
      </c>
      <c r="BE191" s="213">
        <f>IF(N191="základní",J191,0)</f>
        <v>0</v>
      </c>
      <c r="BF191" s="213">
        <f>IF(N191="snížená",J191,0)</f>
        <v>0</v>
      </c>
      <c r="BG191" s="213">
        <f>IF(N191="zákl. přenesená",J191,0)</f>
        <v>0</v>
      </c>
      <c r="BH191" s="213">
        <f>IF(N191="sníž. přenesená",J191,0)</f>
        <v>0</v>
      </c>
      <c r="BI191" s="213">
        <f>IF(N191="nulová",J191,0)</f>
        <v>0</v>
      </c>
      <c r="BJ191" s="19" t="s">
        <v>74</v>
      </c>
      <c r="BK191" s="213">
        <f>ROUND(I191*H191,2)</f>
        <v>0</v>
      </c>
      <c r="BL191" s="19" t="s">
        <v>125</v>
      </c>
      <c r="BM191" s="212" t="s">
        <v>243</v>
      </c>
    </row>
    <row r="192" spans="1:47" s="2" customFormat="1" ht="12">
      <c r="A192" s="40"/>
      <c r="B192" s="41"/>
      <c r="C192" s="42"/>
      <c r="D192" s="214" t="s">
        <v>128</v>
      </c>
      <c r="E192" s="42"/>
      <c r="F192" s="215" t="s">
        <v>244</v>
      </c>
      <c r="G192" s="42"/>
      <c r="H192" s="42"/>
      <c r="I192" s="216"/>
      <c r="J192" s="42"/>
      <c r="K192" s="42"/>
      <c r="L192" s="46"/>
      <c r="M192" s="217"/>
      <c r="N192" s="218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128</v>
      </c>
      <c r="AU192" s="19" t="s">
        <v>126</v>
      </c>
    </row>
    <row r="193" spans="1:65" s="2" customFormat="1" ht="44.25" customHeight="1">
      <c r="A193" s="40"/>
      <c r="B193" s="41"/>
      <c r="C193" s="200" t="s">
        <v>245</v>
      </c>
      <c r="D193" s="200" t="s">
        <v>121</v>
      </c>
      <c r="E193" s="201" t="s">
        <v>246</v>
      </c>
      <c r="F193" s="202" t="s">
        <v>247</v>
      </c>
      <c r="G193" s="203" t="s">
        <v>237</v>
      </c>
      <c r="H193" s="204">
        <v>4.485</v>
      </c>
      <c r="I193" s="205"/>
      <c r="J193" s="206">
        <f>ROUND(I193*H193,2)</f>
        <v>0</v>
      </c>
      <c r="K193" s="207"/>
      <c r="L193" s="46"/>
      <c r="M193" s="208" t="s">
        <v>19</v>
      </c>
      <c r="N193" s="209" t="s">
        <v>40</v>
      </c>
      <c r="O193" s="86"/>
      <c r="P193" s="210">
        <f>O193*H193</f>
        <v>0</v>
      </c>
      <c r="Q193" s="210">
        <v>0</v>
      </c>
      <c r="R193" s="210">
        <f>Q193*H193</f>
        <v>0</v>
      </c>
      <c r="S193" s="210">
        <v>0</v>
      </c>
      <c r="T193" s="211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2" t="s">
        <v>125</v>
      </c>
      <c r="AT193" s="212" t="s">
        <v>121</v>
      </c>
      <c r="AU193" s="212" t="s">
        <v>126</v>
      </c>
      <c r="AY193" s="19" t="s">
        <v>116</v>
      </c>
      <c r="BE193" s="213">
        <f>IF(N193="základní",J193,0)</f>
        <v>0</v>
      </c>
      <c r="BF193" s="213">
        <f>IF(N193="snížená",J193,0)</f>
        <v>0</v>
      </c>
      <c r="BG193" s="213">
        <f>IF(N193="zákl. přenesená",J193,0)</f>
        <v>0</v>
      </c>
      <c r="BH193" s="213">
        <f>IF(N193="sníž. přenesená",J193,0)</f>
        <v>0</v>
      </c>
      <c r="BI193" s="213">
        <f>IF(N193="nulová",J193,0)</f>
        <v>0</v>
      </c>
      <c r="BJ193" s="19" t="s">
        <v>74</v>
      </c>
      <c r="BK193" s="213">
        <f>ROUND(I193*H193,2)</f>
        <v>0</v>
      </c>
      <c r="BL193" s="19" t="s">
        <v>125</v>
      </c>
      <c r="BM193" s="212" t="s">
        <v>248</v>
      </c>
    </row>
    <row r="194" spans="1:47" s="2" customFormat="1" ht="12">
      <c r="A194" s="40"/>
      <c r="B194" s="41"/>
      <c r="C194" s="42"/>
      <c r="D194" s="214" t="s">
        <v>128</v>
      </c>
      <c r="E194" s="42"/>
      <c r="F194" s="215" t="s">
        <v>249</v>
      </c>
      <c r="G194" s="42"/>
      <c r="H194" s="42"/>
      <c r="I194" s="216"/>
      <c r="J194" s="42"/>
      <c r="K194" s="42"/>
      <c r="L194" s="46"/>
      <c r="M194" s="217"/>
      <c r="N194" s="218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128</v>
      </c>
      <c r="AU194" s="19" t="s">
        <v>126</v>
      </c>
    </row>
    <row r="195" spans="1:65" s="2" customFormat="1" ht="37.8" customHeight="1">
      <c r="A195" s="40"/>
      <c r="B195" s="41"/>
      <c r="C195" s="200" t="s">
        <v>250</v>
      </c>
      <c r="D195" s="200" t="s">
        <v>121</v>
      </c>
      <c r="E195" s="201" t="s">
        <v>251</v>
      </c>
      <c r="F195" s="202" t="s">
        <v>252</v>
      </c>
      <c r="G195" s="203" t="s">
        <v>237</v>
      </c>
      <c r="H195" s="204">
        <v>62.79</v>
      </c>
      <c r="I195" s="205"/>
      <c r="J195" s="206">
        <f>ROUND(I195*H195,2)</f>
        <v>0</v>
      </c>
      <c r="K195" s="207"/>
      <c r="L195" s="46"/>
      <c r="M195" s="208" t="s">
        <v>19</v>
      </c>
      <c r="N195" s="209" t="s">
        <v>40</v>
      </c>
      <c r="O195" s="86"/>
      <c r="P195" s="210">
        <f>O195*H195</f>
        <v>0</v>
      </c>
      <c r="Q195" s="210">
        <v>0</v>
      </c>
      <c r="R195" s="210">
        <f>Q195*H195</f>
        <v>0</v>
      </c>
      <c r="S195" s="210">
        <v>0</v>
      </c>
      <c r="T195" s="211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2" t="s">
        <v>125</v>
      </c>
      <c r="AT195" s="212" t="s">
        <v>121</v>
      </c>
      <c r="AU195" s="212" t="s">
        <v>126</v>
      </c>
      <c r="AY195" s="19" t="s">
        <v>116</v>
      </c>
      <c r="BE195" s="213">
        <f>IF(N195="základní",J195,0)</f>
        <v>0</v>
      </c>
      <c r="BF195" s="213">
        <f>IF(N195="snížená",J195,0)</f>
        <v>0</v>
      </c>
      <c r="BG195" s="213">
        <f>IF(N195="zákl. přenesená",J195,0)</f>
        <v>0</v>
      </c>
      <c r="BH195" s="213">
        <f>IF(N195="sníž. přenesená",J195,0)</f>
        <v>0</v>
      </c>
      <c r="BI195" s="213">
        <f>IF(N195="nulová",J195,0)</f>
        <v>0</v>
      </c>
      <c r="BJ195" s="19" t="s">
        <v>74</v>
      </c>
      <c r="BK195" s="213">
        <f>ROUND(I195*H195,2)</f>
        <v>0</v>
      </c>
      <c r="BL195" s="19" t="s">
        <v>125</v>
      </c>
      <c r="BM195" s="212" t="s">
        <v>253</v>
      </c>
    </row>
    <row r="196" spans="1:47" s="2" customFormat="1" ht="12">
      <c r="A196" s="40"/>
      <c r="B196" s="41"/>
      <c r="C196" s="42"/>
      <c r="D196" s="214" t="s">
        <v>128</v>
      </c>
      <c r="E196" s="42"/>
      <c r="F196" s="215" t="s">
        <v>254</v>
      </c>
      <c r="G196" s="42"/>
      <c r="H196" s="42"/>
      <c r="I196" s="216"/>
      <c r="J196" s="42"/>
      <c r="K196" s="42"/>
      <c r="L196" s="46"/>
      <c r="M196" s="217"/>
      <c r="N196" s="218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128</v>
      </c>
      <c r="AU196" s="19" t="s">
        <v>126</v>
      </c>
    </row>
    <row r="197" spans="1:51" s="13" customFormat="1" ht="12">
      <c r="A197" s="13"/>
      <c r="B197" s="219"/>
      <c r="C197" s="220"/>
      <c r="D197" s="221" t="s">
        <v>134</v>
      </c>
      <c r="E197" s="222" t="s">
        <v>19</v>
      </c>
      <c r="F197" s="223" t="s">
        <v>255</v>
      </c>
      <c r="G197" s="220"/>
      <c r="H197" s="222" t="s">
        <v>19</v>
      </c>
      <c r="I197" s="224"/>
      <c r="J197" s="220"/>
      <c r="K197" s="220"/>
      <c r="L197" s="225"/>
      <c r="M197" s="226"/>
      <c r="N197" s="227"/>
      <c r="O197" s="227"/>
      <c r="P197" s="227"/>
      <c r="Q197" s="227"/>
      <c r="R197" s="227"/>
      <c r="S197" s="227"/>
      <c r="T197" s="22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29" t="s">
        <v>134</v>
      </c>
      <c r="AU197" s="229" t="s">
        <v>126</v>
      </c>
      <c r="AV197" s="13" t="s">
        <v>74</v>
      </c>
      <c r="AW197" s="13" t="s">
        <v>31</v>
      </c>
      <c r="AX197" s="13" t="s">
        <v>69</v>
      </c>
      <c r="AY197" s="229" t="s">
        <v>116</v>
      </c>
    </row>
    <row r="198" spans="1:51" s="14" customFormat="1" ht="12">
      <c r="A198" s="14"/>
      <c r="B198" s="230"/>
      <c r="C198" s="231"/>
      <c r="D198" s="221" t="s">
        <v>134</v>
      </c>
      <c r="E198" s="232" t="s">
        <v>19</v>
      </c>
      <c r="F198" s="233" t="s">
        <v>256</v>
      </c>
      <c r="G198" s="231"/>
      <c r="H198" s="234">
        <v>62.79</v>
      </c>
      <c r="I198" s="235"/>
      <c r="J198" s="231"/>
      <c r="K198" s="231"/>
      <c r="L198" s="236"/>
      <c r="M198" s="237"/>
      <c r="N198" s="238"/>
      <c r="O198" s="238"/>
      <c r="P198" s="238"/>
      <c r="Q198" s="238"/>
      <c r="R198" s="238"/>
      <c r="S198" s="238"/>
      <c r="T198" s="239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0" t="s">
        <v>134</v>
      </c>
      <c r="AU198" s="240" t="s">
        <v>126</v>
      </c>
      <c r="AV198" s="14" t="s">
        <v>76</v>
      </c>
      <c r="AW198" s="14" t="s">
        <v>31</v>
      </c>
      <c r="AX198" s="14" t="s">
        <v>74</v>
      </c>
      <c r="AY198" s="240" t="s">
        <v>116</v>
      </c>
    </row>
    <row r="199" spans="1:63" s="12" customFormat="1" ht="20.85" customHeight="1">
      <c r="A199" s="12"/>
      <c r="B199" s="184"/>
      <c r="C199" s="185"/>
      <c r="D199" s="186" t="s">
        <v>68</v>
      </c>
      <c r="E199" s="198" t="s">
        <v>257</v>
      </c>
      <c r="F199" s="198" t="s">
        <v>258</v>
      </c>
      <c r="G199" s="185"/>
      <c r="H199" s="185"/>
      <c r="I199" s="188"/>
      <c r="J199" s="199">
        <f>BK199</f>
        <v>0</v>
      </c>
      <c r="K199" s="185"/>
      <c r="L199" s="190"/>
      <c r="M199" s="191"/>
      <c r="N199" s="192"/>
      <c r="O199" s="192"/>
      <c r="P199" s="193">
        <f>SUM(P200:P203)</f>
        <v>0</v>
      </c>
      <c r="Q199" s="192"/>
      <c r="R199" s="193">
        <f>SUM(R200:R203)</f>
        <v>0</v>
      </c>
      <c r="S199" s="192"/>
      <c r="T199" s="194">
        <f>SUM(T200:T203)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195" t="s">
        <v>74</v>
      </c>
      <c r="AT199" s="196" t="s">
        <v>68</v>
      </c>
      <c r="AU199" s="196" t="s">
        <v>76</v>
      </c>
      <c r="AY199" s="195" t="s">
        <v>116</v>
      </c>
      <c r="BK199" s="197">
        <f>SUM(BK200:BK203)</f>
        <v>0</v>
      </c>
    </row>
    <row r="200" spans="1:65" s="2" customFormat="1" ht="55.5" customHeight="1">
      <c r="A200" s="40"/>
      <c r="B200" s="41"/>
      <c r="C200" s="200" t="s">
        <v>259</v>
      </c>
      <c r="D200" s="200" t="s">
        <v>121</v>
      </c>
      <c r="E200" s="201" t="s">
        <v>260</v>
      </c>
      <c r="F200" s="202" t="s">
        <v>261</v>
      </c>
      <c r="G200" s="203" t="s">
        <v>237</v>
      </c>
      <c r="H200" s="204">
        <v>3.298</v>
      </c>
      <c r="I200" s="205"/>
      <c r="J200" s="206">
        <f>ROUND(I200*H200,2)</f>
        <v>0</v>
      </c>
      <c r="K200" s="207"/>
      <c r="L200" s="46"/>
      <c r="M200" s="208" t="s">
        <v>19</v>
      </c>
      <c r="N200" s="209" t="s">
        <v>40</v>
      </c>
      <c r="O200" s="86"/>
      <c r="P200" s="210">
        <f>O200*H200</f>
        <v>0</v>
      </c>
      <c r="Q200" s="210">
        <v>0</v>
      </c>
      <c r="R200" s="210">
        <f>Q200*H200</f>
        <v>0</v>
      </c>
      <c r="S200" s="210">
        <v>0</v>
      </c>
      <c r="T200" s="211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2" t="s">
        <v>125</v>
      </c>
      <c r="AT200" s="212" t="s">
        <v>121</v>
      </c>
      <c r="AU200" s="212" t="s">
        <v>126</v>
      </c>
      <c r="AY200" s="19" t="s">
        <v>116</v>
      </c>
      <c r="BE200" s="213">
        <f>IF(N200="základní",J200,0)</f>
        <v>0</v>
      </c>
      <c r="BF200" s="213">
        <f>IF(N200="snížená",J200,0)</f>
        <v>0</v>
      </c>
      <c r="BG200" s="213">
        <f>IF(N200="zákl. přenesená",J200,0)</f>
        <v>0</v>
      </c>
      <c r="BH200" s="213">
        <f>IF(N200="sníž. přenesená",J200,0)</f>
        <v>0</v>
      </c>
      <c r="BI200" s="213">
        <f>IF(N200="nulová",J200,0)</f>
        <v>0</v>
      </c>
      <c r="BJ200" s="19" t="s">
        <v>74</v>
      </c>
      <c r="BK200" s="213">
        <f>ROUND(I200*H200,2)</f>
        <v>0</v>
      </c>
      <c r="BL200" s="19" t="s">
        <v>125</v>
      </c>
      <c r="BM200" s="212" t="s">
        <v>262</v>
      </c>
    </row>
    <row r="201" spans="1:47" s="2" customFormat="1" ht="12">
      <c r="A201" s="40"/>
      <c r="B201" s="41"/>
      <c r="C201" s="42"/>
      <c r="D201" s="214" t="s">
        <v>128</v>
      </c>
      <c r="E201" s="42"/>
      <c r="F201" s="215" t="s">
        <v>263</v>
      </c>
      <c r="G201" s="42"/>
      <c r="H201" s="42"/>
      <c r="I201" s="216"/>
      <c r="J201" s="42"/>
      <c r="K201" s="42"/>
      <c r="L201" s="46"/>
      <c r="M201" s="217"/>
      <c r="N201" s="218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128</v>
      </c>
      <c r="AU201" s="19" t="s">
        <v>126</v>
      </c>
    </row>
    <row r="202" spans="1:65" s="2" customFormat="1" ht="66.75" customHeight="1">
      <c r="A202" s="40"/>
      <c r="B202" s="41"/>
      <c r="C202" s="200" t="s">
        <v>7</v>
      </c>
      <c r="D202" s="200" t="s">
        <v>121</v>
      </c>
      <c r="E202" s="201" t="s">
        <v>264</v>
      </c>
      <c r="F202" s="202" t="s">
        <v>265</v>
      </c>
      <c r="G202" s="203" t="s">
        <v>237</v>
      </c>
      <c r="H202" s="204">
        <v>3.298</v>
      </c>
      <c r="I202" s="205"/>
      <c r="J202" s="206">
        <f>ROUND(I202*H202,2)</f>
        <v>0</v>
      </c>
      <c r="K202" s="207"/>
      <c r="L202" s="46"/>
      <c r="M202" s="208" t="s">
        <v>19</v>
      </c>
      <c r="N202" s="209" t="s">
        <v>40</v>
      </c>
      <c r="O202" s="86"/>
      <c r="P202" s="210">
        <f>O202*H202</f>
        <v>0</v>
      </c>
      <c r="Q202" s="210">
        <v>0</v>
      </c>
      <c r="R202" s="210">
        <f>Q202*H202</f>
        <v>0</v>
      </c>
      <c r="S202" s="210">
        <v>0</v>
      </c>
      <c r="T202" s="211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2" t="s">
        <v>125</v>
      </c>
      <c r="AT202" s="212" t="s">
        <v>121</v>
      </c>
      <c r="AU202" s="212" t="s">
        <v>126</v>
      </c>
      <c r="AY202" s="19" t="s">
        <v>116</v>
      </c>
      <c r="BE202" s="213">
        <f>IF(N202="základní",J202,0)</f>
        <v>0</v>
      </c>
      <c r="BF202" s="213">
        <f>IF(N202="snížená",J202,0)</f>
        <v>0</v>
      </c>
      <c r="BG202" s="213">
        <f>IF(N202="zákl. přenesená",J202,0)</f>
        <v>0</v>
      </c>
      <c r="BH202" s="213">
        <f>IF(N202="sníž. přenesená",J202,0)</f>
        <v>0</v>
      </c>
      <c r="BI202" s="213">
        <f>IF(N202="nulová",J202,0)</f>
        <v>0</v>
      </c>
      <c r="BJ202" s="19" t="s">
        <v>74</v>
      </c>
      <c r="BK202" s="213">
        <f>ROUND(I202*H202,2)</f>
        <v>0</v>
      </c>
      <c r="BL202" s="19" t="s">
        <v>125</v>
      </c>
      <c r="BM202" s="212" t="s">
        <v>266</v>
      </c>
    </row>
    <row r="203" spans="1:47" s="2" customFormat="1" ht="12">
      <c r="A203" s="40"/>
      <c r="B203" s="41"/>
      <c r="C203" s="42"/>
      <c r="D203" s="214" t="s">
        <v>128</v>
      </c>
      <c r="E203" s="42"/>
      <c r="F203" s="215" t="s">
        <v>267</v>
      </c>
      <c r="G203" s="42"/>
      <c r="H203" s="42"/>
      <c r="I203" s="216"/>
      <c r="J203" s="42"/>
      <c r="K203" s="42"/>
      <c r="L203" s="46"/>
      <c r="M203" s="217"/>
      <c r="N203" s="218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128</v>
      </c>
      <c r="AU203" s="19" t="s">
        <v>126</v>
      </c>
    </row>
    <row r="204" spans="1:63" s="12" customFormat="1" ht="22.8" customHeight="1">
      <c r="A204" s="12"/>
      <c r="B204" s="184"/>
      <c r="C204" s="185"/>
      <c r="D204" s="186" t="s">
        <v>68</v>
      </c>
      <c r="E204" s="198" t="s">
        <v>268</v>
      </c>
      <c r="F204" s="198" t="s">
        <v>269</v>
      </c>
      <c r="G204" s="185"/>
      <c r="H204" s="185"/>
      <c r="I204" s="188"/>
      <c r="J204" s="199">
        <f>BK204</f>
        <v>0</v>
      </c>
      <c r="K204" s="185"/>
      <c r="L204" s="190"/>
      <c r="M204" s="191"/>
      <c r="N204" s="192"/>
      <c r="O204" s="192"/>
      <c r="P204" s="193">
        <f>P205+P214+P241+P244+P254+P267+P324+P353+P383+P411</f>
        <v>0</v>
      </c>
      <c r="Q204" s="192"/>
      <c r="R204" s="193">
        <f>R205+R214+R241+R244+R254+R267+R324+R353+R383+R411</f>
        <v>3.0892427000000002</v>
      </c>
      <c r="S204" s="192"/>
      <c r="T204" s="194">
        <f>T205+T214+T241+T244+T254+T267+T324+T353+T383+T411</f>
        <v>2.9797160000000007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195" t="s">
        <v>76</v>
      </c>
      <c r="AT204" s="196" t="s">
        <v>68</v>
      </c>
      <c r="AU204" s="196" t="s">
        <v>74</v>
      </c>
      <c r="AY204" s="195" t="s">
        <v>116</v>
      </c>
      <c r="BK204" s="197">
        <f>BK205+BK214+BK241+BK244+BK254+BK267+BK324+BK353+BK383+BK411</f>
        <v>0</v>
      </c>
    </row>
    <row r="205" spans="1:63" s="12" customFormat="1" ht="20.85" customHeight="1">
      <c r="A205" s="12"/>
      <c r="B205" s="184"/>
      <c r="C205" s="185"/>
      <c r="D205" s="186" t="s">
        <v>68</v>
      </c>
      <c r="E205" s="198" t="s">
        <v>270</v>
      </c>
      <c r="F205" s="198" t="s">
        <v>271</v>
      </c>
      <c r="G205" s="185"/>
      <c r="H205" s="185"/>
      <c r="I205" s="188"/>
      <c r="J205" s="199">
        <f>BK205</f>
        <v>0</v>
      </c>
      <c r="K205" s="185"/>
      <c r="L205" s="190"/>
      <c r="M205" s="191"/>
      <c r="N205" s="192"/>
      <c r="O205" s="192"/>
      <c r="P205" s="193">
        <f>SUM(P206:P213)</f>
        <v>0</v>
      </c>
      <c r="Q205" s="192"/>
      <c r="R205" s="193">
        <f>SUM(R206:R213)</f>
        <v>0.02016</v>
      </c>
      <c r="S205" s="192"/>
      <c r="T205" s="194">
        <f>SUM(T206:T213)</f>
        <v>0.0682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195" t="s">
        <v>76</v>
      </c>
      <c r="AT205" s="196" t="s">
        <v>68</v>
      </c>
      <c r="AU205" s="196" t="s">
        <v>76</v>
      </c>
      <c r="AY205" s="195" t="s">
        <v>116</v>
      </c>
      <c r="BK205" s="197">
        <f>SUM(BK206:BK213)</f>
        <v>0</v>
      </c>
    </row>
    <row r="206" spans="1:65" s="2" customFormat="1" ht="24.15" customHeight="1">
      <c r="A206" s="40"/>
      <c r="B206" s="41"/>
      <c r="C206" s="200" t="s">
        <v>272</v>
      </c>
      <c r="D206" s="200" t="s">
        <v>121</v>
      </c>
      <c r="E206" s="201" t="s">
        <v>273</v>
      </c>
      <c r="F206" s="202" t="s">
        <v>274</v>
      </c>
      <c r="G206" s="203" t="s">
        <v>275</v>
      </c>
      <c r="H206" s="204">
        <v>4</v>
      </c>
      <c r="I206" s="205"/>
      <c r="J206" s="206">
        <f>ROUND(I206*H206,2)</f>
        <v>0</v>
      </c>
      <c r="K206" s="207"/>
      <c r="L206" s="46"/>
      <c r="M206" s="208" t="s">
        <v>19</v>
      </c>
      <c r="N206" s="209" t="s">
        <v>40</v>
      </c>
      <c r="O206" s="86"/>
      <c r="P206" s="210">
        <f>O206*H206</f>
        <v>0</v>
      </c>
      <c r="Q206" s="210">
        <v>0</v>
      </c>
      <c r="R206" s="210">
        <f>Q206*H206</f>
        <v>0</v>
      </c>
      <c r="S206" s="210">
        <v>0.01705</v>
      </c>
      <c r="T206" s="211">
        <f>S206*H206</f>
        <v>0.0682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2" t="s">
        <v>234</v>
      </c>
      <c r="AT206" s="212" t="s">
        <v>121</v>
      </c>
      <c r="AU206" s="212" t="s">
        <v>126</v>
      </c>
      <c r="AY206" s="19" t="s">
        <v>116</v>
      </c>
      <c r="BE206" s="213">
        <f>IF(N206="základní",J206,0)</f>
        <v>0</v>
      </c>
      <c r="BF206" s="213">
        <f>IF(N206="snížená",J206,0)</f>
        <v>0</v>
      </c>
      <c r="BG206" s="213">
        <f>IF(N206="zákl. přenesená",J206,0)</f>
        <v>0</v>
      </c>
      <c r="BH206" s="213">
        <f>IF(N206="sníž. přenesená",J206,0)</f>
        <v>0</v>
      </c>
      <c r="BI206" s="213">
        <f>IF(N206="nulová",J206,0)</f>
        <v>0</v>
      </c>
      <c r="BJ206" s="19" t="s">
        <v>74</v>
      </c>
      <c r="BK206" s="213">
        <f>ROUND(I206*H206,2)</f>
        <v>0</v>
      </c>
      <c r="BL206" s="19" t="s">
        <v>234</v>
      </c>
      <c r="BM206" s="212" t="s">
        <v>276</v>
      </c>
    </row>
    <row r="207" spans="1:47" s="2" customFormat="1" ht="12">
      <c r="A207" s="40"/>
      <c r="B207" s="41"/>
      <c r="C207" s="42"/>
      <c r="D207" s="214" t="s">
        <v>128</v>
      </c>
      <c r="E207" s="42"/>
      <c r="F207" s="215" t="s">
        <v>277</v>
      </c>
      <c r="G207" s="42"/>
      <c r="H207" s="42"/>
      <c r="I207" s="216"/>
      <c r="J207" s="42"/>
      <c r="K207" s="42"/>
      <c r="L207" s="46"/>
      <c r="M207" s="217"/>
      <c r="N207" s="218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128</v>
      </c>
      <c r="AU207" s="19" t="s">
        <v>126</v>
      </c>
    </row>
    <row r="208" spans="1:65" s="2" customFormat="1" ht="24.15" customHeight="1">
      <c r="A208" s="40"/>
      <c r="B208" s="41"/>
      <c r="C208" s="200" t="s">
        <v>278</v>
      </c>
      <c r="D208" s="200" t="s">
        <v>121</v>
      </c>
      <c r="E208" s="201" t="s">
        <v>279</v>
      </c>
      <c r="F208" s="202" t="s">
        <v>280</v>
      </c>
      <c r="G208" s="203" t="s">
        <v>275</v>
      </c>
      <c r="H208" s="204">
        <v>4</v>
      </c>
      <c r="I208" s="205"/>
      <c r="J208" s="206">
        <f>ROUND(I208*H208,2)</f>
        <v>0</v>
      </c>
      <c r="K208" s="207"/>
      <c r="L208" s="46"/>
      <c r="M208" s="208" t="s">
        <v>19</v>
      </c>
      <c r="N208" s="209" t="s">
        <v>40</v>
      </c>
      <c r="O208" s="86"/>
      <c r="P208" s="210">
        <f>O208*H208</f>
        <v>0</v>
      </c>
      <c r="Q208" s="210">
        <v>0.00504</v>
      </c>
      <c r="R208" s="210">
        <f>Q208*H208</f>
        <v>0.02016</v>
      </c>
      <c r="S208" s="210">
        <v>0</v>
      </c>
      <c r="T208" s="211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2" t="s">
        <v>234</v>
      </c>
      <c r="AT208" s="212" t="s">
        <v>121</v>
      </c>
      <c r="AU208" s="212" t="s">
        <v>126</v>
      </c>
      <c r="AY208" s="19" t="s">
        <v>116</v>
      </c>
      <c r="BE208" s="213">
        <f>IF(N208="základní",J208,0)</f>
        <v>0</v>
      </c>
      <c r="BF208" s="213">
        <f>IF(N208="snížená",J208,0)</f>
        <v>0</v>
      </c>
      <c r="BG208" s="213">
        <f>IF(N208="zákl. přenesená",J208,0)</f>
        <v>0</v>
      </c>
      <c r="BH208" s="213">
        <f>IF(N208="sníž. přenesená",J208,0)</f>
        <v>0</v>
      </c>
      <c r="BI208" s="213">
        <f>IF(N208="nulová",J208,0)</f>
        <v>0</v>
      </c>
      <c r="BJ208" s="19" t="s">
        <v>74</v>
      </c>
      <c r="BK208" s="213">
        <f>ROUND(I208*H208,2)</f>
        <v>0</v>
      </c>
      <c r="BL208" s="19" t="s">
        <v>234</v>
      </c>
      <c r="BM208" s="212" t="s">
        <v>281</v>
      </c>
    </row>
    <row r="209" spans="1:47" s="2" customFormat="1" ht="12">
      <c r="A209" s="40"/>
      <c r="B209" s="41"/>
      <c r="C209" s="42"/>
      <c r="D209" s="214" t="s">
        <v>128</v>
      </c>
      <c r="E209" s="42"/>
      <c r="F209" s="215" t="s">
        <v>282</v>
      </c>
      <c r="G209" s="42"/>
      <c r="H209" s="42"/>
      <c r="I209" s="216"/>
      <c r="J209" s="42"/>
      <c r="K209" s="42"/>
      <c r="L209" s="46"/>
      <c r="M209" s="217"/>
      <c r="N209" s="218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128</v>
      </c>
      <c r="AU209" s="19" t="s">
        <v>126</v>
      </c>
    </row>
    <row r="210" spans="1:65" s="2" customFormat="1" ht="44.25" customHeight="1">
      <c r="A210" s="40"/>
      <c r="B210" s="41"/>
      <c r="C210" s="200" t="s">
        <v>283</v>
      </c>
      <c r="D210" s="200" t="s">
        <v>121</v>
      </c>
      <c r="E210" s="201" t="s">
        <v>284</v>
      </c>
      <c r="F210" s="202" t="s">
        <v>285</v>
      </c>
      <c r="G210" s="203" t="s">
        <v>237</v>
      </c>
      <c r="H210" s="204">
        <v>0.02</v>
      </c>
      <c r="I210" s="205"/>
      <c r="J210" s="206">
        <f>ROUND(I210*H210,2)</f>
        <v>0</v>
      </c>
      <c r="K210" s="207"/>
      <c r="L210" s="46"/>
      <c r="M210" s="208" t="s">
        <v>19</v>
      </c>
      <c r="N210" s="209" t="s">
        <v>40</v>
      </c>
      <c r="O210" s="86"/>
      <c r="P210" s="210">
        <f>O210*H210</f>
        <v>0</v>
      </c>
      <c r="Q210" s="210">
        <v>0</v>
      </c>
      <c r="R210" s="210">
        <f>Q210*H210</f>
        <v>0</v>
      </c>
      <c r="S210" s="210">
        <v>0</v>
      </c>
      <c r="T210" s="211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2" t="s">
        <v>234</v>
      </c>
      <c r="AT210" s="212" t="s">
        <v>121</v>
      </c>
      <c r="AU210" s="212" t="s">
        <v>126</v>
      </c>
      <c r="AY210" s="19" t="s">
        <v>116</v>
      </c>
      <c r="BE210" s="213">
        <f>IF(N210="základní",J210,0)</f>
        <v>0</v>
      </c>
      <c r="BF210" s="213">
        <f>IF(N210="snížená",J210,0)</f>
        <v>0</v>
      </c>
      <c r="BG210" s="213">
        <f>IF(N210="zákl. přenesená",J210,0)</f>
        <v>0</v>
      </c>
      <c r="BH210" s="213">
        <f>IF(N210="sníž. přenesená",J210,0)</f>
        <v>0</v>
      </c>
      <c r="BI210" s="213">
        <f>IF(N210="nulová",J210,0)</f>
        <v>0</v>
      </c>
      <c r="BJ210" s="19" t="s">
        <v>74</v>
      </c>
      <c r="BK210" s="213">
        <f>ROUND(I210*H210,2)</f>
        <v>0</v>
      </c>
      <c r="BL210" s="19" t="s">
        <v>234</v>
      </c>
      <c r="BM210" s="212" t="s">
        <v>286</v>
      </c>
    </row>
    <row r="211" spans="1:47" s="2" customFormat="1" ht="12">
      <c r="A211" s="40"/>
      <c r="B211" s="41"/>
      <c r="C211" s="42"/>
      <c r="D211" s="214" t="s">
        <v>128</v>
      </c>
      <c r="E211" s="42"/>
      <c r="F211" s="215" t="s">
        <v>287</v>
      </c>
      <c r="G211" s="42"/>
      <c r="H211" s="42"/>
      <c r="I211" s="216"/>
      <c r="J211" s="42"/>
      <c r="K211" s="42"/>
      <c r="L211" s="46"/>
      <c r="M211" s="217"/>
      <c r="N211" s="218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128</v>
      </c>
      <c r="AU211" s="19" t="s">
        <v>126</v>
      </c>
    </row>
    <row r="212" spans="1:65" s="2" customFormat="1" ht="49.05" customHeight="1">
      <c r="A212" s="40"/>
      <c r="B212" s="41"/>
      <c r="C212" s="200" t="s">
        <v>288</v>
      </c>
      <c r="D212" s="200" t="s">
        <v>121</v>
      </c>
      <c r="E212" s="201" t="s">
        <v>289</v>
      </c>
      <c r="F212" s="202" t="s">
        <v>290</v>
      </c>
      <c r="G212" s="203" t="s">
        <v>237</v>
      </c>
      <c r="H212" s="204">
        <v>0.02</v>
      </c>
      <c r="I212" s="205"/>
      <c r="J212" s="206">
        <f>ROUND(I212*H212,2)</f>
        <v>0</v>
      </c>
      <c r="K212" s="207"/>
      <c r="L212" s="46"/>
      <c r="M212" s="208" t="s">
        <v>19</v>
      </c>
      <c r="N212" s="209" t="s">
        <v>40</v>
      </c>
      <c r="O212" s="86"/>
      <c r="P212" s="210">
        <f>O212*H212</f>
        <v>0</v>
      </c>
      <c r="Q212" s="210">
        <v>0</v>
      </c>
      <c r="R212" s="210">
        <f>Q212*H212</f>
        <v>0</v>
      </c>
      <c r="S212" s="210">
        <v>0</v>
      </c>
      <c r="T212" s="211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2" t="s">
        <v>234</v>
      </c>
      <c r="AT212" s="212" t="s">
        <v>121</v>
      </c>
      <c r="AU212" s="212" t="s">
        <v>126</v>
      </c>
      <c r="AY212" s="19" t="s">
        <v>116</v>
      </c>
      <c r="BE212" s="213">
        <f>IF(N212="základní",J212,0)</f>
        <v>0</v>
      </c>
      <c r="BF212" s="213">
        <f>IF(N212="snížená",J212,0)</f>
        <v>0</v>
      </c>
      <c r="BG212" s="213">
        <f>IF(N212="zákl. přenesená",J212,0)</f>
        <v>0</v>
      </c>
      <c r="BH212" s="213">
        <f>IF(N212="sníž. přenesená",J212,0)</f>
        <v>0</v>
      </c>
      <c r="BI212" s="213">
        <f>IF(N212="nulová",J212,0)</f>
        <v>0</v>
      </c>
      <c r="BJ212" s="19" t="s">
        <v>74</v>
      </c>
      <c r="BK212" s="213">
        <f>ROUND(I212*H212,2)</f>
        <v>0</v>
      </c>
      <c r="BL212" s="19" t="s">
        <v>234</v>
      </c>
      <c r="BM212" s="212" t="s">
        <v>291</v>
      </c>
    </row>
    <row r="213" spans="1:47" s="2" customFormat="1" ht="12">
      <c r="A213" s="40"/>
      <c r="B213" s="41"/>
      <c r="C213" s="42"/>
      <c r="D213" s="214" t="s">
        <v>128</v>
      </c>
      <c r="E213" s="42"/>
      <c r="F213" s="215" t="s">
        <v>292</v>
      </c>
      <c r="G213" s="42"/>
      <c r="H213" s="42"/>
      <c r="I213" s="216"/>
      <c r="J213" s="42"/>
      <c r="K213" s="42"/>
      <c r="L213" s="46"/>
      <c r="M213" s="217"/>
      <c r="N213" s="218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128</v>
      </c>
      <c r="AU213" s="19" t="s">
        <v>126</v>
      </c>
    </row>
    <row r="214" spans="1:63" s="12" customFormat="1" ht="20.85" customHeight="1">
      <c r="A214" s="12"/>
      <c r="B214" s="184"/>
      <c r="C214" s="185"/>
      <c r="D214" s="186" t="s">
        <v>68</v>
      </c>
      <c r="E214" s="198" t="s">
        <v>293</v>
      </c>
      <c r="F214" s="198" t="s">
        <v>294</v>
      </c>
      <c r="G214" s="185"/>
      <c r="H214" s="185"/>
      <c r="I214" s="188"/>
      <c r="J214" s="199">
        <f>BK214</f>
        <v>0</v>
      </c>
      <c r="K214" s="185"/>
      <c r="L214" s="190"/>
      <c r="M214" s="191"/>
      <c r="N214" s="192"/>
      <c r="O214" s="192"/>
      <c r="P214" s="193">
        <f>SUM(P215:P240)</f>
        <v>0</v>
      </c>
      <c r="Q214" s="192"/>
      <c r="R214" s="193">
        <f>SUM(R215:R240)</f>
        <v>0.19944</v>
      </c>
      <c r="S214" s="192"/>
      <c r="T214" s="194">
        <f>SUM(T215:T240)</f>
        <v>1.38694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195" t="s">
        <v>76</v>
      </c>
      <c r="AT214" s="196" t="s">
        <v>68</v>
      </c>
      <c r="AU214" s="196" t="s">
        <v>76</v>
      </c>
      <c r="AY214" s="195" t="s">
        <v>116</v>
      </c>
      <c r="BK214" s="197">
        <f>SUM(BK215:BK240)</f>
        <v>0</v>
      </c>
    </row>
    <row r="215" spans="1:65" s="2" customFormat="1" ht="24.15" customHeight="1">
      <c r="A215" s="40"/>
      <c r="B215" s="41"/>
      <c r="C215" s="200" t="s">
        <v>295</v>
      </c>
      <c r="D215" s="200" t="s">
        <v>121</v>
      </c>
      <c r="E215" s="201" t="s">
        <v>296</v>
      </c>
      <c r="F215" s="202" t="s">
        <v>297</v>
      </c>
      <c r="G215" s="203" t="s">
        <v>298</v>
      </c>
      <c r="H215" s="204">
        <v>2</v>
      </c>
      <c r="I215" s="205"/>
      <c r="J215" s="206">
        <f>ROUND(I215*H215,2)</f>
        <v>0</v>
      </c>
      <c r="K215" s="207"/>
      <c r="L215" s="46"/>
      <c r="M215" s="208" t="s">
        <v>19</v>
      </c>
      <c r="N215" s="209" t="s">
        <v>40</v>
      </c>
      <c r="O215" s="86"/>
      <c r="P215" s="210">
        <f>O215*H215</f>
        <v>0</v>
      </c>
      <c r="Q215" s="210">
        <v>0.03192</v>
      </c>
      <c r="R215" s="210">
        <f>Q215*H215</f>
        <v>0.06384</v>
      </c>
      <c r="S215" s="210">
        <v>0</v>
      </c>
      <c r="T215" s="211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2" t="s">
        <v>234</v>
      </c>
      <c r="AT215" s="212" t="s">
        <v>121</v>
      </c>
      <c r="AU215" s="212" t="s">
        <v>126</v>
      </c>
      <c r="AY215" s="19" t="s">
        <v>116</v>
      </c>
      <c r="BE215" s="213">
        <f>IF(N215="základní",J215,0)</f>
        <v>0</v>
      </c>
      <c r="BF215" s="213">
        <f>IF(N215="snížená",J215,0)</f>
        <v>0</v>
      </c>
      <c r="BG215" s="213">
        <f>IF(N215="zákl. přenesená",J215,0)</f>
        <v>0</v>
      </c>
      <c r="BH215" s="213">
        <f>IF(N215="sníž. přenesená",J215,0)</f>
        <v>0</v>
      </c>
      <c r="BI215" s="213">
        <f>IF(N215="nulová",J215,0)</f>
        <v>0</v>
      </c>
      <c r="BJ215" s="19" t="s">
        <v>74</v>
      </c>
      <c r="BK215" s="213">
        <f>ROUND(I215*H215,2)</f>
        <v>0</v>
      </c>
      <c r="BL215" s="19" t="s">
        <v>234</v>
      </c>
      <c r="BM215" s="212" t="s">
        <v>299</v>
      </c>
    </row>
    <row r="216" spans="1:47" s="2" customFormat="1" ht="12">
      <c r="A216" s="40"/>
      <c r="B216" s="41"/>
      <c r="C216" s="42"/>
      <c r="D216" s="214" t="s">
        <v>128</v>
      </c>
      <c r="E216" s="42"/>
      <c r="F216" s="215" t="s">
        <v>300</v>
      </c>
      <c r="G216" s="42"/>
      <c r="H216" s="42"/>
      <c r="I216" s="216"/>
      <c r="J216" s="42"/>
      <c r="K216" s="42"/>
      <c r="L216" s="46"/>
      <c r="M216" s="217"/>
      <c r="N216" s="218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128</v>
      </c>
      <c r="AU216" s="19" t="s">
        <v>126</v>
      </c>
    </row>
    <row r="217" spans="1:65" s="2" customFormat="1" ht="24.15" customHeight="1">
      <c r="A217" s="40"/>
      <c r="B217" s="41"/>
      <c r="C217" s="200" t="s">
        <v>301</v>
      </c>
      <c r="D217" s="200" t="s">
        <v>121</v>
      </c>
      <c r="E217" s="201" t="s">
        <v>302</v>
      </c>
      <c r="F217" s="202" t="s">
        <v>303</v>
      </c>
      <c r="G217" s="203" t="s">
        <v>298</v>
      </c>
      <c r="H217" s="204">
        <v>10</v>
      </c>
      <c r="I217" s="205"/>
      <c r="J217" s="206">
        <f>ROUND(I217*H217,2)</f>
        <v>0</v>
      </c>
      <c r="K217" s="207"/>
      <c r="L217" s="46"/>
      <c r="M217" s="208" t="s">
        <v>19</v>
      </c>
      <c r="N217" s="209" t="s">
        <v>40</v>
      </c>
      <c r="O217" s="86"/>
      <c r="P217" s="210">
        <f>O217*H217</f>
        <v>0</v>
      </c>
      <c r="Q217" s="210">
        <v>0.00032</v>
      </c>
      <c r="R217" s="210">
        <f>Q217*H217</f>
        <v>0.0032</v>
      </c>
      <c r="S217" s="210">
        <v>0</v>
      </c>
      <c r="T217" s="211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2" t="s">
        <v>234</v>
      </c>
      <c r="AT217" s="212" t="s">
        <v>121</v>
      </c>
      <c r="AU217" s="212" t="s">
        <v>126</v>
      </c>
      <c r="AY217" s="19" t="s">
        <v>116</v>
      </c>
      <c r="BE217" s="213">
        <f>IF(N217="základní",J217,0)</f>
        <v>0</v>
      </c>
      <c r="BF217" s="213">
        <f>IF(N217="snížená",J217,0)</f>
        <v>0</v>
      </c>
      <c r="BG217" s="213">
        <f>IF(N217="zákl. přenesená",J217,0)</f>
        <v>0</v>
      </c>
      <c r="BH217" s="213">
        <f>IF(N217="sníž. přenesená",J217,0)</f>
        <v>0</v>
      </c>
      <c r="BI217" s="213">
        <f>IF(N217="nulová",J217,0)</f>
        <v>0</v>
      </c>
      <c r="BJ217" s="19" t="s">
        <v>74</v>
      </c>
      <c r="BK217" s="213">
        <f>ROUND(I217*H217,2)</f>
        <v>0</v>
      </c>
      <c r="BL217" s="19" t="s">
        <v>234</v>
      </c>
      <c r="BM217" s="212" t="s">
        <v>304</v>
      </c>
    </row>
    <row r="218" spans="1:47" s="2" customFormat="1" ht="12">
      <c r="A218" s="40"/>
      <c r="B218" s="41"/>
      <c r="C218" s="42"/>
      <c r="D218" s="214" t="s">
        <v>128</v>
      </c>
      <c r="E218" s="42"/>
      <c r="F218" s="215" t="s">
        <v>305</v>
      </c>
      <c r="G218" s="42"/>
      <c r="H218" s="42"/>
      <c r="I218" s="216"/>
      <c r="J218" s="42"/>
      <c r="K218" s="42"/>
      <c r="L218" s="46"/>
      <c r="M218" s="217"/>
      <c r="N218" s="218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128</v>
      </c>
      <c r="AU218" s="19" t="s">
        <v>126</v>
      </c>
    </row>
    <row r="219" spans="1:65" s="2" customFormat="1" ht="24.15" customHeight="1">
      <c r="A219" s="40"/>
      <c r="B219" s="41"/>
      <c r="C219" s="200" t="s">
        <v>306</v>
      </c>
      <c r="D219" s="200" t="s">
        <v>121</v>
      </c>
      <c r="E219" s="201" t="s">
        <v>307</v>
      </c>
      <c r="F219" s="202" t="s">
        <v>308</v>
      </c>
      <c r="G219" s="203" t="s">
        <v>298</v>
      </c>
      <c r="H219" s="204">
        <v>2</v>
      </c>
      <c r="I219" s="205"/>
      <c r="J219" s="206">
        <f>ROUND(I219*H219,2)</f>
        <v>0</v>
      </c>
      <c r="K219" s="207"/>
      <c r="L219" s="46"/>
      <c r="M219" s="208" t="s">
        <v>19</v>
      </c>
      <c r="N219" s="209" t="s">
        <v>40</v>
      </c>
      <c r="O219" s="86"/>
      <c r="P219" s="210">
        <f>O219*H219</f>
        <v>0</v>
      </c>
      <c r="Q219" s="210">
        <v>0.00052</v>
      </c>
      <c r="R219" s="210">
        <f>Q219*H219</f>
        <v>0.00104</v>
      </c>
      <c r="S219" s="210">
        <v>0</v>
      </c>
      <c r="T219" s="211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12" t="s">
        <v>234</v>
      </c>
      <c r="AT219" s="212" t="s">
        <v>121</v>
      </c>
      <c r="AU219" s="212" t="s">
        <v>126</v>
      </c>
      <c r="AY219" s="19" t="s">
        <v>116</v>
      </c>
      <c r="BE219" s="213">
        <f>IF(N219="základní",J219,0)</f>
        <v>0</v>
      </c>
      <c r="BF219" s="213">
        <f>IF(N219="snížená",J219,0)</f>
        <v>0</v>
      </c>
      <c r="BG219" s="213">
        <f>IF(N219="zákl. přenesená",J219,0)</f>
        <v>0</v>
      </c>
      <c r="BH219" s="213">
        <f>IF(N219="sníž. přenesená",J219,0)</f>
        <v>0</v>
      </c>
      <c r="BI219" s="213">
        <f>IF(N219="nulová",J219,0)</f>
        <v>0</v>
      </c>
      <c r="BJ219" s="19" t="s">
        <v>74</v>
      </c>
      <c r="BK219" s="213">
        <f>ROUND(I219*H219,2)</f>
        <v>0</v>
      </c>
      <c r="BL219" s="19" t="s">
        <v>234</v>
      </c>
      <c r="BM219" s="212" t="s">
        <v>309</v>
      </c>
    </row>
    <row r="220" spans="1:47" s="2" customFormat="1" ht="12">
      <c r="A220" s="40"/>
      <c r="B220" s="41"/>
      <c r="C220" s="42"/>
      <c r="D220" s="214" t="s">
        <v>128</v>
      </c>
      <c r="E220" s="42"/>
      <c r="F220" s="215" t="s">
        <v>310</v>
      </c>
      <c r="G220" s="42"/>
      <c r="H220" s="42"/>
      <c r="I220" s="216"/>
      <c r="J220" s="42"/>
      <c r="K220" s="42"/>
      <c r="L220" s="46"/>
      <c r="M220" s="217"/>
      <c r="N220" s="218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128</v>
      </c>
      <c r="AU220" s="19" t="s">
        <v>126</v>
      </c>
    </row>
    <row r="221" spans="1:65" s="2" customFormat="1" ht="24.15" customHeight="1">
      <c r="A221" s="40"/>
      <c r="B221" s="41"/>
      <c r="C221" s="200" t="s">
        <v>311</v>
      </c>
      <c r="D221" s="200" t="s">
        <v>121</v>
      </c>
      <c r="E221" s="201" t="s">
        <v>312</v>
      </c>
      <c r="F221" s="202" t="s">
        <v>313</v>
      </c>
      <c r="G221" s="203" t="s">
        <v>298</v>
      </c>
      <c r="H221" s="204">
        <v>4</v>
      </c>
      <c r="I221" s="205"/>
      <c r="J221" s="206">
        <f>ROUND(I221*H221,2)</f>
        <v>0</v>
      </c>
      <c r="K221" s="207"/>
      <c r="L221" s="46"/>
      <c r="M221" s="208" t="s">
        <v>19</v>
      </c>
      <c r="N221" s="209" t="s">
        <v>40</v>
      </c>
      <c r="O221" s="86"/>
      <c r="P221" s="210">
        <f>O221*H221</f>
        <v>0</v>
      </c>
      <c r="Q221" s="210">
        <v>0.00052</v>
      </c>
      <c r="R221" s="210">
        <f>Q221*H221</f>
        <v>0.00208</v>
      </c>
      <c r="S221" s="210">
        <v>0</v>
      </c>
      <c r="T221" s="211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12" t="s">
        <v>234</v>
      </c>
      <c r="AT221" s="212" t="s">
        <v>121</v>
      </c>
      <c r="AU221" s="212" t="s">
        <v>126</v>
      </c>
      <c r="AY221" s="19" t="s">
        <v>116</v>
      </c>
      <c r="BE221" s="213">
        <f>IF(N221="základní",J221,0)</f>
        <v>0</v>
      </c>
      <c r="BF221" s="213">
        <f>IF(N221="snížená",J221,0)</f>
        <v>0</v>
      </c>
      <c r="BG221" s="213">
        <f>IF(N221="zákl. přenesená",J221,0)</f>
        <v>0</v>
      </c>
      <c r="BH221" s="213">
        <f>IF(N221="sníž. přenesená",J221,0)</f>
        <v>0</v>
      </c>
      <c r="BI221" s="213">
        <f>IF(N221="nulová",J221,0)</f>
        <v>0</v>
      </c>
      <c r="BJ221" s="19" t="s">
        <v>74</v>
      </c>
      <c r="BK221" s="213">
        <f>ROUND(I221*H221,2)</f>
        <v>0</v>
      </c>
      <c r="BL221" s="19" t="s">
        <v>234</v>
      </c>
      <c r="BM221" s="212" t="s">
        <v>314</v>
      </c>
    </row>
    <row r="222" spans="1:47" s="2" customFormat="1" ht="12">
      <c r="A222" s="40"/>
      <c r="B222" s="41"/>
      <c r="C222" s="42"/>
      <c r="D222" s="214" t="s">
        <v>128</v>
      </c>
      <c r="E222" s="42"/>
      <c r="F222" s="215" t="s">
        <v>315</v>
      </c>
      <c r="G222" s="42"/>
      <c r="H222" s="42"/>
      <c r="I222" s="216"/>
      <c r="J222" s="42"/>
      <c r="K222" s="42"/>
      <c r="L222" s="46"/>
      <c r="M222" s="217"/>
      <c r="N222" s="218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128</v>
      </c>
      <c r="AU222" s="19" t="s">
        <v>126</v>
      </c>
    </row>
    <row r="223" spans="1:65" s="2" customFormat="1" ht="24.15" customHeight="1">
      <c r="A223" s="40"/>
      <c r="B223" s="41"/>
      <c r="C223" s="200" t="s">
        <v>316</v>
      </c>
      <c r="D223" s="200" t="s">
        <v>121</v>
      </c>
      <c r="E223" s="201" t="s">
        <v>317</v>
      </c>
      <c r="F223" s="202" t="s">
        <v>318</v>
      </c>
      <c r="G223" s="203" t="s">
        <v>298</v>
      </c>
      <c r="H223" s="204">
        <v>2</v>
      </c>
      <c r="I223" s="205"/>
      <c r="J223" s="206">
        <f>ROUND(I223*H223,2)</f>
        <v>0</v>
      </c>
      <c r="K223" s="207"/>
      <c r="L223" s="46"/>
      <c r="M223" s="208" t="s">
        <v>19</v>
      </c>
      <c r="N223" s="209" t="s">
        <v>40</v>
      </c>
      <c r="O223" s="86"/>
      <c r="P223" s="210">
        <f>O223*H223</f>
        <v>0</v>
      </c>
      <c r="Q223" s="210">
        <v>0.0011</v>
      </c>
      <c r="R223" s="210">
        <f>Q223*H223</f>
        <v>0.0022</v>
      </c>
      <c r="S223" s="210">
        <v>0</v>
      </c>
      <c r="T223" s="211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2" t="s">
        <v>234</v>
      </c>
      <c r="AT223" s="212" t="s">
        <v>121</v>
      </c>
      <c r="AU223" s="212" t="s">
        <v>126</v>
      </c>
      <c r="AY223" s="19" t="s">
        <v>116</v>
      </c>
      <c r="BE223" s="213">
        <f>IF(N223="základní",J223,0)</f>
        <v>0</v>
      </c>
      <c r="BF223" s="213">
        <f>IF(N223="snížená",J223,0)</f>
        <v>0</v>
      </c>
      <c r="BG223" s="213">
        <f>IF(N223="zákl. přenesená",J223,0)</f>
        <v>0</v>
      </c>
      <c r="BH223" s="213">
        <f>IF(N223="sníž. přenesená",J223,0)</f>
        <v>0</v>
      </c>
      <c r="BI223" s="213">
        <f>IF(N223="nulová",J223,0)</f>
        <v>0</v>
      </c>
      <c r="BJ223" s="19" t="s">
        <v>74</v>
      </c>
      <c r="BK223" s="213">
        <f>ROUND(I223*H223,2)</f>
        <v>0</v>
      </c>
      <c r="BL223" s="19" t="s">
        <v>234</v>
      </c>
      <c r="BM223" s="212" t="s">
        <v>319</v>
      </c>
    </row>
    <row r="224" spans="1:47" s="2" customFormat="1" ht="12">
      <c r="A224" s="40"/>
      <c r="B224" s="41"/>
      <c r="C224" s="42"/>
      <c r="D224" s="214" t="s">
        <v>128</v>
      </c>
      <c r="E224" s="42"/>
      <c r="F224" s="215" t="s">
        <v>320</v>
      </c>
      <c r="G224" s="42"/>
      <c r="H224" s="42"/>
      <c r="I224" s="216"/>
      <c r="J224" s="42"/>
      <c r="K224" s="42"/>
      <c r="L224" s="46"/>
      <c r="M224" s="217"/>
      <c r="N224" s="218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128</v>
      </c>
      <c r="AU224" s="19" t="s">
        <v>126</v>
      </c>
    </row>
    <row r="225" spans="1:65" s="2" customFormat="1" ht="24.15" customHeight="1">
      <c r="A225" s="40"/>
      <c r="B225" s="41"/>
      <c r="C225" s="200" t="s">
        <v>321</v>
      </c>
      <c r="D225" s="200" t="s">
        <v>121</v>
      </c>
      <c r="E225" s="201" t="s">
        <v>322</v>
      </c>
      <c r="F225" s="202" t="s">
        <v>323</v>
      </c>
      <c r="G225" s="203" t="s">
        <v>298</v>
      </c>
      <c r="H225" s="204">
        <v>2</v>
      </c>
      <c r="I225" s="205"/>
      <c r="J225" s="206">
        <f>ROUND(I225*H225,2)</f>
        <v>0</v>
      </c>
      <c r="K225" s="207"/>
      <c r="L225" s="46"/>
      <c r="M225" s="208" t="s">
        <v>19</v>
      </c>
      <c r="N225" s="209" t="s">
        <v>40</v>
      </c>
      <c r="O225" s="86"/>
      <c r="P225" s="210">
        <f>O225*H225</f>
        <v>0</v>
      </c>
      <c r="Q225" s="210">
        <v>0</v>
      </c>
      <c r="R225" s="210">
        <f>Q225*H225</f>
        <v>0</v>
      </c>
      <c r="S225" s="210">
        <v>0.69347</v>
      </c>
      <c r="T225" s="211">
        <f>S225*H225</f>
        <v>1.38694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2" t="s">
        <v>234</v>
      </c>
      <c r="AT225" s="212" t="s">
        <v>121</v>
      </c>
      <c r="AU225" s="212" t="s">
        <v>126</v>
      </c>
      <c r="AY225" s="19" t="s">
        <v>116</v>
      </c>
      <c r="BE225" s="213">
        <f>IF(N225="základní",J225,0)</f>
        <v>0</v>
      </c>
      <c r="BF225" s="213">
        <f>IF(N225="snížená",J225,0)</f>
        <v>0</v>
      </c>
      <c r="BG225" s="213">
        <f>IF(N225="zákl. přenesená",J225,0)</f>
        <v>0</v>
      </c>
      <c r="BH225" s="213">
        <f>IF(N225="sníž. přenesená",J225,0)</f>
        <v>0</v>
      </c>
      <c r="BI225" s="213">
        <f>IF(N225="nulová",J225,0)</f>
        <v>0</v>
      </c>
      <c r="BJ225" s="19" t="s">
        <v>74</v>
      </c>
      <c r="BK225" s="213">
        <f>ROUND(I225*H225,2)</f>
        <v>0</v>
      </c>
      <c r="BL225" s="19" t="s">
        <v>234</v>
      </c>
      <c r="BM225" s="212" t="s">
        <v>324</v>
      </c>
    </row>
    <row r="226" spans="1:47" s="2" customFormat="1" ht="12">
      <c r="A226" s="40"/>
      <c r="B226" s="41"/>
      <c r="C226" s="42"/>
      <c r="D226" s="214" t="s">
        <v>128</v>
      </c>
      <c r="E226" s="42"/>
      <c r="F226" s="215" t="s">
        <v>325</v>
      </c>
      <c r="G226" s="42"/>
      <c r="H226" s="42"/>
      <c r="I226" s="216"/>
      <c r="J226" s="42"/>
      <c r="K226" s="42"/>
      <c r="L226" s="46"/>
      <c r="M226" s="217"/>
      <c r="N226" s="218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128</v>
      </c>
      <c r="AU226" s="19" t="s">
        <v>126</v>
      </c>
    </row>
    <row r="227" spans="1:65" s="2" customFormat="1" ht="44.25" customHeight="1">
      <c r="A227" s="40"/>
      <c r="B227" s="41"/>
      <c r="C227" s="200" t="s">
        <v>326</v>
      </c>
      <c r="D227" s="200" t="s">
        <v>121</v>
      </c>
      <c r="E227" s="201" t="s">
        <v>327</v>
      </c>
      <c r="F227" s="202" t="s">
        <v>328</v>
      </c>
      <c r="G227" s="203" t="s">
        <v>298</v>
      </c>
      <c r="H227" s="204">
        <v>2</v>
      </c>
      <c r="I227" s="205"/>
      <c r="J227" s="206">
        <f>ROUND(I227*H227,2)</f>
        <v>0</v>
      </c>
      <c r="K227" s="207"/>
      <c r="L227" s="46"/>
      <c r="M227" s="208" t="s">
        <v>19</v>
      </c>
      <c r="N227" s="209" t="s">
        <v>40</v>
      </c>
      <c r="O227" s="86"/>
      <c r="P227" s="210">
        <f>O227*H227</f>
        <v>0</v>
      </c>
      <c r="Q227" s="210">
        <v>0.05434</v>
      </c>
      <c r="R227" s="210">
        <f>Q227*H227</f>
        <v>0.10868</v>
      </c>
      <c r="S227" s="210">
        <v>0</v>
      </c>
      <c r="T227" s="211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2" t="s">
        <v>125</v>
      </c>
      <c r="AT227" s="212" t="s">
        <v>121</v>
      </c>
      <c r="AU227" s="212" t="s">
        <v>126</v>
      </c>
      <c r="AY227" s="19" t="s">
        <v>116</v>
      </c>
      <c r="BE227" s="213">
        <f>IF(N227="základní",J227,0)</f>
        <v>0</v>
      </c>
      <c r="BF227" s="213">
        <f>IF(N227="snížená",J227,0)</f>
        <v>0</v>
      </c>
      <c r="BG227" s="213">
        <f>IF(N227="zákl. přenesená",J227,0)</f>
        <v>0</v>
      </c>
      <c r="BH227" s="213">
        <f>IF(N227="sníž. přenesená",J227,0)</f>
        <v>0</v>
      </c>
      <c r="BI227" s="213">
        <f>IF(N227="nulová",J227,0)</f>
        <v>0</v>
      </c>
      <c r="BJ227" s="19" t="s">
        <v>74</v>
      </c>
      <c r="BK227" s="213">
        <f>ROUND(I227*H227,2)</f>
        <v>0</v>
      </c>
      <c r="BL227" s="19" t="s">
        <v>125</v>
      </c>
      <c r="BM227" s="212" t="s">
        <v>329</v>
      </c>
    </row>
    <row r="228" spans="1:47" s="2" customFormat="1" ht="12">
      <c r="A228" s="40"/>
      <c r="B228" s="41"/>
      <c r="C228" s="42"/>
      <c r="D228" s="214" t="s">
        <v>128</v>
      </c>
      <c r="E228" s="42"/>
      <c r="F228" s="215" t="s">
        <v>330</v>
      </c>
      <c r="G228" s="42"/>
      <c r="H228" s="42"/>
      <c r="I228" s="216"/>
      <c r="J228" s="42"/>
      <c r="K228" s="42"/>
      <c r="L228" s="46"/>
      <c r="M228" s="217"/>
      <c r="N228" s="218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128</v>
      </c>
      <c r="AU228" s="19" t="s">
        <v>126</v>
      </c>
    </row>
    <row r="229" spans="1:65" s="2" customFormat="1" ht="21.75" customHeight="1">
      <c r="A229" s="40"/>
      <c r="B229" s="41"/>
      <c r="C229" s="200" t="s">
        <v>331</v>
      </c>
      <c r="D229" s="200" t="s">
        <v>121</v>
      </c>
      <c r="E229" s="201" t="s">
        <v>332</v>
      </c>
      <c r="F229" s="202" t="s">
        <v>333</v>
      </c>
      <c r="G229" s="203" t="s">
        <v>298</v>
      </c>
      <c r="H229" s="204">
        <v>6</v>
      </c>
      <c r="I229" s="205"/>
      <c r="J229" s="206">
        <f>ROUND(I229*H229,2)</f>
        <v>0</v>
      </c>
      <c r="K229" s="207"/>
      <c r="L229" s="46"/>
      <c r="M229" s="208" t="s">
        <v>19</v>
      </c>
      <c r="N229" s="209" t="s">
        <v>40</v>
      </c>
      <c r="O229" s="86"/>
      <c r="P229" s="210">
        <f>O229*H229</f>
        <v>0</v>
      </c>
      <c r="Q229" s="210">
        <v>0.00154</v>
      </c>
      <c r="R229" s="210">
        <f>Q229*H229</f>
        <v>0.00924</v>
      </c>
      <c r="S229" s="210">
        <v>0</v>
      </c>
      <c r="T229" s="211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12" t="s">
        <v>234</v>
      </c>
      <c r="AT229" s="212" t="s">
        <v>121</v>
      </c>
      <c r="AU229" s="212" t="s">
        <v>126</v>
      </c>
      <c r="AY229" s="19" t="s">
        <v>116</v>
      </c>
      <c r="BE229" s="213">
        <f>IF(N229="základní",J229,0)</f>
        <v>0</v>
      </c>
      <c r="BF229" s="213">
        <f>IF(N229="snížená",J229,0)</f>
        <v>0</v>
      </c>
      <c r="BG229" s="213">
        <f>IF(N229="zákl. přenesená",J229,0)</f>
        <v>0</v>
      </c>
      <c r="BH229" s="213">
        <f>IF(N229="sníž. přenesená",J229,0)</f>
        <v>0</v>
      </c>
      <c r="BI229" s="213">
        <f>IF(N229="nulová",J229,0)</f>
        <v>0</v>
      </c>
      <c r="BJ229" s="19" t="s">
        <v>74</v>
      </c>
      <c r="BK229" s="213">
        <f>ROUND(I229*H229,2)</f>
        <v>0</v>
      </c>
      <c r="BL229" s="19" t="s">
        <v>234</v>
      </c>
      <c r="BM229" s="212" t="s">
        <v>334</v>
      </c>
    </row>
    <row r="230" spans="1:47" s="2" customFormat="1" ht="12">
      <c r="A230" s="40"/>
      <c r="B230" s="41"/>
      <c r="C230" s="42"/>
      <c r="D230" s="214" t="s">
        <v>128</v>
      </c>
      <c r="E230" s="42"/>
      <c r="F230" s="215" t="s">
        <v>335</v>
      </c>
      <c r="G230" s="42"/>
      <c r="H230" s="42"/>
      <c r="I230" s="216"/>
      <c r="J230" s="42"/>
      <c r="K230" s="42"/>
      <c r="L230" s="46"/>
      <c r="M230" s="217"/>
      <c r="N230" s="218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128</v>
      </c>
      <c r="AU230" s="19" t="s">
        <v>126</v>
      </c>
    </row>
    <row r="231" spans="1:65" s="2" customFormat="1" ht="16.5" customHeight="1">
      <c r="A231" s="40"/>
      <c r="B231" s="41"/>
      <c r="C231" s="200" t="s">
        <v>336</v>
      </c>
      <c r="D231" s="200" t="s">
        <v>121</v>
      </c>
      <c r="E231" s="201" t="s">
        <v>337</v>
      </c>
      <c r="F231" s="202" t="s">
        <v>338</v>
      </c>
      <c r="G231" s="203" t="s">
        <v>298</v>
      </c>
      <c r="H231" s="204">
        <v>4</v>
      </c>
      <c r="I231" s="205"/>
      <c r="J231" s="206">
        <f>ROUND(I231*H231,2)</f>
        <v>0</v>
      </c>
      <c r="K231" s="207"/>
      <c r="L231" s="46"/>
      <c r="M231" s="208" t="s">
        <v>19</v>
      </c>
      <c r="N231" s="209" t="s">
        <v>40</v>
      </c>
      <c r="O231" s="86"/>
      <c r="P231" s="210">
        <f>O231*H231</f>
        <v>0</v>
      </c>
      <c r="Q231" s="210">
        <v>0.00184</v>
      </c>
      <c r="R231" s="210">
        <f>Q231*H231</f>
        <v>0.00736</v>
      </c>
      <c r="S231" s="210">
        <v>0</v>
      </c>
      <c r="T231" s="211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2" t="s">
        <v>234</v>
      </c>
      <c r="AT231" s="212" t="s">
        <v>121</v>
      </c>
      <c r="AU231" s="212" t="s">
        <v>126</v>
      </c>
      <c r="AY231" s="19" t="s">
        <v>116</v>
      </c>
      <c r="BE231" s="213">
        <f>IF(N231="základní",J231,0)</f>
        <v>0</v>
      </c>
      <c r="BF231" s="213">
        <f>IF(N231="snížená",J231,0)</f>
        <v>0</v>
      </c>
      <c r="BG231" s="213">
        <f>IF(N231="zákl. přenesená",J231,0)</f>
        <v>0</v>
      </c>
      <c r="BH231" s="213">
        <f>IF(N231="sníž. přenesená",J231,0)</f>
        <v>0</v>
      </c>
      <c r="BI231" s="213">
        <f>IF(N231="nulová",J231,0)</f>
        <v>0</v>
      </c>
      <c r="BJ231" s="19" t="s">
        <v>74</v>
      </c>
      <c r="BK231" s="213">
        <f>ROUND(I231*H231,2)</f>
        <v>0</v>
      </c>
      <c r="BL231" s="19" t="s">
        <v>234</v>
      </c>
      <c r="BM231" s="212" t="s">
        <v>339</v>
      </c>
    </row>
    <row r="232" spans="1:47" s="2" customFormat="1" ht="12">
      <c r="A232" s="40"/>
      <c r="B232" s="41"/>
      <c r="C232" s="42"/>
      <c r="D232" s="214" t="s">
        <v>128</v>
      </c>
      <c r="E232" s="42"/>
      <c r="F232" s="215" t="s">
        <v>340</v>
      </c>
      <c r="G232" s="42"/>
      <c r="H232" s="42"/>
      <c r="I232" s="216"/>
      <c r="J232" s="42"/>
      <c r="K232" s="42"/>
      <c r="L232" s="46"/>
      <c r="M232" s="217"/>
      <c r="N232" s="218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128</v>
      </c>
      <c r="AU232" s="19" t="s">
        <v>126</v>
      </c>
    </row>
    <row r="233" spans="1:65" s="2" customFormat="1" ht="24.15" customHeight="1">
      <c r="A233" s="40"/>
      <c r="B233" s="41"/>
      <c r="C233" s="200" t="s">
        <v>341</v>
      </c>
      <c r="D233" s="200" t="s">
        <v>121</v>
      </c>
      <c r="E233" s="201" t="s">
        <v>342</v>
      </c>
      <c r="F233" s="202" t="s">
        <v>343</v>
      </c>
      <c r="G233" s="203" t="s">
        <v>275</v>
      </c>
      <c r="H233" s="204">
        <v>6</v>
      </c>
      <c r="I233" s="205"/>
      <c r="J233" s="206">
        <f>ROUND(I233*H233,2)</f>
        <v>0</v>
      </c>
      <c r="K233" s="207"/>
      <c r="L233" s="46"/>
      <c r="M233" s="208" t="s">
        <v>19</v>
      </c>
      <c r="N233" s="209" t="s">
        <v>40</v>
      </c>
      <c r="O233" s="86"/>
      <c r="P233" s="210">
        <f>O233*H233</f>
        <v>0</v>
      </c>
      <c r="Q233" s="210">
        <v>0.00024</v>
      </c>
      <c r="R233" s="210">
        <f>Q233*H233</f>
        <v>0.00144</v>
      </c>
      <c r="S233" s="210">
        <v>0</v>
      </c>
      <c r="T233" s="211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2" t="s">
        <v>234</v>
      </c>
      <c r="AT233" s="212" t="s">
        <v>121</v>
      </c>
      <c r="AU233" s="212" t="s">
        <v>126</v>
      </c>
      <c r="AY233" s="19" t="s">
        <v>116</v>
      </c>
      <c r="BE233" s="213">
        <f>IF(N233="základní",J233,0)</f>
        <v>0</v>
      </c>
      <c r="BF233" s="213">
        <f>IF(N233="snížená",J233,0)</f>
        <v>0</v>
      </c>
      <c r="BG233" s="213">
        <f>IF(N233="zákl. přenesená",J233,0)</f>
        <v>0</v>
      </c>
      <c r="BH233" s="213">
        <f>IF(N233="sníž. přenesená",J233,0)</f>
        <v>0</v>
      </c>
      <c r="BI233" s="213">
        <f>IF(N233="nulová",J233,0)</f>
        <v>0</v>
      </c>
      <c r="BJ233" s="19" t="s">
        <v>74</v>
      </c>
      <c r="BK233" s="213">
        <f>ROUND(I233*H233,2)</f>
        <v>0</v>
      </c>
      <c r="BL233" s="19" t="s">
        <v>234</v>
      </c>
      <c r="BM233" s="212" t="s">
        <v>344</v>
      </c>
    </row>
    <row r="234" spans="1:47" s="2" customFormat="1" ht="12">
      <c r="A234" s="40"/>
      <c r="B234" s="41"/>
      <c r="C234" s="42"/>
      <c r="D234" s="214" t="s">
        <v>128</v>
      </c>
      <c r="E234" s="42"/>
      <c r="F234" s="215" t="s">
        <v>345</v>
      </c>
      <c r="G234" s="42"/>
      <c r="H234" s="42"/>
      <c r="I234" s="216"/>
      <c r="J234" s="42"/>
      <c r="K234" s="42"/>
      <c r="L234" s="46"/>
      <c r="M234" s="217"/>
      <c r="N234" s="218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128</v>
      </c>
      <c r="AU234" s="19" t="s">
        <v>126</v>
      </c>
    </row>
    <row r="235" spans="1:65" s="2" customFormat="1" ht="16.5" customHeight="1">
      <c r="A235" s="40"/>
      <c r="B235" s="41"/>
      <c r="C235" s="200" t="s">
        <v>346</v>
      </c>
      <c r="D235" s="200" t="s">
        <v>121</v>
      </c>
      <c r="E235" s="201" t="s">
        <v>347</v>
      </c>
      <c r="F235" s="202" t="s">
        <v>348</v>
      </c>
      <c r="G235" s="203" t="s">
        <v>275</v>
      </c>
      <c r="H235" s="204">
        <v>4</v>
      </c>
      <c r="I235" s="205"/>
      <c r="J235" s="206">
        <f>ROUND(I235*H235,2)</f>
        <v>0</v>
      </c>
      <c r="K235" s="207"/>
      <c r="L235" s="46"/>
      <c r="M235" s="208" t="s">
        <v>19</v>
      </c>
      <c r="N235" s="209" t="s">
        <v>40</v>
      </c>
      <c r="O235" s="86"/>
      <c r="P235" s="210">
        <f>O235*H235</f>
        <v>0</v>
      </c>
      <c r="Q235" s="210">
        <v>9E-05</v>
      </c>
      <c r="R235" s="210">
        <f>Q235*H235</f>
        <v>0.00036</v>
      </c>
      <c r="S235" s="210">
        <v>0</v>
      </c>
      <c r="T235" s="211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2" t="s">
        <v>234</v>
      </c>
      <c r="AT235" s="212" t="s">
        <v>121</v>
      </c>
      <c r="AU235" s="212" t="s">
        <v>126</v>
      </c>
      <c r="AY235" s="19" t="s">
        <v>116</v>
      </c>
      <c r="BE235" s="213">
        <f>IF(N235="základní",J235,0)</f>
        <v>0</v>
      </c>
      <c r="BF235" s="213">
        <f>IF(N235="snížená",J235,0)</f>
        <v>0</v>
      </c>
      <c r="BG235" s="213">
        <f>IF(N235="zákl. přenesená",J235,0)</f>
        <v>0</v>
      </c>
      <c r="BH235" s="213">
        <f>IF(N235="sníž. přenesená",J235,0)</f>
        <v>0</v>
      </c>
      <c r="BI235" s="213">
        <f>IF(N235="nulová",J235,0)</f>
        <v>0</v>
      </c>
      <c r="BJ235" s="19" t="s">
        <v>74</v>
      </c>
      <c r="BK235" s="213">
        <f>ROUND(I235*H235,2)</f>
        <v>0</v>
      </c>
      <c r="BL235" s="19" t="s">
        <v>234</v>
      </c>
      <c r="BM235" s="212" t="s">
        <v>349</v>
      </c>
    </row>
    <row r="236" spans="1:47" s="2" customFormat="1" ht="12">
      <c r="A236" s="40"/>
      <c r="B236" s="41"/>
      <c r="C236" s="42"/>
      <c r="D236" s="214" t="s">
        <v>128</v>
      </c>
      <c r="E236" s="42"/>
      <c r="F236" s="215" t="s">
        <v>350</v>
      </c>
      <c r="G236" s="42"/>
      <c r="H236" s="42"/>
      <c r="I236" s="216"/>
      <c r="J236" s="42"/>
      <c r="K236" s="42"/>
      <c r="L236" s="46"/>
      <c r="M236" s="217"/>
      <c r="N236" s="218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128</v>
      </c>
      <c r="AU236" s="19" t="s">
        <v>126</v>
      </c>
    </row>
    <row r="237" spans="1:65" s="2" customFormat="1" ht="44.25" customHeight="1">
      <c r="A237" s="40"/>
      <c r="B237" s="41"/>
      <c r="C237" s="200" t="s">
        <v>351</v>
      </c>
      <c r="D237" s="200" t="s">
        <v>121</v>
      </c>
      <c r="E237" s="201" t="s">
        <v>352</v>
      </c>
      <c r="F237" s="202" t="s">
        <v>353</v>
      </c>
      <c r="G237" s="203" t="s">
        <v>237</v>
      </c>
      <c r="H237" s="204">
        <v>0.091</v>
      </c>
      <c r="I237" s="205"/>
      <c r="J237" s="206">
        <f>ROUND(I237*H237,2)</f>
        <v>0</v>
      </c>
      <c r="K237" s="207"/>
      <c r="L237" s="46"/>
      <c r="M237" s="208" t="s">
        <v>19</v>
      </c>
      <c r="N237" s="209" t="s">
        <v>40</v>
      </c>
      <c r="O237" s="86"/>
      <c r="P237" s="210">
        <f>O237*H237</f>
        <v>0</v>
      </c>
      <c r="Q237" s="210">
        <v>0</v>
      </c>
      <c r="R237" s="210">
        <f>Q237*H237</f>
        <v>0</v>
      </c>
      <c r="S237" s="210">
        <v>0</v>
      </c>
      <c r="T237" s="211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12" t="s">
        <v>234</v>
      </c>
      <c r="AT237" s="212" t="s">
        <v>121</v>
      </c>
      <c r="AU237" s="212" t="s">
        <v>126</v>
      </c>
      <c r="AY237" s="19" t="s">
        <v>116</v>
      </c>
      <c r="BE237" s="213">
        <f>IF(N237="základní",J237,0)</f>
        <v>0</v>
      </c>
      <c r="BF237" s="213">
        <f>IF(N237="snížená",J237,0)</f>
        <v>0</v>
      </c>
      <c r="BG237" s="213">
        <f>IF(N237="zákl. přenesená",J237,0)</f>
        <v>0</v>
      </c>
      <c r="BH237" s="213">
        <f>IF(N237="sníž. přenesená",J237,0)</f>
        <v>0</v>
      </c>
      <c r="BI237" s="213">
        <f>IF(N237="nulová",J237,0)</f>
        <v>0</v>
      </c>
      <c r="BJ237" s="19" t="s">
        <v>74</v>
      </c>
      <c r="BK237" s="213">
        <f>ROUND(I237*H237,2)</f>
        <v>0</v>
      </c>
      <c r="BL237" s="19" t="s">
        <v>234</v>
      </c>
      <c r="BM237" s="212" t="s">
        <v>354</v>
      </c>
    </row>
    <row r="238" spans="1:47" s="2" customFormat="1" ht="12">
      <c r="A238" s="40"/>
      <c r="B238" s="41"/>
      <c r="C238" s="42"/>
      <c r="D238" s="214" t="s">
        <v>128</v>
      </c>
      <c r="E238" s="42"/>
      <c r="F238" s="215" t="s">
        <v>355</v>
      </c>
      <c r="G238" s="42"/>
      <c r="H238" s="42"/>
      <c r="I238" s="216"/>
      <c r="J238" s="42"/>
      <c r="K238" s="42"/>
      <c r="L238" s="46"/>
      <c r="M238" s="217"/>
      <c r="N238" s="218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128</v>
      </c>
      <c r="AU238" s="19" t="s">
        <v>126</v>
      </c>
    </row>
    <row r="239" spans="1:65" s="2" customFormat="1" ht="49.05" customHeight="1">
      <c r="A239" s="40"/>
      <c r="B239" s="41"/>
      <c r="C239" s="200" t="s">
        <v>356</v>
      </c>
      <c r="D239" s="200" t="s">
        <v>121</v>
      </c>
      <c r="E239" s="201" t="s">
        <v>357</v>
      </c>
      <c r="F239" s="202" t="s">
        <v>358</v>
      </c>
      <c r="G239" s="203" t="s">
        <v>237</v>
      </c>
      <c r="H239" s="204">
        <v>0.091</v>
      </c>
      <c r="I239" s="205"/>
      <c r="J239" s="206">
        <f>ROUND(I239*H239,2)</f>
        <v>0</v>
      </c>
      <c r="K239" s="207"/>
      <c r="L239" s="46"/>
      <c r="M239" s="208" t="s">
        <v>19</v>
      </c>
      <c r="N239" s="209" t="s">
        <v>40</v>
      </c>
      <c r="O239" s="86"/>
      <c r="P239" s="210">
        <f>O239*H239</f>
        <v>0</v>
      </c>
      <c r="Q239" s="210">
        <v>0</v>
      </c>
      <c r="R239" s="210">
        <f>Q239*H239</f>
        <v>0</v>
      </c>
      <c r="S239" s="210">
        <v>0</v>
      </c>
      <c r="T239" s="211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2" t="s">
        <v>234</v>
      </c>
      <c r="AT239" s="212" t="s">
        <v>121</v>
      </c>
      <c r="AU239" s="212" t="s">
        <v>126</v>
      </c>
      <c r="AY239" s="19" t="s">
        <v>116</v>
      </c>
      <c r="BE239" s="213">
        <f>IF(N239="základní",J239,0)</f>
        <v>0</v>
      </c>
      <c r="BF239" s="213">
        <f>IF(N239="snížená",J239,0)</f>
        <v>0</v>
      </c>
      <c r="BG239" s="213">
        <f>IF(N239="zákl. přenesená",J239,0)</f>
        <v>0</v>
      </c>
      <c r="BH239" s="213">
        <f>IF(N239="sníž. přenesená",J239,0)</f>
        <v>0</v>
      </c>
      <c r="BI239" s="213">
        <f>IF(N239="nulová",J239,0)</f>
        <v>0</v>
      </c>
      <c r="BJ239" s="19" t="s">
        <v>74</v>
      </c>
      <c r="BK239" s="213">
        <f>ROUND(I239*H239,2)</f>
        <v>0</v>
      </c>
      <c r="BL239" s="19" t="s">
        <v>234</v>
      </c>
      <c r="BM239" s="212" t="s">
        <v>359</v>
      </c>
    </row>
    <row r="240" spans="1:47" s="2" customFormat="1" ht="12">
      <c r="A240" s="40"/>
      <c r="B240" s="41"/>
      <c r="C240" s="42"/>
      <c r="D240" s="214" t="s">
        <v>128</v>
      </c>
      <c r="E240" s="42"/>
      <c r="F240" s="215" t="s">
        <v>360</v>
      </c>
      <c r="G240" s="42"/>
      <c r="H240" s="42"/>
      <c r="I240" s="216"/>
      <c r="J240" s="42"/>
      <c r="K240" s="42"/>
      <c r="L240" s="46"/>
      <c r="M240" s="217"/>
      <c r="N240" s="218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128</v>
      </c>
      <c r="AU240" s="19" t="s">
        <v>126</v>
      </c>
    </row>
    <row r="241" spans="1:63" s="12" customFormat="1" ht="20.85" customHeight="1">
      <c r="A241" s="12"/>
      <c r="B241" s="184"/>
      <c r="C241" s="185"/>
      <c r="D241" s="186" t="s">
        <v>68</v>
      </c>
      <c r="E241" s="198" t="s">
        <v>361</v>
      </c>
      <c r="F241" s="198" t="s">
        <v>362</v>
      </c>
      <c r="G241" s="185"/>
      <c r="H241" s="185"/>
      <c r="I241" s="188"/>
      <c r="J241" s="199">
        <f>BK241</f>
        <v>0</v>
      </c>
      <c r="K241" s="185"/>
      <c r="L241" s="190"/>
      <c r="M241" s="191"/>
      <c r="N241" s="192"/>
      <c r="O241" s="192"/>
      <c r="P241" s="193">
        <f>SUM(P242:P243)</f>
        <v>0</v>
      </c>
      <c r="Q241" s="192"/>
      <c r="R241" s="193">
        <f>SUM(R242:R243)</f>
        <v>0</v>
      </c>
      <c r="S241" s="192"/>
      <c r="T241" s="194">
        <f>SUM(T242:T243)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195" t="s">
        <v>76</v>
      </c>
      <c r="AT241" s="196" t="s">
        <v>68</v>
      </c>
      <c r="AU241" s="196" t="s">
        <v>76</v>
      </c>
      <c r="AY241" s="195" t="s">
        <v>116</v>
      </c>
      <c r="BK241" s="197">
        <f>SUM(BK242:BK243)</f>
        <v>0</v>
      </c>
    </row>
    <row r="242" spans="1:65" s="2" customFormat="1" ht="44.25" customHeight="1">
      <c r="A242" s="40"/>
      <c r="B242" s="41"/>
      <c r="C242" s="200" t="s">
        <v>363</v>
      </c>
      <c r="D242" s="200" t="s">
        <v>121</v>
      </c>
      <c r="E242" s="201" t="s">
        <v>364</v>
      </c>
      <c r="F242" s="202" t="s">
        <v>365</v>
      </c>
      <c r="G242" s="203" t="s">
        <v>275</v>
      </c>
      <c r="H242" s="204">
        <v>1</v>
      </c>
      <c r="I242" s="205"/>
      <c r="J242" s="206">
        <f>ROUND(I242*H242,2)</f>
        <v>0</v>
      </c>
      <c r="K242" s="207"/>
      <c r="L242" s="46"/>
      <c r="M242" s="208" t="s">
        <v>19</v>
      </c>
      <c r="N242" s="209" t="s">
        <v>40</v>
      </c>
      <c r="O242" s="86"/>
      <c r="P242" s="210">
        <f>O242*H242</f>
        <v>0</v>
      </c>
      <c r="Q242" s="210">
        <v>0</v>
      </c>
      <c r="R242" s="210">
        <f>Q242*H242</f>
        <v>0</v>
      </c>
      <c r="S242" s="210">
        <v>0</v>
      </c>
      <c r="T242" s="211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12" t="s">
        <v>234</v>
      </c>
      <c r="AT242" s="212" t="s">
        <v>121</v>
      </c>
      <c r="AU242" s="212" t="s">
        <v>126</v>
      </c>
      <c r="AY242" s="19" t="s">
        <v>116</v>
      </c>
      <c r="BE242" s="213">
        <f>IF(N242="základní",J242,0)</f>
        <v>0</v>
      </c>
      <c r="BF242" s="213">
        <f>IF(N242="snížená",J242,0)</f>
        <v>0</v>
      </c>
      <c r="BG242" s="213">
        <f>IF(N242="zákl. přenesená",J242,0)</f>
        <v>0</v>
      </c>
      <c r="BH242" s="213">
        <f>IF(N242="sníž. přenesená",J242,0)</f>
        <v>0</v>
      </c>
      <c r="BI242" s="213">
        <f>IF(N242="nulová",J242,0)</f>
        <v>0</v>
      </c>
      <c r="BJ242" s="19" t="s">
        <v>74</v>
      </c>
      <c r="BK242" s="213">
        <f>ROUND(I242*H242,2)</f>
        <v>0</v>
      </c>
      <c r="BL242" s="19" t="s">
        <v>234</v>
      </c>
      <c r="BM242" s="212" t="s">
        <v>366</v>
      </c>
    </row>
    <row r="243" spans="1:47" s="2" customFormat="1" ht="12">
      <c r="A243" s="40"/>
      <c r="B243" s="41"/>
      <c r="C243" s="42"/>
      <c r="D243" s="214" t="s">
        <v>128</v>
      </c>
      <c r="E243" s="42"/>
      <c r="F243" s="215" t="s">
        <v>367</v>
      </c>
      <c r="G243" s="42"/>
      <c r="H243" s="42"/>
      <c r="I243" s="216"/>
      <c r="J243" s="42"/>
      <c r="K243" s="42"/>
      <c r="L243" s="46"/>
      <c r="M243" s="217"/>
      <c r="N243" s="218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128</v>
      </c>
      <c r="AU243" s="19" t="s">
        <v>126</v>
      </c>
    </row>
    <row r="244" spans="1:63" s="12" customFormat="1" ht="20.85" customHeight="1">
      <c r="A244" s="12"/>
      <c r="B244" s="184"/>
      <c r="C244" s="185"/>
      <c r="D244" s="186" t="s">
        <v>68</v>
      </c>
      <c r="E244" s="198" t="s">
        <v>368</v>
      </c>
      <c r="F244" s="198" t="s">
        <v>369</v>
      </c>
      <c r="G244" s="185"/>
      <c r="H244" s="185"/>
      <c r="I244" s="188"/>
      <c r="J244" s="199">
        <f>BK244</f>
        <v>0</v>
      </c>
      <c r="K244" s="185"/>
      <c r="L244" s="190"/>
      <c r="M244" s="191"/>
      <c r="N244" s="192"/>
      <c r="O244" s="192"/>
      <c r="P244" s="193">
        <f>SUM(P245:P253)</f>
        <v>0</v>
      </c>
      <c r="Q244" s="192"/>
      <c r="R244" s="193">
        <f>SUM(R245:R253)</f>
        <v>0.00549</v>
      </c>
      <c r="S244" s="192"/>
      <c r="T244" s="194">
        <f>SUM(T245:T253)</f>
        <v>0.01503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195" t="s">
        <v>76</v>
      </c>
      <c r="AT244" s="196" t="s">
        <v>68</v>
      </c>
      <c r="AU244" s="196" t="s">
        <v>76</v>
      </c>
      <c r="AY244" s="195" t="s">
        <v>116</v>
      </c>
      <c r="BK244" s="197">
        <f>SUM(BK245:BK253)</f>
        <v>0</v>
      </c>
    </row>
    <row r="245" spans="1:65" s="2" customFormat="1" ht="24.15" customHeight="1">
      <c r="A245" s="40"/>
      <c r="B245" s="41"/>
      <c r="C245" s="200" t="s">
        <v>370</v>
      </c>
      <c r="D245" s="200" t="s">
        <v>121</v>
      </c>
      <c r="E245" s="201" t="s">
        <v>371</v>
      </c>
      <c r="F245" s="202" t="s">
        <v>372</v>
      </c>
      <c r="G245" s="203" t="s">
        <v>170</v>
      </c>
      <c r="H245" s="204">
        <v>9</v>
      </c>
      <c r="I245" s="205"/>
      <c r="J245" s="206">
        <f>ROUND(I245*H245,2)</f>
        <v>0</v>
      </c>
      <c r="K245" s="207"/>
      <c r="L245" s="46"/>
      <c r="M245" s="208" t="s">
        <v>19</v>
      </c>
      <c r="N245" s="209" t="s">
        <v>40</v>
      </c>
      <c r="O245" s="86"/>
      <c r="P245" s="210">
        <f>O245*H245</f>
        <v>0</v>
      </c>
      <c r="Q245" s="210">
        <v>0</v>
      </c>
      <c r="R245" s="210">
        <f>Q245*H245</f>
        <v>0</v>
      </c>
      <c r="S245" s="210">
        <v>0.00167</v>
      </c>
      <c r="T245" s="211">
        <f>S245*H245</f>
        <v>0.01503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12" t="s">
        <v>234</v>
      </c>
      <c r="AT245" s="212" t="s">
        <v>121</v>
      </c>
      <c r="AU245" s="212" t="s">
        <v>126</v>
      </c>
      <c r="AY245" s="19" t="s">
        <v>116</v>
      </c>
      <c r="BE245" s="213">
        <f>IF(N245="základní",J245,0)</f>
        <v>0</v>
      </c>
      <c r="BF245" s="213">
        <f>IF(N245="snížená",J245,0)</f>
        <v>0</v>
      </c>
      <c r="BG245" s="213">
        <f>IF(N245="zákl. přenesená",J245,0)</f>
        <v>0</v>
      </c>
      <c r="BH245" s="213">
        <f>IF(N245="sníž. přenesená",J245,0)</f>
        <v>0</v>
      </c>
      <c r="BI245" s="213">
        <f>IF(N245="nulová",J245,0)</f>
        <v>0</v>
      </c>
      <c r="BJ245" s="19" t="s">
        <v>74</v>
      </c>
      <c r="BK245" s="213">
        <f>ROUND(I245*H245,2)</f>
        <v>0</v>
      </c>
      <c r="BL245" s="19" t="s">
        <v>234</v>
      </c>
      <c r="BM245" s="212" t="s">
        <v>373</v>
      </c>
    </row>
    <row r="246" spans="1:47" s="2" customFormat="1" ht="12">
      <c r="A246" s="40"/>
      <c r="B246" s="41"/>
      <c r="C246" s="42"/>
      <c r="D246" s="214" t="s">
        <v>128</v>
      </c>
      <c r="E246" s="42"/>
      <c r="F246" s="215" t="s">
        <v>374</v>
      </c>
      <c r="G246" s="42"/>
      <c r="H246" s="42"/>
      <c r="I246" s="216"/>
      <c r="J246" s="42"/>
      <c r="K246" s="42"/>
      <c r="L246" s="46"/>
      <c r="M246" s="217"/>
      <c r="N246" s="218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128</v>
      </c>
      <c r="AU246" s="19" t="s">
        <v>126</v>
      </c>
    </row>
    <row r="247" spans="1:51" s="14" customFormat="1" ht="12">
      <c r="A247" s="14"/>
      <c r="B247" s="230"/>
      <c r="C247" s="231"/>
      <c r="D247" s="221" t="s">
        <v>134</v>
      </c>
      <c r="E247" s="232" t="s">
        <v>19</v>
      </c>
      <c r="F247" s="233" t="s">
        <v>375</v>
      </c>
      <c r="G247" s="231"/>
      <c r="H247" s="234">
        <v>9</v>
      </c>
      <c r="I247" s="235"/>
      <c r="J247" s="231"/>
      <c r="K247" s="231"/>
      <c r="L247" s="236"/>
      <c r="M247" s="237"/>
      <c r="N247" s="238"/>
      <c r="O247" s="238"/>
      <c r="P247" s="238"/>
      <c r="Q247" s="238"/>
      <c r="R247" s="238"/>
      <c r="S247" s="238"/>
      <c r="T247" s="239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0" t="s">
        <v>134</v>
      </c>
      <c r="AU247" s="240" t="s">
        <v>126</v>
      </c>
      <c r="AV247" s="14" t="s">
        <v>76</v>
      </c>
      <c r="AW247" s="14" t="s">
        <v>31</v>
      </c>
      <c r="AX247" s="14" t="s">
        <v>74</v>
      </c>
      <c r="AY247" s="240" t="s">
        <v>116</v>
      </c>
    </row>
    <row r="248" spans="1:65" s="2" customFormat="1" ht="33" customHeight="1">
      <c r="A248" s="40"/>
      <c r="B248" s="41"/>
      <c r="C248" s="200" t="s">
        <v>376</v>
      </c>
      <c r="D248" s="200" t="s">
        <v>121</v>
      </c>
      <c r="E248" s="201" t="s">
        <v>377</v>
      </c>
      <c r="F248" s="202" t="s">
        <v>378</v>
      </c>
      <c r="G248" s="203" t="s">
        <v>170</v>
      </c>
      <c r="H248" s="204">
        <v>9</v>
      </c>
      <c r="I248" s="205"/>
      <c r="J248" s="206">
        <f>ROUND(I248*H248,2)</f>
        <v>0</v>
      </c>
      <c r="K248" s="207"/>
      <c r="L248" s="46"/>
      <c r="M248" s="208" t="s">
        <v>19</v>
      </c>
      <c r="N248" s="209" t="s">
        <v>40</v>
      </c>
      <c r="O248" s="86"/>
      <c r="P248" s="210">
        <f>O248*H248</f>
        <v>0</v>
      </c>
      <c r="Q248" s="210">
        <v>0.00061</v>
      </c>
      <c r="R248" s="210">
        <f>Q248*H248</f>
        <v>0.00549</v>
      </c>
      <c r="S248" s="210">
        <v>0</v>
      </c>
      <c r="T248" s="211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12" t="s">
        <v>234</v>
      </c>
      <c r="AT248" s="212" t="s">
        <v>121</v>
      </c>
      <c r="AU248" s="212" t="s">
        <v>126</v>
      </c>
      <c r="AY248" s="19" t="s">
        <v>116</v>
      </c>
      <c r="BE248" s="213">
        <f>IF(N248="základní",J248,0)</f>
        <v>0</v>
      </c>
      <c r="BF248" s="213">
        <f>IF(N248="snížená",J248,0)</f>
        <v>0</v>
      </c>
      <c r="BG248" s="213">
        <f>IF(N248="zákl. přenesená",J248,0)</f>
        <v>0</v>
      </c>
      <c r="BH248" s="213">
        <f>IF(N248="sníž. přenesená",J248,0)</f>
        <v>0</v>
      </c>
      <c r="BI248" s="213">
        <f>IF(N248="nulová",J248,0)</f>
        <v>0</v>
      </c>
      <c r="BJ248" s="19" t="s">
        <v>74</v>
      </c>
      <c r="BK248" s="213">
        <f>ROUND(I248*H248,2)</f>
        <v>0</v>
      </c>
      <c r="BL248" s="19" t="s">
        <v>234</v>
      </c>
      <c r="BM248" s="212" t="s">
        <v>379</v>
      </c>
    </row>
    <row r="249" spans="1:47" s="2" customFormat="1" ht="12">
      <c r="A249" s="40"/>
      <c r="B249" s="41"/>
      <c r="C249" s="42"/>
      <c r="D249" s="214" t="s">
        <v>128</v>
      </c>
      <c r="E249" s="42"/>
      <c r="F249" s="215" t="s">
        <v>380</v>
      </c>
      <c r="G249" s="42"/>
      <c r="H249" s="42"/>
      <c r="I249" s="216"/>
      <c r="J249" s="42"/>
      <c r="K249" s="42"/>
      <c r="L249" s="46"/>
      <c r="M249" s="217"/>
      <c r="N249" s="218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128</v>
      </c>
      <c r="AU249" s="19" t="s">
        <v>126</v>
      </c>
    </row>
    <row r="250" spans="1:65" s="2" customFormat="1" ht="44.25" customHeight="1">
      <c r="A250" s="40"/>
      <c r="B250" s="41"/>
      <c r="C250" s="200" t="s">
        <v>381</v>
      </c>
      <c r="D250" s="200" t="s">
        <v>121</v>
      </c>
      <c r="E250" s="201" t="s">
        <v>382</v>
      </c>
      <c r="F250" s="202" t="s">
        <v>383</v>
      </c>
      <c r="G250" s="203" t="s">
        <v>237</v>
      </c>
      <c r="H250" s="204">
        <v>0.005</v>
      </c>
      <c r="I250" s="205"/>
      <c r="J250" s="206">
        <f>ROUND(I250*H250,2)</f>
        <v>0</v>
      </c>
      <c r="K250" s="207"/>
      <c r="L250" s="46"/>
      <c r="M250" s="208" t="s">
        <v>19</v>
      </c>
      <c r="N250" s="209" t="s">
        <v>40</v>
      </c>
      <c r="O250" s="86"/>
      <c r="P250" s="210">
        <f>O250*H250</f>
        <v>0</v>
      </c>
      <c r="Q250" s="210">
        <v>0</v>
      </c>
      <c r="R250" s="210">
        <f>Q250*H250</f>
        <v>0</v>
      </c>
      <c r="S250" s="210">
        <v>0</v>
      </c>
      <c r="T250" s="211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2" t="s">
        <v>234</v>
      </c>
      <c r="AT250" s="212" t="s">
        <v>121</v>
      </c>
      <c r="AU250" s="212" t="s">
        <v>126</v>
      </c>
      <c r="AY250" s="19" t="s">
        <v>116</v>
      </c>
      <c r="BE250" s="213">
        <f>IF(N250="základní",J250,0)</f>
        <v>0</v>
      </c>
      <c r="BF250" s="213">
        <f>IF(N250="snížená",J250,0)</f>
        <v>0</v>
      </c>
      <c r="BG250" s="213">
        <f>IF(N250="zákl. přenesená",J250,0)</f>
        <v>0</v>
      </c>
      <c r="BH250" s="213">
        <f>IF(N250="sníž. přenesená",J250,0)</f>
        <v>0</v>
      </c>
      <c r="BI250" s="213">
        <f>IF(N250="nulová",J250,0)</f>
        <v>0</v>
      </c>
      <c r="BJ250" s="19" t="s">
        <v>74</v>
      </c>
      <c r="BK250" s="213">
        <f>ROUND(I250*H250,2)</f>
        <v>0</v>
      </c>
      <c r="BL250" s="19" t="s">
        <v>234</v>
      </c>
      <c r="BM250" s="212" t="s">
        <v>384</v>
      </c>
    </row>
    <row r="251" spans="1:47" s="2" customFormat="1" ht="12">
      <c r="A251" s="40"/>
      <c r="B251" s="41"/>
      <c r="C251" s="42"/>
      <c r="D251" s="214" t="s">
        <v>128</v>
      </c>
      <c r="E251" s="42"/>
      <c r="F251" s="215" t="s">
        <v>385</v>
      </c>
      <c r="G251" s="42"/>
      <c r="H251" s="42"/>
      <c r="I251" s="216"/>
      <c r="J251" s="42"/>
      <c r="K251" s="42"/>
      <c r="L251" s="46"/>
      <c r="M251" s="217"/>
      <c r="N251" s="218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128</v>
      </c>
      <c r="AU251" s="19" t="s">
        <v>126</v>
      </c>
    </row>
    <row r="252" spans="1:65" s="2" customFormat="1" ht="49.05" customHeight="1">
      <c r="A252" s="40"/>
      <c r="B252" s="41"/>
      <c r="C252" s="200" t="s">
        <v>386</v>
      </c>
      <c r="D252" s="200" t="s">
        <v>121</v>
      </c>
      <c r="E252" s="201" t="s">
        <v>387</v>
      </c>
      <c r="F252" s="202" t="s">
        <v>388</v>
      </c>
      <c r="G252" s="203" t="s">
        <v>237</v>
      </c>
      <c r="H252" s="204">
        <v>0.005</v>
      </c>
      <c r="I252" s="205"/>
      <c r="J252" s="206">
        <f>ROUND(I252*H252,2)</f>
        <v>0</v>
      </c>
      <c r="K252" s="207"/>
      <c r="L252" s="46"/>
      <c r="M252" s="208" t="s">
        <v>19</v>
      </c>
      <c r="N252" s="209" t="s">
        <v>40</v>
      </c>
      <c r="O252" s="86"/>
      <c r="P252" s="210">
        <f>O252*H252</f>
        <v>0</v>
      </c>
      <c r="Q252" s="210">
        <v>0</v>
      </c>
      <c r="R252" s="210">
        <f>Q252*H252</f>
        <v>0</v>
      </c>
      <c r="S252" s="210">
        <v>0</v>
      </c>
      <c r="T252" s="211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12" t="s">
        <v>234</v>
      </c>
      <c r="AT252" s="212" t="s">
        <v>121</v>
      </c>
      <c r="AU252" s="212" t="s">
        <v>126</v>
      </c>
      <c r="AY252" s="19" t="s">
        <v>116</v>
      </c>
      <c r="BE252" s="213">
        <f>IF(N252="základní",J252,0)</f>
        <v>0</v>
      </c>
      <c r="BF252" s="213">
        <f>IF(N252="snížená",J252,0)</f>
        <v>0</v>
      </c>
      <c r="BG252" s="213">
        <f>IF(N252="zákl. přenesená",J252,0)</f>
        <v>0</v>
      </c>
      <c r="BH252" s="213">
        <f>IF(N252="sníž. přenesená",J252,0)</f>
        <v>0</v>
      </c>
      <c r="BI252" s="213">
        <f>IF(N252="nulová",J252,0)</f>
        <v>0</v>
      </c>
      <c r="BJ252" s="19" t="s">
        <v>74</v>
      </c>
      <c r="BK252" s="213">
        <f>ROUND(I252*H252,2)</f>
        <v>0</v>
      </c>
      <c r="BL252" s="19" t="s">
        <v>234</v>
      </c>
      <c r="BM252" s="212" t="s">
        <v>389</v>
      </c>
    </row>
    <row r="253" spans="1:47" s="2" customFormat="1" ht="12">
      <c r="A253" s="40"/>
      <c r="B253" s="41"/>
      <c r="C253" s="42"/>
      <c r="D253" s="214" t="s">
        <v>128</v>
      </c>
      <c r="E253" s="42"/>
      <c r="F253" s="215" t="s">
        <v>390</v>
      </c>
      <c r="G253" s="42"/>
      <c r="H253" s="42"/>
      <c r="I253" s="216"/>
      <c r="J253" s="42"/>
      <c r="K253" s="42"/>
      <c r="L253" s="46"/>
      <c r="M253" s="217"/>
      <c r="N253" s="218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128</v>
      </c>
      <c r="AU253" s="19" t="s">
        <v>126</v>
      </c>
    </row>
    <row r="254" spans="1:63" s="12" customFormat="1" ht="20.85" customHeight="1">
      <c r="A254" s="12"/>
      <c r="B254" s="184"/>
      <c r="C254" s="185"/>
      <c r="D254" s="186" t="s">
        <v>68</v>
      </c>
      <c r="E254" s="198" t="s">
        <v>391</v>
      </c>
      <c r="F254" s="198" t="s">
        <v>392</v>
      </c>
      <c r="G254" s="185"/>
      <c r="H254" s="185"/>
      <c r="I254" s="188"/>
      <c r="J254" s="199">
        <f>BK254</f>
        <v>0</v>
      </c>
      <c r="K254" s="185"/>
      <c r="L254" s="190"/>
      <c r="M254" s="191"/>
      <c r="N254" s="192"/>
      <c r="O254" s="192"/>
      <c r="P254" s="193">
        <f>SUM(P255:P266)</f>
        <v>0</v>
      </c>
      <c r="Q254" s="192"/>
      <c r="R254" s="193">
        <f>SUM(R255:R266)</f>
        <v>0.5751495</v>
      </c>
      <c r="S254" s="192"/>
      <c r="T254" s="194">
        <f>SUM(T255:T266)</f>
        <v>1.178076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195" t="s">
        <v>76</v>
      </c>
      <c r="AT254" s="196" t="s">
        <v>68</v>
      </c>
      <c r="AU254" s="196" t="s">
        <v>76</v>
      </c>
      <c r="AY254" s="195" t="s">
        <v>116</v>
      </c>
      <c r="BK254" s="197">
        <f>SUM(BK255:BK266)</f>
        <v>0</v>
      </c>
    </row>
    <row r="255" spans="1:65" s="2" customFormat="1" ht="24.15" customHeight="1">
      <c r="A255" s="40"/>
      <c r="B255" s="41"/>
      <c r="C255" s="200" t="s">
        <v>393</v>
      </c>
      <c r="D255" s="200" t="s">
        <v>121</v>
      </c>
      <c r="E255" s="201" t="s">
        <v>394</v>
      </c>
      <c r="F255" s="202" t="s">
        <v>395</v>
      </c>
      <c r="G255" s="203" t="s">
        <v>124</v>
      </c>
      <c r="H255" s="204">
        <v>124.088</v>
      </c>
      <c r="I255" s="205"/>
      <c r="J255" s="206">
        <f>ROUND(I255*H255,2)</f>
        <v>0</v>
      </c>
      <c r="K255" s="207"/>
      <c r="L255" s="46"/>
      <c r="M255" s="208" t="s">
        <v>19</v>
      </c>
      <c r="N255" s="209" t="s">
        <v>40</v>
      </c>
      <c r="O255" s="86"/>
      <c r="P255" s="210">
        <f>O255*H255</f>
        <v>0</v>
      </c>
      <c r="Q255" s="210">
        <v>0</v>
      </c>
      <c r="R255" s="210">
        <f>Q255*H255</f>
        <v>0</v>
      </c>
      <c r="S255" s="210">
        <v>0</v>
      </c>
      <c r="T255" s="211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12" t="s">
        <v>234</v>
      </c>
      <c r="AT255" s="212" t="s">
        <v>121</v>
      </c>
      <c r="AU255" s="212" t="s">
        <v>126</v>
      </c>
      <c r="AY255" s="19" t="s">
        <v>116</v>
      </c>
      <c r="BE255" s="213">
        <f>IF(N255="základní",J255,0)</f>
        <v>0</v>
      </c>
      <c r="BF255" s="213">
        <f>IF(N255="snížená",J255,0)</f>
        <v>0</v>
      </c>
      <c r="BG255" s="213">
        <f>IF(N255="zákl. přenesená",J255,0)</f>
        <v>0</v>
      </c>
      <c r="BH255" s="213">
        <f>IF(N255="sníž. přenesená",J255,0)</f>
        <v>0</v>
      </c>
      <c r="BI255" s="213">
        <f>IF(N255="nulová",J255,0)</f>
        <v>0</v>
      </c>
      <c r="BJ255" s="19" t="s">
        <v>74</v>
      </c>
      <c r="BK255" s="213">
        <f>ROUND(I255*H255,2)</f>
        <v>0</v>
      </c>
      <c r="BL255" s="19" t="s">
        <v>234</v>
      </c>
      <c r="BM255" s="212" t="s">
        <v>396</v>
      </c>
    </row>
    <row r="256" spans="1:47" s="2" customFormat="1" ht="12">
      <c r="A256" s="40"/>
      <c r="B256" s="41"/>
      <c r="C256" s="42"/>
      <c r="D256" s="221" t="s">
        <v>397</v>
      </c>
      <c r="E256" s="42"/>
      <c r="F256" s="263" t="s">
        <v>398</v>
      </c>
      <c r="G256" s="42"/>
      <c r="H256" s="42"/>
      <c r="I256" s="216"/>
      <c r="J256" s="42"/>
      <c r="K256" s="42"/>
      <c r="L256" s="46"/>
      <c r="M256" s="217"/>
      <c r="N256" s="218"/>
      <c r="O256" s="86"/>
      <c r="P256" s="86"/>
      <c r="Q256" s="86"/>
      <c r="R256" s="86"/>
      <c r="S256" s="86"/>
      <c r="T256" s="87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9" t="s">
        <v>397</v>
      </c>
      <c r="AU256" s="19" t="s">
        <v>126</v>
      </c>
    </row>
    <row r="257" spans="1:51" s="13" customFormat="1" ht="12">
      <c r="A257" s="13"/>
      <c r="B257" s="219"/>
      <c r="C257" s="220"/>
      <c r="D257" s="221" t="s">
        <v>134</v>
      </c>
      <c r="E257" s="222" t="s">
        <v>19</v>
      </c>
      <c r="F257" s="223" t="s">
        <v>399</v>
      </c>
      <c r="G257" s="220"/>
      <c r="H257" s="222" t="s">
        <v>19</v>
      </c>
      <c r="I257" s="224"/>
      <c r="J257" s="220"/>
      <c r="K257" s="220"/>
      <c r="L257" s="225"/>
      <c r="M257" s="226"/>
      <c r="N257" s="227"/>
      <c r="O257" s="227"/>
      <c r="P257" s="227"/>
      <c r="Q257" s="227"/>
      <c r="R257" s="227"/>
      <c r="S257" s="227"/>
      <c r="T257" s="22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29" t="s">
        <v>134</v>
      </c>
      <c r="AU257" s="229" t="s">
        <v>126</v>
      </c>
      <c r="AV257" s="13" t="s">
        <v>74</v>
      </c>
      <c r="AW257" s="13" t="s">
        <v>31</v>
      </c>
      <c r="AX257" s="13" t="s">
        <v>69</v>
      </c>
      <c r="AY257" s="229" t="s">
        <v>116</v>
      </c>
    </row>
    <row r="258" spans="1:51" s="14" customFormat="1" ht="12">
      <c r="A258" s="14"/>
      <c r="B258" s="230"/>
      <c r="C258" s="231"/>
      <c r="D258" s="221" t="s">
        <v>134</v>
      </c>
      <c r="E258" s="232" t="s">
        <v>19</v>
      </c>
      <c r="F258" s="233" t="s">
        <v>400</v>
      </c>
      <c r="G258" s="231"/>
      <c r="H258" s="234">
        <v>124.088</v>
      </c>
      <c r="I258" s="235"/>
      <c r="J258" s="231"/>
      <c r="K258" s="231"/>
      <c r="L258" s="236"/>
      <c r="M258" s="237"/>
      <c r="N258" s="238"/>
      <c r="O258" s="238"/>
      <c r="P258" s="238"/>
      <c r="Q258" s="238"/>
      <c r="R258" s="238"/>
      <c r="S258" s="238"/>
      <c r="T258" s="239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0" t="s">
        <v>134</v>
      </c>
      <c r="AU258" s="240" t="s">
        <v>126</v>
      </c>
      <c r="AV258" s="14" t="s">
        <v>76</v>
      </c>
      <c r="AW258" s="14" t="s">
        <v>31</v>
      </c>
      <c r="AX258" s="14" t="s">
        <v>74</v>
      </c>
      <c r="AY258" s="240" t="s">
        <v>116</v>
      </c>
    </row>
    <row r="259" spans="1:65" s="2" customFormat="1" ht="24.15" customHeight="1">
      <c r="A259" s="40"/>
      <c r="B259" s="41"/>
      <c r="C259" s="252" t="s">
        <v>401</v>
      </c>
      <c r="D259" s="252" t="s">
        <v>174</v>
      </c>
      <c r="E259" s="253" t="s">
        <v>402</v>
      </c>
      <c r="F259" s="254" t="s">
        <v>403</v>
      </c>
      <c r="G259" s="255" t="s">
        <v>124</v>
      </c>
      <c r="H259" s="256">
        <v>127.811</v>
      </c>
      <c r="I259" s="257"/>
      <c r="J259" s="258">
        <f>ROUND(I259*H259,2)</f>
        <v>0</v>
      </c>
      <c r="K259" s="259"/>
      <c r="L259" s="260"/>
      <c r="M259" s="261" t="s">
        <v>19</v>
      </c>
      <c r="N259" s="262" t="s">
        <v>40</v>
      </c>
      <c r="O259" s="86"/>
      <c r="P259" s="210">
        <f>O259*H259</f>
        <v>0</v>
      </c>
      <c r="Q259" s="210">
        <v>0.0045</v>
      </c>
      <c r="R259" s="210">
        <f>Q259*H259</f>
        <v>0.5751495</v>
      </c>
      <c r="S259" s="210">
        <v>0</v>
      </c>
      <c r="T259" s="211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12" t="s">
        <v>326</v>
      </c>
      <c r="AT259" s="212" t="s">
        <v>174</v>
      </c>
      <c r="AU259" s="212" t="s">
        <v>126</v>
      </c>
      <c r="AY259" s="19" t="s">
        <v>116</v>
      </c>
      <c r="BE259" s="213">
        <f>IF(N259="základní",J259,0)</f>
        <v>0</v>
      </c>
      <c r="BF259" s="213">
        <f>IF(N259="snížená",J259,0)</f>
        <v>0</v>
      </c>
      <c r="BG259" s="213">
        <f>IF(N259="zákl. přenesená",J259,0)</f>
        <v>0</v>
      </c>
      <c r="BH259" s="213">
        <f>IF(N259="sníž. přenesená",J259,0)</f>
        <v>0</v>
      </c>
      <c r="BI259" s="213">
        <f>IF(N259="nulová",J259,0)</f>
        <v>0</v>
      </c>
      <c r="BJ259" s="19" t="s">
        <v>74</v>
      </c>
      <c r="BK259" s="213">
        <f>ROUND(I259*H259,2)</f>
        <v>0</v>
      </c>
      <c r="BL259" s="19" t="s">
        <v>234</v>
      </c>
      <c r="BM259" s="212" t="s">
        <v>404</v>
      </c>
    </row>
    <row r="260" spans="1:51" s="14" customFormat="1" ht="12">
      <c r="A260" s="14"/>
      <c r="B260" s="230"/>
      <c r="C260" s="231"/>
      <c r="D260" s="221" t="s">
        <v>134</v>
      </c>
      <c r="E260" s="231"/>
      <c r="F260" s="233" t="s">
        <v>405</v>
      </c>
      <c r="G260" s="231"/>
      <c r="H260" s="234">
        <v>127.811</v>
      </c>
      <c r="I260" s="235"/>
      <c r="J260" s="231"/>
      <c r="K260" s="231"/>
      <c r="L260" s="236"/>
      <c r="M260" s="237"/>
      <c r="N260" s="238"/>
      <c r="O260" s="238"/>
      <c r="P260" s="238"/>
      <c r="Q260" s="238"/>
      <c r="R260" s="238"/>
      <c r="S260" s="238"/>
      <c r="T260" s="239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0" t="s">
        <v>134</v>
      </c>
      <c r="AU260" s="240" t="s">
        <v>126</v>
      </c>
      <c r="AV260" s="14" t="s">
        <v>76</v>
      </c>
      <c r="AW260" s="14" t="s">
        <v>4</v>
      </c>
      <c r="AX260" s="14" t="s">
        <v>74</v>
      </c>
      <c r="AY260" s="240" t="s">
        <v>116</v>
      </c>
    </row>
    <row r="261" spans="1:65" s="2" customFormat="1" ht="24.15" customHeight="1">
      <c r="A261" s="40"/>
      <c r="B261" s="41"/>
      <c r="C261" s="200" t="s">
        <v>406</v>
      </c>
      <c r="D261" s="200" t="s">
        <v>121</v>
      </c>
      <c r="E261" s="201" t="s">
        <v>407</v>
      </c>
      <c r="F261" s="202" t="s">
        <v>408</v>
      </c>
      <c r="G261" s="203" t="s">
        <v>124</v>
      </c>
      <c r="H261" s="204">
        <v>124.008</v>
      </c>
      <c r="I261" s="205"/>
      <c r="J261" s="206">
        <f>ROUND(I261*H261,2)</f>
        <v>0</v>
      </c>
      <c r="K261" s="207"/>
      <c r="L261" s="46"/>
      <c r="M261" s="208" t="s">
        <v>19</v>
      </c>
      <c r="N261" s="209" t="s">
        <v>40</v>
      </c>
      <c r="O261" s="86"/>
      <c r="P261" s="210">
        <f>O261*H261</f>
        <v>0</v>
      </c>
      <c r="Q261" s="210">
        <v>0</v>
      </c>
      <c r="R261" s="210">
        <f>Q261*H261</f>
        <v>0</v>
      </c>
      <c r="S261" s="210">
        <v>0.0095</v>
      </c>
      <c r="T261" s="211">
        <f>S261*H261</f>
        <v>1.178076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2" t="s">
        <v>234</v>
      </c>
      <c r="AT261" s="212" t="s">
        <v>121</v>
      </c>
      <c r="AU261" s="212" t="s">
        <v>126</v>
      </c>
      <c r="AY261" s="19" t="s">
        <v>116</v>
      </c>
      <c r="BE261" s="213">
        <f>IF(N261="základní",J261,0)</f>
        <v>0</v>
      </c>
      <c r="BF261" s="213">
        <f>IF(N261="snížená",J261,0)</f>
        <v>0</v>
      </c>
      <c r="BG261" s="213">
        <f>IF(N261="zákl. přenesená",J261,0)</f>
        <v>0</v>
      </c>
      <c r="BH261" s="213">
        <f>IF(N261="sníž. přenesená",J261,0)</f>
        <v>0</v>
      </c>
      <c r="BI261" s="213">
        <f>IF(N261="nulová",J261,0)</f>
        <v>0</v>
      </c>
      <c r="BJ261" s="19" t="s">
        <v>74</v>
      </c>
      <c r="BK261" s="213">
        <f>ROUND(I261*H261,2)</f>
        <v>0</v>
      </c>
      <c r="BL261" s="19" t="s">
        <v>234</v>
      </c>
      <c r="BM261" s="212" t="s">
        <v>409</v>
      </c>
    </row>
    <row r="262" spans="1:47" s="2" customFormat="1" ht="12">
      <c r="A262" s="40"/>
      <c r="B262" s="41"/>
      <c r="C262" s="42"/>
      <c r="D262" s="214" t="s">
        <v>128</v>
      </c>
      <c r="E262" s="42"/>
      <c r="F262" s="215" t="s">
        <v>410</v>
      </c>
      <c r="G262" s="42"/>
      <c r="H262" s="42"/>
      <c r="I262" s="216"/>
      <c r="J262" s="42"/>
      <c r="K262" s="42"/>
      <c r="L262" s="46"/>
      <c r="M262" s="217"/>
      <c r="N262" s="218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128</v>
      </c>
      <c r="AU262" s="19" t="s">
        <v>126</v>
      </c>
    </row>
    <row r="263" spans="1:65" s="2" customFormat="1" ht="44.25" customHeight="1">
      <c r="A263" s="40"/>
      <c r="B263" s="41"/>
      <c r="C263" s="200" t="s">
        <v>411</v>
      </c>
      <c r="D263" s="200" t="s">
        <v>121</v>
      </c>
      <c r="E263" s="201" t="s">
        <v>412</v>
      </c>
      <c r="F263" s="202" t="s">
        <v>413</v>
      </c>
      <c r="G263" s="203" t="s">
        <v>237</v>
      </c>
      <c r="H263" s="204">
        <v>0.575</v>
      </c>
      <c r="I263" s="205"/>
      <c r="J263" s="206">
        <f>ROUND(I263*H263,2)</f>
        <v>0</v>
      </c>
      <c r="K263" s="207"/>
      <c r="L263" s="46"/>
      <c r="M263" s="208" t="s">
        <v>19</v>
      </c>
      <c r="N263" s="209" t="s">
        <v>40</v>
      </c>
      <c r="O263" s="86"/>
      <c r="P263" s="210">
        <f>O263*H263</f>
        <v>0</v>
      </c>
      <c r="Q263" s="210">
        <v>0</v>
      </c>
      <c r="R263" s="210">
        <f>Q263*H263</f>
        <v>0</v>
      </c>
      <c r="S263" s="210">
        <v>0</v>
      </c>
      <c r="T263" s="211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12" t="s">
        <v>234</v>
      </c>
      <c r="AT263" s="212" t="s">
        <v>121</v>
      </c>
      <c r="AU263" s="212" t="s">
        <v>126</v>
      </c>
      <c r="AY263" s="19" t="s">
        <v>116</v>
      </c>
      <c r="BE263" s="213">
        <f>IF(N263="základní",J263,0)</f>
        <v>0</v>
      </c>
      <c r="BF263" s="213">
        <f>IF(N263="snížená",J263,0)</f>
        <v>0</v>
      </c>
      <c r="BG263" s="213">
        <f>IF(N263="zákl. přenesená",J263,0)</f>
        <v>0</v>
      </c>
      <c r="BH263" s="213">
        <f>IF(N263="sníž. přenesená",J263,0)</f>
        <v>0</v>
      </c>
      <c r="BI263" s="213">
        <f>IF(N263="nulová",J263,0)</f>
        <v>0</v>
      </c>
      <c r="BJ263" s="19" t="s">
        <v>74</v>
      </c>
      <c r="BK263" s="213">
        <f>ROUND(I263*H263,2)</f>
        <v>0</v>
      </c>
      <c r="BL263" s="19" t="s">
        <v>234</v>
      </c>
      <c r="BM263" s="212" t="s">
        <v>414</v>
      </c>
    </row>
    <row r="264" spans="1:47" s="2" customFormat="1" ht="12">
      <c r="A264" s="40"/>
      <c r="B264" s="41"/>
      <c r="C264" s="42"/>
      <c r="D264" s="214" t="s">
        <v>128</v>
      </c>
      <c r="E264" s="42"/>
      <c r="F264" s="215" t="s">
        <v>415</v>
      </c>
      <c r="G264" s="42"/>
      <c r="H264" s="42"/>
      <c r="I264" s="216"/>
      <c r="J264" s="42"/>
      <c r="K264" s="42"/>
      <c r="L264" s="46"/>
      <c r="M264" s="217"/>
      <c r="N264" s="218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128</v>
      </c>
      <c r="AU264" s="19" t="s">
        <v>126</v>
      </c>
    </row>
    <row r="265" spans="1:65" s="2" customFormat="1" ht="49.05" customHeight="1">
      <c r="A265" s="40"/>
      <c r="B265" s="41"/>
      <c r="C265" s="200" t="s">
        <v>416</v>
      </c>
      <c r="D265" s="200" t="s">
        <v>121</v>
      </c>
      <c r="E265" s="201" t="s">
        <v>417</v>
      </c>
      <c r="F265" s="202" t="s">
        <v>418</v>
      </c>
      <c r="G265" s="203" t="s">
        <v>237</v>
      </c>
      <c r="H265" s="204">
        <v>0.575</v>
      </c>
      <c r="I265" s="205"/>
      <c r="J265" s="206">
        <f>ROUND(I265*H265,2)</f>
        <v>0</v>
      </c>
      <c r="K265" s="207"/>
      <c r="L265" s="46"/>
      <c r="M265" s="208" t="s">
        <v>19</v>
      </c>
      <c r="N265" s="209" t="s">
        <v>40</v>
      </c>
      <c r="O265" s="86"/>
      <c r="P265" s="210">
        <f>O265*H265</f>
        <v>0</v>
      </c>
      <c r="Q265" s="210">
        <v>0</v>
      </c>
      <c r="R265" s="210">
        <f>Q265*H265</f>
        <v>0</v>
      </c>
      <c r="S265" s="210">
        <v>0</v>
      </c>
      <c r="T265" s="211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12" t="s">
        <v>234</v>
      </c>
      <c r="AT265" s="212" t="s">
        <v>121</v>
      </c>
      <c r="AU265" s="212" t="s">
        <v>126</v>
      </c>
      <c r="AY265" s="19" t="s">
        <v>116</v>
      </c>
      <c r="BE265" s="213">
        <f>IF(N265="základní",J265,0)</f>
        <v>0</v>
      </c>
      <c r="BF265" s="213">
        <f>IF(N265="snížená",J265,0)</f>
        <v>0</v>
      </c>
      <c r="BG265" s="213">
        <f>IF(N265="zákl. přenesená",J265,0)</f>
        <v>0</v>
      </c>
      <c r="BH265" s="213">
        <f>IF(N265="sníž. přenesená",J265,0)</f>
        <v>0</v>
      </c>
      <c r="BI265" s="213">
        <f>IF(N265="nulová",J265,0)</f>
        <v>0</v>
      </c>
      <c r="BJ265" s="19" t="s">
        <v>74</v>
      </c>
      <c r="BK265" s="213">
        <f>ROUND(I265*H265,2)</f>
        <v>0</v>
      </c>
      <c r="BL265" s="19" t="s">
        <v>234</v>
      </c>
      <c r="BM265" s="212" t="s">
        <v>419</v>
      </c>
    </row>
    <row r="266" spans="1:47" s="2" customFormat="1" ht="12">
      <c r="A266" s="40"/>
      <c r="B266" s="41"/>
      <c r="C266" s="42"/>
      <c r="D266" s="214" t="s">
        <v>128</v>
      </c>
      <c r="E266" s="42"/>
      <c r="F266" s="215" t="s">
        <v>420</v>
      </c>
      <c r="G266" s="42"/>
      <c r="H266" s="42"/>
      <c r="I266" s="216"/>
      <c r="J266" s="42"/>
      <c r="K266" s="42"/>
      <c r="L266" s="46"/>
      <c r="M266" s="217"/>
      <c r="N266" s="218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128</v>
      </c>
      <c r="AU266" s="19" t="s">
        <v>126</v>
      </c>
    </row>
    <row r="267" spans="1:63" s="12" customFormat="1" ht="20.85" customHeight="1">
      <c r="A267" s="12"/>
      <c r="B267" s="184"/>
      <c r="C267" s="185"/>
      <c r="D267" s="186" t="s">
        <v>68</v>
      </c>
      <c r="E267" s="198" t="s">
        <v>421</v>
      </c>
      <c r="F267" s="198" t="s">
        <v>422</v>
      </c>
      <c r="G267" s="185"/>
      <c r="H267" s="185"/>
      <c r="I267" s="188"/>
      <c r="J267" s="199">
        <f>BK267</f>
        <v>0</v>
      </c>
      <c r="K267" s="185"/>
      <c r="L267" s="190"/>
      <c r="M267" s="191"/>
      <c r="N267" s="192"/>
      <c r="O267" s="192"/>
      <c r="P267" s="193">
        <f>SUM(P268:P323)</f>
        <v>0</v>
      </c>
      <c r="Q267" s="192"/>
      <c r="R267" s="193">
        <f>SUM(R268:R323)</f>
        <v>0.5787632</v>
      </c>
      <c r="S267" s="192"/>
      <c r="T267" s="194">
        <f>SUM(T268:T323)</f>
        <v>0.027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195" t="s">
        <v>76</v>
      </c>
      <c r="AT267" s="196" t="s">
        <v>68</v>
      </c>
      <c r="AU267" s="196" t="s">
        <v>76</v>
      </c>
      <c r="AY267" s="195" t="s">
        <v>116</v>
      </c>
      <c r="BK267" s="197">
        <f>SUM(BK268:BK323)</f>
        <v>0</v>
      </c>
    </row>
    <row r="268" spans="1:65" s="2" customFormat="1" ht="33" customHeight="1">
      <c r="A268" s="40"/>
      <c r="B268" s="41"/>
      <c r="C268" s="200" t="s">
        <v>423</v>
      </c>
      <c r="D268" s="200" t="s">
        <v>121</v>
      </c>
      <c r="E268" s="201" t="s">
        <v>424</v>
      </c>
      <c r="F268" s="202" t="s">
        <v>425</v>
      </c>
      <c r="G268" s="203" t="s">
        <v>275</v>
      </c>
      <c r="H268" s="204">
        <v>9</v>
      </c>
      <c r="I268" s="205"/>
      <c r="J268" s="206">
        <f>ROUND(I268*H268,2)</f>
        <v>0</v>
      </c>
      <c r="K268" s="207"/>
      <c r="L268" s="46"/>
      <c r="M268" s="208" t="s">
        <v>19</v>
      </c>
      <c r="N268" s="209" t="s">
        <v>40</v>
      </c>
      <c r="O268" s="86"/>
      <c r="P268" s="210">
        <f>O268*H268</f>
        <v>0</v>
      </c>
      <c r="Q268" s="210">
        <v>0</v>
      </c>
      <c r="R268" s="210">
        <f>Q268*H268</f>
        <v>0</v>
      </c>
      <c r="S268" s="210">
        <v>0.003</v>
      </c>
      <c r="T268" s="211">
        <f>S268*H268</f>
        <v>0.027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12" t="s">
        <v>234</v>
      </c>
      <c r="AT268" s="212" t="s">
        <v>121</v>
      </c>
      <c r="AU268" s="212" t="s">
        <v>126</v>
      </c>
      <c r="AY268" s="19" t="s">
        <v>116</v>
      </c>
      <c r="BE268" s="213">
        <f>IF(N268="základní",J268,0)</f>
        <v>0</v>
      </c>
      <c r="BF268" s="213">
        <f>IF(N268="snížená",J268,0)</f>
        <v>0</v>
      </c>
      <c r="BG268" s="213">
        <f>IF(N268="zákl. přenesená",J268,0)</f>
        <v>0</v>
      </c>
      <c r="BH268" s="213">
        <f>IF(N268="sníž. přenesená",J268,0)</f>
        <v>0</v>
      </c>
      <c r="BI268" s="213">
        <f>IF(N268="nulová",J268,0)</f>
        <v>0</v>
      </c>
      <c r="BJ268" s="19" t="s">
        <v>74</v>
      </c>
      <c r="BK268" s="213">
        <f>ROUND(I268*H268,2)</f>
        <v>0</v>
      </c>
      <c r="BL268" s="19" t="s">
        <v>234</v>
      </c>
      <c r="BM268" s="212" t="s">
        <v>426</v>
      </c>
    </row>
    <row r="269" spans="1:47" s="2" customFormat="1" ht="12">
      <c r="A269" s="40"/>
      <c r="B269" s="41"/>
      <c r="C269" s="42"/>
      <c r="D269" s="214" t="s">
        <v>128</v>
      </c>
      <c r="E269" s="42"/>
      <c r="F269" s="215" t="s">
        <v>427</v>
      </c>
      <c r="G269" s="42"/>
      <c r="H269" s="42"/>
      <c r="I269" s="216"/>
      <c r="J269" s="42"/>
      <c r="K269" s="42"/>
      <c r="L269" s="46"/>
      <c r="M269" s="217"/>
      <c r="N269" s="218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128</v>
      </c>
      <c r="AU269" s="19" t="s">
        <v>126</v>
      </c>
    </row>
    <row r="270" spans="1:51" s="14" customFormat="1" ht="12">
      <c r="A270" s="14"/>
      <c r="B270" s="230"/>
      <c r="C270" s="231"/>
      <c r="D270" s="221" t="s">
        <v>134</v>
      </c>
      <c r="E270" s="232" t="s">
        <v>19</v>
      </c>
      <c r="F270" s="233" t="s">
        <v>375</v>
      </c>
      <c r="G270" s="231"/>
      <c r="H270" s="234">
        <v>9</v>
      </c>
      <c r="I270" s="235"/>
      <c r="J270" s="231"/>
      <c r="K270" s="231"/>
      <c r="L270" s="236"/>
      <c r="M270" s="237"/>
      <c r="N270" s="238"/>
      <c r="O270" s="238"/>
      <c r="P270" s="238"/>
      <c r="Q270" s="238"/>
      <c r="R270" s="238"/>
      <c r="S270" s="238"/>
      <c r="T270" s="239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0" t="s">
        <v>134</v>
      </c>
      <c r="AU270" s="240" t="s">
        <v>126</v>
      </c>
      <c r="AV270" s="14" t="s">
        <v>76</v>
      </c>
      <c r="AW270" s="14" t="s">
        <v>31</v>
      </c>
      <c r="AX270" s="14" t="s">
        <v>74</v>
      </c>
      <c r="AY270" s="240" t="s">
        <v>116</v>
      </c>
    </row>
    <row r="271" spans="1:65" s="2" customFormat="1" ht="33" customHeight="1">
      <c r="A271" s="40"/>
      <c r="B271" s="41"/>
      <c r="C271" s="200" t="s">
        <v>428</v>
      </c>
      <c r="D271" s="200" t="s">
        <v>121</v>
      </c>
      <c r="E271" s="201" t="s">
        <v>429</v>
      </c>
      <c r="F271" s="202" t="s">
        <v>430</v>
      </c>
      <c r="G271" s="203" t="s">
        <v>124</v>
      </c>
      <c r="H271" s="204">
        <v>8.64</v>
      </c>
      <c r="I271" s="205"/>
      <c r="J271" s="206">
        <f>ROUND(I271*H271,2)</f>
        <v>0</v>
      </c>
      <c r="K271" s="207"/>
      <c r="L271" s="46"/>
      <c r="M271" s="208" t="s">
        <v>19</v>
      </c>
      <c r="N271" s="209" t="s">
        <v>40</v>
      </c>
      <c r="O271" s="86"/>
      <c r="P271" s="210">
        <f>O271*H271</f>
        <v>0</v>
      </c>
      <c r="Q271" s="210">
        <v>0.00027</v>
      </c>
      <c r="R271" s="210">
        <f>Q271*H271</f>
        <v>0.0023328000000000003</v>
      </c>
      <c r="S271" s="210">
        <v>0</v>
      </c>
      <c r="T271" s="211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12" t="s">
        <v>234</v>
      </c>
      <c r="AT271" s="212" t="s">
        <v>121</v>
      </c>
      <c r="AU271" s="212" t="s">
        <v>126</v>
      </c>
      <c r="AY271" s="19" t="s">
        <v>116</v>
      </c>
      <c r="BE271" s="213">
        <f>IF(N271="základní",J271,0)</f>
        <v>0</v>
      </c>
      <c r="BF271" s="213">
        <f>IF(N271="snížená",J271,0)</f>
        <v>0</v>
      </c>
      <c r="BG271" s="213">
        <f>IF(N271="zákl. přenesená",J271,0)</f>
        <v>0</v>
      </c>
      <c r="BH271" s="213">
        <f>IF(N271="sníž. přenesená",J271,0)</f>
        <v>0</v>
      </c>
      <c r="BI271" s="213">
        <f>IF(N271="nulová",J271,0)</f>
        <v>0</v>
      </c>
      <c r="BJ271" s="19" t="s">
        <v>74</v>
      </c>
      <c r="BK271" s="213">
        <f>ROUND(I271*H271,2)</f>
        <v>0</v>
      </c>
      <c r="BL271" s="19" t="s">
        <v>234</v>
      </c>
      <c r="BM271" s="212" t="s">
        <v>431</v>
      </c>
    </row>
    <row r="272" spans="1:47" s="2" customFormat="1" ht="12">
      <c r="A272" s="40"/>
      <c r="B272" s="41"/>
      <c r="C272" s="42"/>
      <c r="D272" s="214" t="s">
        <v>128</v>
      </c>
      <c r="E272" s="42"/>
      <c r="F272" s="215" t="s">
        <v>432</v>
      </c>
      <c r="G272" s="42"/>
      <c r="H272" s="42"/>
      <c r="I272" s="216"/>
      <c r="J272" s="42"/>
      <c r="K272" s="42"/>
      <c r="L272" s="46"/>
      <c r="M272" s="217"/>
      <c r="N272" s="218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128</v>
      </c>
      <c r="AU272" s="19" t="s">
        <v>126</v>
      </c>
    </row>
    <row r="273" spans="1:51" s="13" customFormat="1" ht="12">
      <c r="A273" s="13"/>
      <c r="B273" s="219"/>
      <c r="C273" s="220"/>
      <c r="D273" s="221" t="s">
        <v>134</v>
      </c>
      <c r="E273" s="222" t="s">
        <v>19</v>
      </c>
      <c r="F273" s="223" t="s">
        <v>200</v>
      </c>
      <c r="G273" s="220"/>
      <c r="H273" s="222" t="s">
        <v>19</v>
      </c>
      <c r="I273" s="224"/>
      <c r="J273" s="220"/>
      <c r="K273" s="220"/>
      <c r="L273" s="225"/>
      <c r="M273" s="226"/>
      <c r="N273" s="227"/>
      <c r="O273" s="227"/>
      <c r="P273" s="227"/>
      <c r="Q273" s="227"/>
      <c r="R273" s="227"/>
      <c r="S273" s="227"/>
      <c r="T273" s="22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29" t="s">
        <v>134</v>
      </c>
      <c r="AU273" s="229" t="s">
        <v>126</v>
      </c>
      <c r="AV273" s="13" t="s">
        <v>74</v>
      </c>
      <c r="AW273" s="13" t="s">
        <v>31</v>
      </c>
      <c r="AX273" s="13" t="s">
        <v>69</v>
      </c>
      <c r="AY273" s="229" t="s">
        <v>116</v>
      </c>
    </row>
    <row r="274" spans="1:51" s="14" customFormat="1" ht="12">
      <c r="A274" s="14"/>
      <c r="B274" s="230"/>
      <c r="C274" s="231"/>
      <c r="D274" s="221" t="s">
        <v>134</v>
      </c>
      <c r="E274" s="232" t="s">
        <v>19</v>
      </c>
      <c r="F274" s="233" t="s">
        <v>433</v>
      </c>
      <c r="G274" s="231"/>
      <c r="H274" s="234">
        <v>1.62</v>
      </c>
      <c r="I274" s="235"/>
      <c r="J274" s="231"/>
      <c r="K274" s="231"/>
      <c r="L274" s="236"/>
      <c r="M274" s="237"/>
      <c r="N274" s="238"/>
      <c r="O274" s="238"/>
      <c r="P274" s="238"/>
      <c r="Q274" s="238"/>
      <c r="R274" s="238"/>
      <c r="S274" s="238"/>
      <c r="T274" s="239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0" t="s">
        <v>134</v>
      </c>
      <c r="AU274" s="240" t="s">
        <v>126</v>
      </c>
      <c r="AV274" s="14" t="s">
        <v>76</v>
      </c>
      <c r="AW274" s="14" t="s">
        <v>31</v>
      </c>
      <c r="AX274" s="14" t="s">
        <v>69</v>
      </c>
      <c r="AY274" s="240" t="s">
        <v>116</v>
      </c>
    </row>
    <row r="275" spans="1:51" s="13" customFormat="1" ht="12">
      <c r="A275" s="13"/>
      <c r="B275" s="219"/>
      <c r="C275" s="220"/>
      <c r="D275" s="221" t="s">
        <v>134</v>
      </c>
      <c r="E275" s="222" t="s">
        <v>19</v>
      </c>
      <c r="F275" s="223" t="s">
        <v>201</v>
      </c>
      <c r="G275" s="220"/>
      <c r="H275" s="222" t="s">
        <v>19</v>
      </c>
      <c r="I275" s="224"/>
      <c r="J275" s="220"/>
      <c r="K275" s="220"/>
      <c r="L275" s="225"/>
      <c r="M275" s="226"/>
      <c r="N275" s="227"/>
      <c r="O275" s="227"/>
      <c r="P275" s="227"/>
      <c r="Q275" s="227"/>
      <c r="R275" s="227"/>
      <c r="S275" s="227"/>
      <c r="T275" s="228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29" t="s">
        <v>134</v>
      </c>
      <c r="AU275" s="229" t="s">
        <v>126</v>
      </c>
      <c r="AV275" s="13" t="s">
        <v>74</v>
      </c>
      <c r="AW275" s="13" t="s">
        <v>31</v>
      </c>
      <c r="AX275" s="13" t="s">
        <v>69</v>
      </c>
      <c r="AY275" s="229" t="s">
        <v>116</v>
      </c>
    </row>
    <row r="276" spans="1:51" s="14" customFormat="1" ht="12">
      <c r="A276" s="14"/>
      <c r="B276" s="230"/>
      <c r="C276" s="231"/>
      <c r="D276" s="221" t="s">
        <v>134</v>
      </c>
      <c r="E276" s="232" t="s">
        <v>19</v>
      </c>
      <c r="F276" s="233" t="s">
        <v>434</v>
      </c>
      <c r="G276" s="231"/>
      <c r="H276" s="234">
        <v>4.86</v>
      </c>
      <c r="I276" s="235"/>
      <c r="J276" s="231"/>
      <c r="K276" s="231"/>
      <c r="L276" s="236"/>
      <c r="M276" s="237"/>
      <c r="N276" s="238"/>
      <c r="O276" s="238"/>
      <c r="P276" s="238"/>
      <c r="Q276" s="238"/>
      <c r="R276" s="238"/>
      <c r="S276" s="238"/>
      <c r="T276" s="239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0" t="s">
        <v>134</v>
      </c>
      <c r="AU276" s="240" t="s">
        <v>126</v>
      </c>
      <c r="AV276" s="14" t="s">
        <v>76</v>
      </c>
      <c r="AW276" s="14" t="s">
        <v>31</v>
      </c>
      <c r="AX276" s="14" t="s">
        <v>69</v>
      </c>
      <c r="AY276" s="240" t="s">
        <v>116</v>
      </c>
    </row>
    <row r="277" spans="1:51" s="13" customFormat="1" ht="12">
      <c r="A277" s="13"/>
      <c r="B277" s="219"/>
      <c r="C277" s="220"/>
      <c r="D277" s="221" t="s">
        <v>134</v>
      </c>
      <c r="E277" s="222" t="s">
        <v>19</v>
      </c>
      <c r="F277" s="223" t="s">
        <v>207</v>
      </c>
      <c r="G277" s="220"/>
      <c r="H277" s="222" t="s">
        <v>19</v>
      </c>
      <c r="I277" s="224"/>
      <c r="J277" s="220"/>
      <c r="K277" s="220"/>
      <c r="L277" s="225"/>
      <c r="M277" s="226"/>
      <c r="N277" s="227"/>
      <c r="O277" s="227"/>
      <c r="P277" s="227"/>
      <c r="Q277" s="227"/>
      <c r="R277" s="227"/>
      <c r="S277" s="227"/>
      <c r="T277" s="228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29" t="s">
        <v>134</v>
      </c>
      <c r="AU277" s="229" t="s">
        <v>126</v>
      </c>
      <c r="AV277" s="13" t="s">
        <v>74</v>
      </c>
      <c r="AW277" s="13" t="s">
        <v>31</v>
      </c>
      <c r="AX277" s="13" t="s">
        <v>69</v>
      </c>
      <c r="AY277" s="229" t="s">
        <v>116</v>
      </c>
    </row>
    <row r="278" spans="1:51" s="14" customFormat="1" ht="12">
      <c r="A278" s="14"/>
      <c r="B278" s="230"/>
      <c r="C278" s="231"/>
      <c r="D278" s="221" t="s">
        <v>134</v>
      </c>
      <c r="E278" s="232" t="s">
        <v>19</v>
      </c>
      <c r="F278" s="233" t="s">
        <v>435</v>
      </c>
      <c r="G278" s="231"/>
      <c r="H278" s="234">
        <v>2.16</v>
      </c>
      <c r="I278" s="235"/>
      <c r="J278" s="231"/>
      <c r="K278" s="231"/>
      <c r="L278" s="236"/>
      <c r="M278" s="237"/>
      <c r="N278" s="238"/>
      <c r="O278" s="238"/>
      <c r="P278" s="238"/>
      <c r="Q278" s="238"/>
      <c r="R278" s="238"/>
      <c r="S278" s="238"/>
      <c r="T278" s="239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0" t="s">
        <v>134</v>
      </c>
      <c r="AU278" s="240" t="s">
        <v>126</v>
      </c>
      <c r="AV278" s="14" t="s">
        <v>76</v>
      </c>
      <c r="AW278" s="14" t="s">
        <v>31</v>
      </c>
      <c r="AX278" s="14" t="s">
        <v>69</v>
      </c>
      <c r="AY278" s="240" t="s">
        <v>116</v>
      </c>
    </row>
    <row r="279" spans="1:51" s="15" customFormat="1" ht="12">
      <c r="A279" s="15"/>
      <c r="B279" s="241"/>
      <c r="C279" s="242"/>
      <c r="D279" s="221" t="s">
        <v>134</v>
      </c>
      <c r="E279" s="243" t="s">
        <v>19</v>
      </c>
      <c r="F279" s="244" t="s">
        <v>155</v>
      </c>
      <c r="G279" s="242"/>
      <c r="H279" s="245">
        <v>8.64</v>
      </c>
      <c r="I279" s="246"/>
      <c r="J279" s="242"/>
      <c r="K279" s="242"/>
      <c r="L279" s="247"/>
      <c r="M279" s="248"/>
      <c r="N279" s="249"/>
      <c r="O279" s="249"/>
      <c r="P279" s="249"/>
      <c r="Q279" s="249"/>
      <c r="R279" s="249"/>
      <c r="S279" s="249"/>
      <c r="T279" s="250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51" t="s">
        <v>134</v>
      </c>
      <c r="AU279" s="251" t="s">
        <v>126</v>
      </c>
      <c r="AV279" s="15" t="s">
        <v>125</v>
      </c>
      <c r="AW279" s="15" t="s">
        <v>31</v>
      </c>
      <c r="AX279" s="15" t="s">
        <v>74</v>
      </c>
      <c r="AY279" s="251" t="s">
        <v>116</v>
      </c>
    </row>
    <row r="280" spans="1:65" s="2" customFormat="1" ht="24.15" customHeight="1">
      <c r="A280" s="40"/>
      <c r="B280" s="41"/>
      <c r="C280" s="252" t="s">
        <v>436</v>
      </c>
      <c r="D280" s="252" t="s">
        <v>174</v>
      </c>
      <c r="E280" s="253" t="s">
        <v>437</v>
      </c>
      <c r="F280" s="254" t="s">
        <v>438</v>
      </c>
      <c r="G280" s="255" t="s">
        <v>124</v>
      </c>
      <c r="H280" s="256">
        <v>2.16</v>
      </c>
      <c r="I280" s="257"/>
      <c r="J280" s="258">
        <f>ROUND(I280*H280,2)</f>
        <v>0</v>
      </c>
      <c r="K280" s="259"/>
      <c r="L280" s="260"/>
      <c r="M280" s="261" t="s">
        <v>19</v>
      </c>
      <c r="N280" s="262" t="s">
        <v>40</v>
      </c>
      <c r="O280" s="86"/>
      <c r="P280" s="210">
        <f>O280*H280</f>
        <v>0</v>
      </c>
      <c r="Q280" s="210">
        <v>0.03056</v>
      </c>
      <c r="R280" s="210">
        <f>Q280*H280</f>
        <v>0.0660096</v>
      </c>
      <c r="S280" s="210">
        <v>0</v>
      </c>
      <c r="T280" s="211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12" t="s">
        <v>326</v>
      </c>
      <c r="AT280" s="212" t="s">
        <v>174</v>
      </c>
      <c r="AU280" s="212" t="s">
        <v>126</v>
      </c>
      <c r="AY280" s="19" t="s">
        <v>116</v>
      </c>
      <c r="BE280" s="213">
        <f>IF(N280="základní",J280,0)</f>
        <v>0</v>
      </c>
      <c r="BF280" s="213">
        <f>IF(N280="snížená",J280,0)</f>
        <v>0</v>
      </c>
      <c r="BG280" s="213">
        <f>IF(N280="zákl. přenesená",J280,0)</f>
        <v>0</v>
      </c>
      <c r="BH280" s="213">
        <f>IF(N280="sníž. přenesená",J280,0)</f>
        <v>0</v>
      </c>
      <c r="BI280" s="213">
        <f>IF(N280="nulová",J280,0)</f>
        <v>0</v>
      </c>
      <c r="BJ280" s="19" t="s">
        <v>74</v>
      </c>
      <c r="BK280" s="213">
        <f>ROUND(I280*H280,2)</f>
        <v>0</v>
      </c>
      <c r="BL280" s="19" t="s">
        <v>234</v>
      </c>
      <c r="BM280" s="212" t="s">
        <v>439</v>
      </c>
    </row>
    <row r="281" spans="1:47" s="2" customFormat="1" ht="12">
      <c r="A281" s="40"/>
      <c r="B281" s="41"/>
      <c r="C281" s="42"/>
      <c r="D281" s="221" t="s">
        <v>397</v>
      </c>
      <c r="E281" s="42"/>
      <c r="F281" s="263" t="s">
        <v>440</v>
      </c>
      <c r="G281" s="42"/>
      <c r="H281" s="42"/>
      <c r="I281" s="216"/>
      <c r="J281" s="42"/>
      <c r="K281" s="42"/>
      <c r="L281" s="46"/>
      <c r="M281" s="217"/>
      <c r="N281" s="218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397</v>
      </c>
      <c r="AU281" s="19" t="s">
        <v>126</v>
      </c>
    </row>
    <row r="282" spans="1:51" s="13" customFormat="1" ht="12">
      <c r="A282" s="13"/>
      <c r="B282" s="219"/>
      <c r="C282" s="220"/>
      <c r="D282" s="221" t="s">
        <v>134</v>
      </c>
      <c r="E282" s="222" t="s">
        <v>19</v>
      </c>
      <c r="F282" s="223" t="s">
        <v>207</v>
      </c>
      <c r="G282" s="220"/>
      <c r="H282" s="222" t="s">
        <v>19</v>
      </c>
      <c r="I282" s="224"/>
      <c r="J282" s="220"/>
      <c r="K282" s="220"/>
      <c r="L282" s="225"/>
      <c r="M282" s="226"/>
      <c r="N282" s="227"/>
      <c r="O282" s="227"/>
      <c r="P282" s="227"/>
      <c r="Q282" s="227"/>
      <c r="R282" s="227"/>
      <c r="S282" s="227"/>
      <c r="T282" s="22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29" t="s">
        <v>134</v>
      </c>
      <c r="AU282" s="229" t="s">
        <v>126</v>
      </c>
      <c r="AV282" s="13" t="s">
        <v>74</v>
      </c>
      <c r="AW282" s="13" t="s">
        <v>31</v>
      </c>
      <c r="AX282" s="13" t="s">
        <v>69</v>
      </c>
      <c r="AY282" s="229" t="s">
        <v>116</v>
      </c>
    </row>
    <row r="283" spans="1:51" s="14" customFormat="1" ht="12">
      <c r="A283" s="14"/>
      <c r="B283" s="230"/>
      <c r="C283" s="231"/>
      <c r="D283" s="221" t="s">
        <v>134</v>
      </c>
      <c r="E283" s="232" t="s">
        <v>19</v>
      </c>
      <c r="F283" s="233" t="s">
        <v>435</v>
      </c>
      <c r="G283" s="231"/>
      <c r="H283" s="234">
        <v>2.16</v>
      </c>
      <c r="I283" s="235"/>
      <c r="J283" s="231"/>
      <c r="K283" s="231"/>
      <c r="L283" s="236"/>
      <c r="M283" s="237"/>
      <c r="N283" s="238"/>
      <c r="O283" s="238"/>
      <c r="P283" s="238"/>
      <c r="Q283" s="238"/>
      <c r="R283" s="238"/>
      <c r="S283" s="238"/>
      <c r="T283" s="239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0" t="s">
        <v>134</v>
      </c>
      <c r="AU283" s="240" t="s">
        <v>126</v>
      </c>
      <c r="AV283" s="14" t="s">
        <v>76</v>
      </c>
      <c r="AW283" s="14" t="s">
        <v>31</v>
      </c>
      <c r="AX283" s="14" t="s">
        <v>69</v>
      </c>
      <c r="AY283" s="240" t="s">
        <v>116</v>
      </c>
    </row>
    <row r="284" spans="1:51" s="15" customFormat="1" ht="12">
      <c r="A284" s="15"/>
      <c r="B284" s="241"/>
      <c r="C284" s="242"/>
      <c r="D284" s="221" t="s">
        <v>134</v>
      </c>
      <c r="E284" s="243" t="s">
        <v>19</v>
      </c>
      <c r="F284" s="244" t="s">
        <v>155</v>
      </c>
      <c r="G284" s="242"/>
      <c r="H284" s="245">
        <v>2.16</v>
      </c>
      <c r="I284" s="246"/>
      <c r="J284" s="242"/>
      <c r="K284" s="242"/>
      <c r="L284" s="247"/>
      <c r="M284" s="248"/>
      <c r="N284" s="249"/>
      <c r="O284" s="249"/>
      <c r="P284" s="249"/>
      <c r="Q284" s="249"/>
      <c r="R284" s="249"/>
      <c r="S284" s="249"/>
      <c r="T284" s="250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51" t="s">
        <v>134</v>
      </c>
      <c r="AU284" s="251" t="s">
        <v>126</v>
      </c>
      <c r="AV284" s="15" t="s">
        <v>125</v>
      </c>
      <c r="AW284" s="15" t="s">
        <v>31</v>
      </c>
      <c r="AX284" s="15" t="s">
        <v>74</v>
      </c>
      <c r="AY284" s="251" t="s">
        <v>116</v>
      </c>
    </row>
    <row r="285" spans="1:65" s="2" customFormat="1" ht="24.15" customHeight="1">
      <c r="A285" s="40"/>
      <c r="B285" s="41"/>
      <c r="C285" s="252" t="s">
        <v>441</v>
      </c>
      <c r="D285" s="252" t="s">
        <v>174</v>
      </c>
      <c r="E285" s="253" t="s">
        <v>442</v>
      </c>
      <c r="F285" s="254" t="s">
        <v>443</v>
      </c>
      <c r="G285" s="255" t="s">
        <v>124</v>
      </c>
      <c r="H285" s="256">
        <v>6.48</v>
      </c>
      <c r="I285" s="257"/>
      <c r="J285" s="258">
        <f>ROUND(I285*H285,2)</f>
        <v>0</v>
      </c>
      <c r="K285" s="259"/>
      <c r="L285" s="260"/>
      <c r="M285" s="261" t="s">
        <v>19</v>
      </c>
      <c r="N285" s="262" t="s">
        <v>40</v>
      </c>
      <c r="O285" s="86"/>
      <c r="P285" s="210">
        <f>O285*H285</f>
        <v>0</v>
      </c>
      <c r="Q285" s="210">
        <v>0.03681</v>
      </c>
      <c r="R285" s="210">
        <f>Q285*H285</f>
        <v>0.23852880000000004</v>
      </c>
      <c r="S285" s="210">
        <v>0</v>
      </c>
      <c r="T285" s="211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12" t="s">
        <v>326</v>
      </c>
      <c r="AT285" s="212" t="s">
        <v>174</v>
      </c>
      <c r="AU285" s="212" t="s">
        <v>126</v>
      </c>
      <c r="AY285" s="19" t="s">
        <v>116</v>
      </c>
      <c r="BE285" s="213">
        <f>IF(N285="základní",J285,0)</f>
        <v>0</v>
      </c>
      <c r="BF285" s="213">
        <f>IF(N285="snížená",J285,0)</f>
        <v>0</v>
      </c>
      <c r="BG285" s="213">
        <f>IF(N285="zákl. přenesená",J285,0)</f>
        <v>0</v>
      </c>
      <c r="BH285" s="213">
        <f>IF(N285="sníž. přenesená",J285,0)</f>
        <v>0</v>
      </c>
      <c r="BI285" s="213">
        <f>IF(N285="nulová",J285,0)</f>
        <v>0</v>
      </c>
      <c r="BJ285" s="19" t="s">
        <v>74</v>
      </c>
      <c r="BK285" s="213">
        <f>ROUND(I285*H285,2)</f>
        <v>0</v>
      </c>
      <c r="BL285" s="19" t="s">
        <v>234</v>
      </c>
      <c r="BM285" s="212" t="s">
        <v>444</v>
      </c>
    </row>
    <row r="286" spans="1:47" s="2" customFormat="1" ht="12">
      <c r="A286" s="40"/>
      <c r="B286" s="41"/>
      <c r="C286" s="42"/>
      <c r="D286" s="221" t="s">
        <v>397</v>
      </c>
      <c r="E286" s="42"/>
      <c r="F286" s="263" t="s">
        <v>445</v>
      </c>
      <c r="G286" s="42"/>
      <c r="H286" s="42"/>
      <c r="I286" s="216"/>
      <c r="J286" s="42"/>
      <c r="K286" s="42"/>
      <c r="L286" s="46"/>
      <c r="M286" s="217"/>
      <c r="N286" s="218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397</v>
      </c>
      <c r="AU286" s="19" t="s">
        <v>126</v>
      </c>
    </row>
    <row r="287" spans="1:51" s="13" customFormat="1" ht="12">
      <c r="A287" s="13"/>
      <c r="B287" s="219"/>
      <c r="C287" s="220"/>
      <c r="D287" s="221" t="s">
        <v>134</v>
      </c>
      <c r="E287" s="222" t="s">
        <v>19</v>
      </c>
      <c r="F287" s="223" t="s">
        <v>200</v>
      </c>
      <c r="G287" s="220"/>
      <c r="H287" s="222" t="s">
        <v>19</v>
      </c>
      <c r="I287" s="224"/>
      <c r="J287" s="220"/>
      <c r="K287" s="220"/>
      <c r="L287" s="225"/>
      <c r="M287" s="226"/>
      <c r="N287" s="227"/>
      <c r="O287" s="227"/>
      <c r="P287" s="227"/>
      <c r="Q287" s="227"/>
      <c r="R287" s="227"/>
      <c r="S287" s="227"/>
      <c r="T287" s="228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29" t="s">
        <v>134</v>
      </c>
      <c r="AU287" s="229" t="s">
        <v>126</v>
      </c>
      <c r="AV287" s="13" t="s">
        <v>74</v>
      </c>
      <c r="AW287" s="13" t="s">
        <v>31</v>
      </c>
      <c r="AX287" s="13" t="s">
        <v>69</v>
      </c>
      <c r="AY287" s="229" t="s">
        <v>116</v>
      </c>
    </row>
    <row r="288" spans="1:51" s="14" customFormat="1" ht="12">
      <c r="A288" s="14"/>
      <c r="B288" s="230"/>
      <c r="C288" s="231"/>
      <c r="D288" s="221" t="s">
        <v>134</v>
      </c>
      <c r="E288" s="232" t="s">
        <v>19</v>
      </c>
      <c r="F288" s="233" t="s">
        <v>433</v>
      </c>
      <c r="G288" s="231"/>
      <c r="H288" s="234">
        <v>1.62</v>
      </c>
      <c r="I288" s="235"/>
      <c r="J288" s="231"/>
      <c r="K288" s="231"/>
      <c r="L288" s="236"/>
      <c r="M288" s="237"/>
      <c r="N288" s="238"/>
      <c r="O288" s="238"/>
      <c r="P288" s="238"/>
      <c r="Q288" s="238"/>
      <c r="R288" s="238"/>
      <c r="S288" s="238"/>
      <c r="T288" s="239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0" t="s">
        <v>134</v>
      </c>
      <c r="AU288" s="240" t="s">
        <v>126</v>
      </c>
      <c r="AV288" s="14" t="s">
        <v>76</v>
      </c>
      <c r="AW288" s="14" t="s">
        <v>31</v>
      </c>
      <c r="AX288" s="14" t="s">
        <v>69</v>
      </c>
      <c r="AY288" s="240" t="s">
        <v>116</v>
      </c>
    </row>
    <row r="289" spans="1:51" s="13" customFormat="1" ht="12">
      <c r="A289" s="13"/>
      <c r="B289" s="219"/>
      <c r="C289" s="220"/>
      <c r="D289" s="221" t="s">
        <v>134</v>
      </c>
      <c r="E289" s="222" t="s">
        <v>19</v>
      </c>
      <c r="F289" s="223" t="s">
        <v>201</v>
      </c>
      <c r="G289" s="220"/>
      <c r="H289" s="222" t="s">
        <v>19</v>
      </c>
      <c r="I289" s="224"/>
      <c r="J289" s="220"/>
      <c r="K289" s="220"/>
      <c r="L289" s="225"/>
      <c r="M289" s="226"/>
      <c r="N289" s="227"/>
      <c r="O289" s="227"/>
      <c r="P289" s="227"/>
      <c r="Q289" s="227"/>
      <c r="R289" s="227"/>
      <c r="S289" s="227"/>
      <c r="T289" s="22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29" t="s">
        <v>134</v>
      </c>
      <c r="AU289" s="229" t="s">
        <v>126</v>
      </c>
      <c r="AV289" s="13" t="s">
        <v>74</v>
      </c>
      <c r="AW289" s="13" t="s">
        <v>31</v>
      </c>
      <c r="AX289" s="13" t="s">
        <v>69</v>
      </c>
      <c r="AY289" s="229" t="s">
        <v>116</v>
      </c>
    </row>
    <row r="290" spans="1:51" s="14" customFormat="1" ht="12">
      <c r="A290" s="14"/>
      <c r="B290" s="230"/>
      <c r="C290" s="231"/>
      <c r="D290" s="221" t="s">
        <v>134</v>
      </c>
      <c r="E290" s="232" t="s">
        <v>19</v>
      </c>
      <c r="F290" s="233" t="s">
        <v>434</v>
      </c>
      <c r="G290" s="231"/>
      <c r="H290" s="234">
        <v>4.86</v>
      </c>
      <c r="I290" s="235"/>
      <c r="J290" s="231"/>
      <c r="K290" s="231"/>
      <c r="L290" s="236"/>
      <c r="M290" s="237"/>
      <c r="N290" s="238"/>
      <c r="O290" s="238"/>
      <c r="P290" s="238"/>
      <c r="Q290" s="238"/>
      <c r="R290" s="238"/>
      <c r="S290" s="238"/>
      <c r="T290" s="239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0" t="s">
        <v>134</v>
      </c>
      <c r="AU290" s="240" t="s">
        <v>126</v>
      </c>
      <c r="AV290" s="14" t="s">
        <v>76</v>
      </c>
      <c r="AW290" s="14" t="s">
        <v>31</v>
      </c>
      <c r="AX290" s="14" t="s">
        <v>69</v>
      </c>
      <c r="AY290" s="240" t="s">
        <v>116</v>
      </c>
    </row>
    <row r="291" spans="1:51" s="15" customFormat="1" ht="12">
      <c r="A291" s="15"/>
      <c r="B291" s="241"/>
      <c r="C291" s="242"/>
      <c r="D291" s="221" t="s">
        <v>134</v>
      </c>
      <c r="E291" s="243" t="s">
        <v>19</v>
      </c>
      <c r="F291" s="244" t="s">
        <v>155</v>
      </c>
      <c r="G291" s="242"/>
      <c r="H291" s="245">
        <v>6.48</v>
      </c>
      <c r="I291" s="246"/>
      <c r="J291" s="242"/>
      <c r="K291" s="242"/>
      <c r="L291" s="247"/>
      <c r="M291" s="248"/>
      <c r="N291" s="249"/>
      <c r="O291" s="249"/>
      <c r="P291" s="249"/>
      <c r="Q291" s="249"/>
      <c r="R291" s="249"/>
      <c r="S291" s="249"/>
      <c r="T291" s="250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51" t="s">
        <v>134</v>
      </c>
      <c r="AU291" s="251" t="s">
        <v>126</v>
      </c>
      <c r="AV291" s="15" t="s">
        <v>125</v>
      </c>
      <c r="AW291" s="15" t="s">
        <v>31</v>
      </c>
      <c r="AX291" s="15" t="s">
        <v>74</v>
      </c>
      <c r="AY291" s="251" t="s">
        <v>116</v>
      </c>
    </row>
    <row r="292" spans="1:65" s="2" customFormat="1" ht="37.8" customHeight="1">
      <c r="A292" s="40"/>
      <c r="B292" s="41"/>
      <c r="C292" s="200" t="s">
        <v>446</v>
      </c>
      <c r="D292" s="200" t="s">
        <v>121</v>
      </c>
      <c r="E292" s="201" t="s">
        <v>447</v>
      </c>
      <c r="F292" s="202" t="s">
        <v>448</v>
      </c>
      <c r="G292" s="203" t="s">
        <v>275</v>
      </c>
      <c r="H292" s="204">
        <v>8</v>
      </c>
      <c r="I292" s="205"/>
      <c r="J292" s="206">
        <f>ROUND(I292*H292,2)</f>
        <v>0</v>
      </c>
      <c r="K292" s="207"/>
      <c r="L292" s="46"/>
      <c r="M292" s="208" t="s">
        <v>19</v>
      </c>
      <c r="N292" s="209" t="s">
        <v>40</v>
      </c>
      <c r="O292" s="86"/>
      <c r="P292" s="210">
        <f>O292*H292</f>
        <v>0</v>
      </c>
      <c r="Q292" s="210">
        <v>0</v>
      </c>
      <c r="R292" s="210">
        <f>Q292*H292</f>
        <v>0</v>
      </c>
      <c r="S292" s="210">
        <v>0</v>
      </c>
      <c r="T292" s="211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12" t="s">
        <v>234</v>
      </c>
      <c r="AT292" s="212" t="s">
        <v>121</v>
      </c>
      <c r="AU292" s="212" t="s">
        <v>126</v>
      </c>
      <c r="AY292" s="19" t="s">
        <v>116</v>
      </c>
      <c r="BE292" s="213">
        <f>IF(N292="základní",J292,0)</f>
        <v>0</v>
      </c>
      <c r="BF292" s="213">
        <f>IF(N292="snížená",J292,0)</f>
        <v>0</v>
      </c>
      <c r="BG292" s="213">
        <f>IF(N292="zákl. přenesená",J292,0)</f>
        <v>0</v>
      </c>
      <c r="BH292" s="213">
        <f>IF(N292="sníž. přenesená",J292,0)</f>
        <v>0</v>
      </c>
      <c r="BI292" s="213">
        <f>IF(N292="nulová",J292,0)</f>
        <v>0</v>
      </c>
      <c r="BJ292" s="19" t="s">
        <v>74</v>
      </c>
      <c r="BK292" s="213">
        <f>ROUND(I292*H292,2)</f>
        <v>0</v>
      </c>
      <c r="BL292" s="19" t="s">
        <v>234</v>
      </c>
      <c r="BM292" s="212" t="s">
        <v>449</v>
      </c>
    </row>
    <row r="293" spans="1:47" s="2" customFormat="1" ht="12">
      <c r="A293" s="40"/>
      <c r="B293" s="41"/>
      <c r="C293" s="42"/>
      <c r="D293" s="214" t="s">
        <v>128</v>
      </c>
      <c r="E293" s="42"/>
      <c r="F293" s="215" t="s">
        <v>450</v>
      </c>
      <c r="G293" s="42"/>
      <c r="H293" s="42"/>
      <c r="I293" s="216"/>
      <c r="J293" s="42"/>
      <c r="K293" s="42"/>
      <c r="L293" s="46"/>
      <c r="M293" s="217"/>
      <c r="N293" s="218"/>
      <c r="O293" s="86"/>
      <c r="P293" s="86"/>
      <c r="Q293" s="86"/>
      <c r="R293" s="86"/>
      <c r="S293" s="86"/>
      <c r="T293" s="87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128</v>
      </c>
      <c r="AU293" s="19" t="s">
        <v>126</v>
      </c>
    </row>
    <row r="294" spans="1:65" s="2" customFormat="1" ht="24.15" customHeight="1">
      <c r="A294" s="40"/>
      <c r="B294" s="41"/>
      <c r="C294" s="252" t="s">
        <v>451</v>
      </c>
      <c r="D294" s="252" t="s">
        <v>174</v>
      </c>
      <c r="E294" s="253" t="s">
        <v>452</v>
      </c>
      <c r="F294" s="254" t="s">
        <v>453</v>
      </c>
      <c r="G294" s="255" t="s">
        <v>275</v>
      </c>
      <c r="H294" s="256">
        <v>4</v>
      </c>
      <c r="I294" s="257"/>
      <c r="J294" s="258">
        <f>ROUND(I294*H294,2)</f>
        <v>0</v>
      </c>
      <c r="K294" s="259"/>
      <c r="L294" s="260"/>
      <c r="M294" s="261" t="s">
        <v>19</v>
      </c>
      <c r="N294" s="262" t="s">
        <v>40</v>
      </c>
      <c r="O294" s="86"/>
      <c r="P294" s="210">
        <f>O294*H294</f>
        <v>0</v>
      </c>
      <c r="Q294" s="210">
        <v>0.016</v>
      </c>
      <c r="R294" s="210">
        <f>Q294*H294</f>
        <v>0.064</v>
      </c>
      <c r="S294" s="210">
        <v>0</v>
      </c>
      <c r="T294" s="211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12" t="s">
        <v>326</v>
      </c>
      <c r="AT294" s="212" t="s">
        <v>174</v>
      </c>
      <c r="AU294" s="212" t="s">
        <v>126</v>
      </c>
      <c r="AY294" s="19" t="s">
        <v>116</v>
      </c>
      <c r="BE294" s="213">
        <f>IF(N294="základní",J294,0)</f>
        <v>0</v>
      </c>
      <c r="BF294" s="213">
        <f>IF(N294="snížená",J294,0)</f>
        <v>0</v>
      </c>
      <c r="BG294" s="213">
        <f>IF(N294="zákl. přenesená",J294,0)</f>
        <v>0</v>
      </c>
      <c r="BH294" s="213">
        <f>IF(N294="sníž. přenesená",J294,0)</f>
        <v>0</v>
      </c>
      <c r="BI294" s="213">
        <f>IF(N294="nulová",J294,0)</f>
        <v>0</v>
      </c>
      <c r="BJ294" s="19" t="s">
        <v>74</v>
      </c>
      <c r="BK294" s="213">
        <f>ROUND(I294*H294,2)</f>
        <v>0</v>
      </c>
      <c r="BL294" s="19" t="s">
        <v>234</v>
      </c>
      <c r="BM294" s="212" t="s">
        <v>454</v>
      </c>
    </row>
    <row r="295" spans="1:65" s="2" customFormat="1" ht="24.15" customHeight="1">
      <c r="A295" s="40"/>
      <c r="B295" s="41"/>
      <c r="C295" s="252" t="s">
        <v>455</v>
      </c>
      <c r="D295" s="252" t="s">
        <v>174</v>
      </c>
      <c r="E295" s="253" t="s">
        <v>456</v>
      </c>
      <c r="F295" s="254" t="s">
        <v>457</v>
      </c>
      <c r="G295" s="255" t="s">
        <v>275</v>
      </c>
      <c r="H295" s="256">
        <v>2</v>
      </c>
      <c r="I295" s="257"/>
      <c r="J295" s="258">
        <f>ROUND(I295*H295,2)</f>
        <v>0</v>
      </c>
      <c r="K295" s="259"/>
      <c r="L295" s="260"/>
      <c r="M295" s="261" t="s">
        <v>19</v>
      </c>
      <c r="N295" s="262" t="s">
        <v>40</v>
      </c>
      <c r="O295" s="86"/>
      <c r="P295" s="210">
        <f>O295*H295</f>
        <v>0</v>
      </c>
      <c r="Q295" s="210">
        <v>0.013</v>
      </c>
      <c r="R295" s="210">
        <f>Q295*H295</f>
        <v>0.026</v>
      </c>
      <c r="S295" s="210">
        <v>0</v>
      </c>
      <c r="T295" s="211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12" t="s">
        <v>326</v>
      </c>
      <c r="AT295" s="212" t="s">
        <v>174</v>
      </c>
      <c r="AU295" s="212" t="s">
        <v>126</v>
      </c>
      <c r="AY295" s="19" t="s">
        <v>116</v>
      </c>
      <c r="BE295" s="213">
        <f>IF(N295="základní",J295,0)</f>
        <v>0</v>
      </c>
      <c r="BF295" s="213">
        <f>IF(N295="snížená",J295,0)</f>
        <v>0</v>
      </c>
      <c r="BG295" s="213">
        <f>IF(N295="zákl. přenesená",J295,0)</f>
        <v>0</v>
      </c>
      <c r="BH295" s="213">
        <f>IF(N295="sníž. přenesená",J295,0)</f>
        <v>0</v>
      </c>
      <c r="BI295" s="213">
        <f>IF(N295="nulová",J295,0)</f>
        <v>0</v>
      </c>
      <c r="BJ295" s="19" t="s">
        <v>74</v>
      </c>
      <c r="BK295" s="213">
        <f>ROUND(I295*H295,2)</f>
        <v>0</v>
      </c>
      <c r="BL295" s="19" t="s">
        <v>234</v>
      </c>
      <c r="BM295" s="212" t="s">
        <v>458</v>
      </c>
    </row>
    <row r="296" spans="1:65" s="2" customFormat="1" ht="24.15" customHeight="1">
      <c r="A296" s="40"/>
      <c r="B296" s="41"/>
      <c r="C296" s="252" t="s">
        <v>459</v>
      </c>
      <c r="D296" s="252" t="s">
        <v>174</v>
      </c>
      <c r="E296" s="253" t="s">
        <v>460</v>
      </c>
      <c r="F296" s="254" t="s">
        <v>461</v>
      </c>
      <c r="G296" s="255" t="s">
        <v>275</v>
      </c>
      <c r="H296" s="256">
        <v>2</v>
      </c>
      <c r="I296" s="257"/>
      <c r="J296" s="258">
        <f>ROUND(I296*H296,2)</f>
        <v>0</v>
      </c>
      <c r="K296" s="259"/>
      <c r="L296" s="260"/>
      <c r="M296" s="261" t="s">
        <v>19</v>
      </c>
      <c r="N296" s="262" t="s">
        <v>40</v>
      </c>
      <c r="O296" s="86"/>
      <c r="P296" s="210">
        <f>O296*H296</f>
        <v>0</v>
      </c>
      <c r="Q296" s="210">
        <v>0.016</v>
      </c>
      <c r="R296" s="210">
        <f>Q296*H296</f>
        <v>0.032</v>
      </c>
      <c r="S296" s="210">
        <v>0</v>
      </c>
      <c r="T296" s="211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12" t="s">
        <v>326</v>
      </c>
      <c r="AT296" s="212" t="s">
        <v>174</v>
      </c>
      <c r="AU296" s="212" t="s">
        <v>126</v>
      </c>
      <c r="AY296" s="19" t="s">
        <v>116</v>
      </c>
      <c r="BE296" s="213">
        <f>IF(N296="základní",J296,0)</f>
        <v>0</v>
      </c>
      <c r="BF296" s="213">
        <f>IF(N296="snížená",J296,0)</f>
        <v>0</v>
      </c>
      <c r="BG296" s="213">
        <f>IF(N296="zákl. přenesená",J296,0)</f>
        <v>0</v>
      </c>
      <c r="BH296" s="213">
        <f>IF(N296="sníž. přenesená",J296,0)</f>
        <v>0</v>
      </c>
      <c r="BI296" s="213">
        <f>IF(N296="nulová",J296,0)</f>
        <v>0</v>
      </c>
      <c r="BJ296" s="19" t="s">
        <v>74</v>
      </c>
      <c r="BK296" s="213">
        <f>ROUND(I296*H296,2)</f>
        <v>0</v>
      </c>
      <c r="BL296" s="19" t="s">
        <v>234</v>
      </c>
      <c r="BM296" s="212" t="s">
        <v>462</v>
      </c>
    </row>
    <row r="297" spans="1:65" s="2" customFormat="1" ht="37.8" customHeight="1">
      <c r="A297" s="40"/>
      <c r="B297" s="41"/>
      <c r="C297" s="200" t="s">
        <v>463</v>
      </c>
      <c r="D297" s="200" t="s">
        <v>121</v>
      </c>
      <c r="E297" s="201" t="s">
        <v>464</v>
      </c>
      <c r="F297" s="202" t="s">
        <v>465</v>
      </c>
      <c r="G297" s="203" t="s">
        <v>275</v>
      </c>
      <c r="H297" s="204">
        <v>1</v>
      </c>
      <c r="I297" s="205"/>
      <c r="J297" s="206">
        <f>ROUND(I297*H297,2)</f>
        <v>0</v>
      </c>
      <c r="K297" s="207"/>
      <c r="L297" s="46"/>
      <c r="M297" s="208" t="s">
        <v>19</v>
      </c>
      <c r="N297" s="209" t="s">
        <v>40</v>
      </c>
      <c r="O297" s="86"/>
      <c r="P297" s="210">
        <f>O297*H297</f>
        <v>0</v>
      </c>
      <c r="Q297" s="210">
        <v>0.00092</v>
      </c>
      <c r="R297" s="210">
        <f>Q297*H297</f>
        <v>0.00092</v>
      </c>
      <c r="S297" s="210">
        <v>0</v>
      </c>
      <c r="T297" s="211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12" t="s">
        <v>234</v>
      </c>
      <c r="AT297" s="212" t="s">
        <v>121</v>
      </c>
      <c r="AU297" s="212" t="s">
        <v>126</v>
      </c>
      <c r="AY297" s="19" t="s">
        <v>116</v>
      </c>
      <c r="BE297" s="213">
        <f>IF(N297="základní",J297,0)</f>
        <v>0</v>
      </c>
      <c r="BF297" s="213">
        <f>IF(N297="snížená",J297,0)</f>
        <v>0</v>
      </c>
      <c r="BG297" s="213">
        <f>IF(N297="zákl. přenesená",J297,0)</f>
        <v>0</v>
      </c>
      <c r="BH297" s="213">
        <f>IF(N297="sníž. přenesená",J297,0)</f>
        <v>0</v>
      </c>
      <c r="BI297" s="213">
        <f>IF(N297="nulová",J297,0)</f>
        <v>0</v>
      </c>
      <c r="BJ297" s="19" t="s">
        <v>74</v>
      </c>
      <c r="BK297" s="213">
        <f>ROUND(I297*H297,2)</f>
        <v>0</v>
      </c>
      <c r="BL297" s="19" t="s">
        <v>234</v>
      </c>
      <c r="BM297" s="212" t="s">
        <v>466</v>
      </c>
    </row>
    <row r="298" spans="1:47" s="2" customFormat="1" ht="12">
      <c r="A298" s="40"/>
      <c r="B298" s="41"/>
      <c r="C298" s="42"/>
      <c r="D298" s="214" t="s">
        <v>128</v>
      </c>
      <c r="E298" s="42"/>
      <c r="F298" s="215" t="s">
        <v>467</v>
      </c>
      <c r="G298" s="42"/>
      <c r="H298" s="42"/>
      <c r="I298" s="216"/>
      <c r="J298" s="42"/>
      <c r="K298" s="42"/>
      <c r="L298" s="46"/>
      <c r="M298" s="217"/>
      <c r="N298" s="218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9" t="s">
        <v>128</v>
      </c>
      <c r="AU298" s="19" t="s">
        <v>126</v>
      </c>
    </row>
    <row r="299" spans="1:51" s="13" customFormat="1" ht="12">
      <c r="A299" s="13"/>
      <c r="B299" s="219"/>
      <c r="C299" s="220"/>
      <c r="D299" s="221" t="s">
        <v>134</v>
      </c>
      <c r="E299" s="222" t="s">
        <v>19</v>
      </c>
      <c r="F299" s="223" t="s">
        <v>213</v>
      </c>
      <c r="G299" s="220"/>
      <c r="H299" s="222" t="s">
        <v>19</v>
      </c>
      <c r="I299" s="224"/>
      <c r="J299" s="220"/>
      <c r="K299" s="220"/>
      <c r="L299" s="225"/>
      <c r="M299" s="226"/>
      <c r="N299" s="227"/>
      <c r="O299" s="227"/>
      <c r="P299" s="227"/>
      <c r="Q299" s="227"/>
      <c r="R299" s="227"/>
      <c r="S299" s="227"/>
      <c r="T299" s="228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29" t="s">
        <v>134</v>
      </c>
      <c r="AU299" s="229" t="s">
        <v>126</v>
      </c>
      <c r="AV299" s="13" t="s">
        <v>74</v>
      </c>
      <c r="AW299" s="13" t="s">
        <v>31</v>
      </c>
      <c r="AX299" s="13" t="s">
        <v>69</v>
      </c>
      <c r="AY299" s="229" t="s">
        <v>116</v>
      </c>
    </row>
    <row r="300" spans="1:51" s="14" customFormat="1" ht="12">
      <c r="A300" s="14"/>
      <c r="B300" s="230"/>
      <c r="C300" s="231"/>
      <c r="D300" s="221" t="s">
        <v>134</v>
      </c>
      <c r="E300" s="232" t="s">
        <v>19</v>
      </c>
      <c r="F300" s="233" t="s">
        <v>74</v>
      </c>
      <c r="G300" s="231"/>
      <c r="H300" s="234">
        <v>1</v>
      </c>
      <c r="I300" s="235"/>
      <c r="J300" s="231"/>
      <c r="K300" s="231"/>
      <c r="L300" s="236"/>
      <c r="M300" s="237"/>
      <c r="N300" s="238"/>
      <c r="O300" s="238"/>
      <c r="P300" s="238"/>
      <c r="Q300" s="238"/>
      <c r="R300" s="238"/>
      <c r="S300" s="238"/>
      <c r="T300" s="239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0" t="s">
        <v>134</v>
      </c>
      <c r="AU300" s="240" t="s">
        <v>126</v>
      </c>
      <c r="AV300" s="14" t="s">
        <v>76</v>
      </c>
      <c r="AW300" s="14" t="s">
        <v>31</v>
      </c>
      <c r="AX300" s="14" t="s">
        <v>74</v>
      </c>
      <c r="AY300" s="240" t="s">
        <v>116</v>
      </c>
    </row>
    <row r="301" spans="1:65" s="2" customFormat="1" ht="24.15" customHeight="1">
      <c r="A301" s="40"/>
      <c r="B301" s="41"/>
      <c r="C301" s="252" t="s">
        <v>468</v>
      </c>
      <c r="D301" s="252" t="s">
        <v>174</v>
      </c>
      <c r="E301" s="253" t="s">
        <v>469</v>
      </c>
      <c r="F301" s="254" t="s">
        <v>470</v>
      </c>
      <c r="G301" s="255" t="s">
        <v>124</v>
      </c>
      <c r="H301" s="256">
        <v>1.8</v>
      </c>
      <c r="I301" s="257"/>
      <c r="J301" s="258">
        <f>ROUND(I301*H301,2)</f>
        <v>0</v>
      </c>
      <c r="K301" s="259"/>
      <c r="L301" s="260"/>
      <c r="M301" s="261" t="s">
        <v>19</v>
      </c>
      <c r="N301" s="262" t="s">
        <v>40</v>
      </c>
      <c r="O301" s="86"/>
      <c r="P301" s="210">
        <f>O301*H301</f>
        <v>0</v>
      </c>
      <c r="Q301" s="210">
        <v>0.02544</v>
      </c>
      <c r="R301" s="210">
        <f>Q301*H301</f>
        <v>0.045792</v>
      </c>
      <c r="S301" s="210">
        <v>0</v>
      </c>
      <c r="T301" s="211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12" t="s">
        <v>326</v>
      </c>
      <c r="AT301" s="212" t="s">
        <v>174</v>
      </c>
      <c r="AU301" s="212" t="s">
        <v>126</v>
      </c>
      <c r="AY301" s="19" t="s">
        <v>116</v>
      </c>
      <c r="BE301" s="213">
        <f>IF(N301="základní",J301,0)</f>
        <v>0</v>
      </c>
      <c r="BF301" s="213">
        <f>IF(N301="snížená",J301,0)</f>
        <v>0</v>
      </c>
      <c r="BG301" s="213">
        <f>IF(N301="zákl. přenesená",J301,0)</f>
        <v>0</v>
      </c>
      <c r="BH301" s="213">
        <f>IF(N301="sníž. přenesená",J301,0)</f>
        <v>0</v>
      </c>
      <c r="BI301" s="213">
        <f>IF(N301="nulová",J301,0)</f>
        <v>0</v>
      </c>
      <c r="BJ301" s="19" t="s">
        <v>74</v>
      </c>
      <c r="BK301" s="213">
        <f>ROUND(I301*H301,2)</f>
        <v>0</v>
      </c>
      <c r="BL301" s="19" t="s">
        <v>234</v>
      </c>
      <c r="BM301" s="212" t="s">
        <v>471</v>
      </c>
    </row>
    <row r="302" spans="1:47" s="2" customFormat="1" ht="12">
      <c r="A302" s="40"/>
      <c r="B302" s="41"/>
      <c r="C302" s="42"/>
      <c r="D302" s="221" t="s">
        <v>397</v>
      </c>
      <c r="E302" s="42"/>
      <c r="F302" s="263" t="s">
        <v>440</v>
      </c>
      <c r="G302" s="42"/>
      <c r="H302" s="42"/>
      <c r="I302" s="216"/>
      <c r="J302" s="42"/>
      <c r="K302" s="42"/>
      <c r="L302" s="46"/>
      <c r="M302" s="217"/>
      <c r="N302" s="218"/>
      <c r="O302" s="86"/>
      <c r="P302" s="86"/>
      <c r="Q302" s="86"/>
      <c r="R302" s="86"/>
      <c r="S302" s="86"/>
      <c r="T302" s="87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T302" s="19" t="s">
        <v>397</v>
      </c>
      <c r="AU302" s="19" t="s">
        <v>126</v>
      </c>
    </row>
    <row r="303" spans="1:51" s="14" customFormat="1" ht="12">
      <c r="A303" s="14"/>
      <c r="B303" s="230"/>
      <c r="C303" s="231"/>
      <c r="D303" s="221" t="s">
        <v>134</v>
      </c>
      <c r="E303" s="231"/>
      <c r="F303" s="233" t="s">
        <v>472</v>
      </c>
      <c r="G303" s="231"/>
      <c r="H303" s="234">
        <v>1.8</v>
      </c>
      <c r="I303" s="235"/>
      <c r="J303" s="231"/>
      <c r="K303" s="231"/>
      <c r="L303" s="236"/>
      <c r="M303" s="237"/>
      <c r="N303" s="238"/>
      <c r="O303" s="238"/>
      <c r="P303" s="238"/>
      <c r="Q303" s="238"/>
      <c r="R303" s="238"/>
      <c r="S303" s="238"/>
      <c r="T303" s="239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0" t="s">
        <v>134</v>
      </c>
      <c r="AU303" s="240" t="s">
        <v>126</v>
      </c>
      <c r="AV303" s="14" t="s">
        <v>76</v>
      </c>
      <c r="AW303" s="14" t="s">
        <v>4</v>
      </c>
      <c r="AX303" s="14" t="s">
        <v>74</v>
      </c>
      <c r="AY303" s="240" t="s">
        <v>116</v>
      </c>
    </row>
    <row r="304" spans="1:65" s="2" customFormat="1" ht="37.8" customHeight="1">
      <c r="A304" s="40"/>
      <c r="B304" s="41"/>
      <c r="C304" s="200" t="s">
        <v>473</v>
      </c>
      <c r="D304" s="200" t="s">
        <v>121</v>
      </c>
      <c r="E304" s="201" t="s">
        <v>474</v>
      </c>
      <c r="F304" s="202" t="s">
        <v>475</v>
      </c>
      <c r="G304" s="203" t="s">
        <v>275</v>
      </c>
      <c r="H304" s="204">
        <v>1</v>
      </c>
      <c r="I304" s="205"/>
      <c r="J304" s="206">
        <f>ROUND(I304*H304,2)</f>
        <v>0</v>
      </c>
      <c r="K304" s="207"/>
      <c r="L304" s="46"/>
      <c r="M304" s="208" t="s">
        <v>19</v>
      </c>
      <c r="N304" s="209" t="s">
        <v>40</v>
      </c>
      <c r="O304" s="86"/>
      <c r="P304" s="210">
        <f>O304*H304</f>
        <v>0</v>
      </c>
      <c r="Q304" s="210">
        <v>0.00088</v>
      </c>
      <c r="R304" s="210">
        <f>Q304*H304</f>
        <v>0.00088</v>
      </c>
      <c r="S304" s="210">
        <v>0</v>
      </c>
      <c r="T304" s="211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12" t="s">
        <v>234</v>
      </c>
      <c r="AT304" s="212" t="s">
        <v>121</v>
      </c>
      <c r="AU304" s="212" t="s">
        <v>126</v>
      </c>
      <c r="AY304" s="19" t="s">
        <v>116</v>
      </c>
      <c r="BE304" s="213">
        <f>IF(N304="základní",J304,0)</f>
        <v>0</v>
      </c>
      <c r="BF304" s="213">
        <f>IF(N304="snížená",J304,0)</f>
        <v>0</v>
      </c>
      <c r="BG304" s="213">
        <f>IF(N304="zákl. přenesená",J304,0)</f>
        <v>0</v>
      </c>
      <c r="BH304" s="213">
        <f>IF(N304="sníž. přenesená",J304,0)</f>
        <v>0</v>
      </c>
      <c r="BI304" s="213">
        <f>IF(N304="nulová",J304,0)</f>
        <v>0</v>
      </c>
      <c r="BJ304" s="19" t="s">
        <v>74</v>
      </c>
      <c r="BK304" s="213">
        <f>ROUND(I304*H304,2)</f>
        <v>0</v>
      </c>
      <c r="BL304" s="19" t="s">
        <v>234</v>
      </c>
      <c r="BM304" s="212" t="s">
        <v>476</v>
      </c>
    </row>
    <row r="305" spans="1:47" s="2" customFormat="1" ht="12">
      <c r="A305" s="40"/>
      <c r="B305" s="41"/>
      <c r="C305" s="42"/>
      <c r="D305" s="214" t="s">
        <v>128</v>
      </c>
      <c r="E305" s="42"/>
      <c r="F305" s="215" t="s">
        <v>477</v>
      </c>
      <c r="G305" s="42"/>
      <c r="H305" s="42"/>
      <c r="I305" s="216"/>
      <c r="J305" s="42"/>
      <c r="K305" s="42"/>
      <c r="L305" s="46"/>
      <c r="M305" s="217"/>
      <c r="N305" s="218"/>
      <c r="O305" s="86"/>
      <c r="P305" s="86"/>
      <c r="Q305" s="86"/>
      <c r="R305" s="86"/>
      <c r="S305" s="86"/>
      <c r="T305" s="87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9" t="s">
        <v>128</v>
      </c>
      <c r="AU305" s="19" t="s">
        <v>126</v>
      </c>
    </row>
    <row r="306" spans="1:65" s="2" customFormat="1" ht="33" customHeight="1">
      <c r="A306" s="40"/>
      <c r="B306" s="41"/>
      <c r="C306" s="200" t="s">
        <v>478</v>
      </c>
      <c r="D306" s="200" t="s">
        <v>121</v>
      </c>
      <c r="E306" s="201" t="s">
        <v>479</v>
      </c>
      <c r="F306" s="202" t="s">
        <v>480</v>
      </c>
      <c r="G306" s="203" t="s">
        <v>170</v>
      </c>
      <c r="H306" s="204">
        <v>9</v>
      </c>
      <c r="I306" s="205"/>
      <c r="J306" s="206">
        <f>ROUND(I306*H306,2)</f>
        <v>0</v>
      </c>
      <c r="K306" s="207"/>
      <c r="L306" s="46"/>
      <c r="M306" s="208" t="s">
        <v>19</v>
      </c>
      <c r="N306" s="209" t="s">
        <v>40</v>
      </c>
      <c r="O306" s="86"/>
      <c r="P306" s="210">
        <f>O306*H306</f>
        <v>0</v>
      </c>
      <c r="Q306" s="210">
        <v>0</v>
      </c>
      <c r="R306" s="210">
        <f>Q306*H306</f>
        <v>0</v>
      </c>
      <c r="S306" s="210">
        <v>0</v>
      </c>
      <c r="T306" s="211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12" t="s">
        <v>234</v>
      </c>
      <c r="AT306" s="212" t="s">
        <v>121</v>
      </c>
      <c r="AU306" s="212" t="s">
        <v>126</v>
      </c>
      <c r="AY306" s="19" t="s">
        <v>116</v>
      </c>
      <c r="BE306" s="213">
        <f>IF(N306="základní",J306,0)</f>
        <v>0</v>
      </c>
      <c r="BF306" s="213">
        <f>IF(N306="snížená",J306,0)</f>
        <v>0</v>
      </c>
      <c r="BG306" s="213">
        <f>IF(N306="zákl. přenesená",J306,0)</f>
        <v>0</v>
      </c>
      <c r="BH306" s="213">
        <f>IF(N306="sníž. přenesená",J306,0)</f>
        <v>0</v>
      </c>
      <c r="BI306" s="213">
        <f>IF(N306="nulová",J306,0)</f>
        <v>0</v>
      </c>
      <c r="BJ306" s="19" t="s">
        <v>74</v>
      </c>
      <c r="BK306" s="213">
        <f>ROUND(I306*H306,2)</f>
        <v>0</v>
      </c>
      <c r="BL306" s="19" t="s">
        <v>234</v>
      </c>
      <c r="BM306" s="212" t="s">
        <v>481</v>
      </c>
    </row>
    <row r="307" spans="1:47" s="2" customFormat="1" ht="12">
      <c r="A307" s="40"/>
      <c r="B307" s="41"/>
      <c r="C307" s="42"/>
      <c r="D307" s="214" t="s">
        <v>128</v>
      </c>
      <c r="E307" s="42"/>
      <c r="F307" s="215" t="s">
        <v>482</v>
      </c>
      <c r="G307" s="42"/>
      <c r="H307" s="42"/>
      <c r="I307" s="216"/>
      <c r="J307" s="42"/>
      <c r="K307" s="42"/>
      <c r="L307" s="46"/>
      <c r="M307" s="217"/>
      <c r="N307" s="218"/>
      <c r="O307" s="86"/>
      <c r="P307" s="86"/>
      <c r="Q307" s="86"/>
      <c r="R307" s="86"/>
      <c r="S307" s="86"/>
      <c r="T307" s="87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9" t="s">
        <v>128</v>
      </c>
      <c r="AU307" s="19" t="s">
        <v>126</v>
      </c>
    </row>
    <row r="308" spans="1:51" s="14" customFormat="1" ht="12">
      <c r="A308" s="14"/>
      <c r="B308" s="230"/>
      <c r="C308" s="231"/>
      <c r="D308" s="221" t="s">
        <v>134</v>
      </c>
      <c r="E308" s="232" t="s">
        <v>19</v>
      </c>
      <c r="F308" s="233" t="s">
        <v>375</v>
      </c>
      <c r="G308" s="231"/>
      <c r="H308" s="234">
        <v>9</v>
      </c>
      <c r="I308" s="235"/>
      <c r="J308" s="231"/>
      <c r="K308" s="231"/>
      <c r="L308" s="236"/>
      <c r="M308" s="237"/>
      <c r="N308" s="238"/>
      <c r="O308" s="238"/>
      <c r="P308" s="238"/>
      <c r="Q308" s="238"/>
      <c r="R308" s="238"/>
      <c r="S308" s="238"/>
      <c r="T308" s="239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0" t="s">
        <v>134</v>
      </c>
      <c r="AU308" s="240" t="s">
        <v>126</v>
      </c>
      <c r="AV308" s="14" t="s">
        <v>76</v>
      </c>
      <c r="AW308" s="14" t="s">
        <v>31</v>
      </c>
      <c r="AX308" s="14" t="s">
        <v>74</v>
      </c>
      <c r="AY308" s="240" t="s">
        <v>116</v>
      </c>
    </row>
    <row r="309" spans="1:65" s="2" customFormat="1" ht="24.15" customHeight="1">
      <c r="A309" s="40"/>
      <c r="B309" s="41"/>
      <c r="C309" s="252" t="s">
        <v>483</v>
      </c>
      <c r="D309" s="252" t="s">
        <v>174</v>
      </c>
      <c r="E309" s="253" t="s">
        <v>484</v>
      </c>
      <c r="F309" s="254" t="s">
        <v>485</v>
      </c>
      <c r="G309" s="255" t="s">
        <v>170</v>
      </c>
      <c r="H309" s="256">
        <v>9</v>
      </c>
      <c r="I309" s="257"/>
      <c r="J309" s="258">
        <f>ROUND(I309*H309,2)</f>
        <v>0</v>
      </c>
      <c r="K309" s="259"/>
      <c r="L309" s="260"/>
      <c r="M309" s="261" t="s">
        <v>19</v>
      </c>
      <c r="N309" s="262" t="s">
        <v>40</v>
      </c>
      <c r="O309" s="86"/>
      <c r="P309" s="210">
        <f>O309*H309</f>
        <v>0</v>
      </c>
      <c r="Q309" s="210">
        <v>0.004</v>
      </c>
      <c r="R309" s="210">
        <f>Q309*H309</f>
        <v>0.036000000000000004</v>
      </c>
      <c r="S309" s="210">
        <v>0</v>
      </c>
      <c r="T309" s="211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12" t="s">
        <v>326</v>
      </c>
      <c r="AT309" s="212" t="s">
        <v>174</v>
      </c>
      <c r="AU309" s="212" t="s">
        <v>126</v>
      </c>
      <c r="AY309" s="19" t="s">
        <v>116</v>
      </c>
      <c r="BE309" s="213">
        <f>IF(N309="základní",J309,0)</f>
        <v>0</v>
      </c>
      <c r="BF309" s="213">
        <f>IF(N309="snížená",J309,0)</f>
        <v>0</v>
      </c>
      <c r="BG309" s="213">
        <f>IF(N309="zákl. přenesená",J309,0)</f>
        <v>0</v>
      </c>
      <c r="BH309" s="213">
        <f>IF(N309="sníž. přenesená",J309,0)</f>
        <v>0</v>
      </c>
      <c r="BI309" s="213">
        <f>IF(N309="nulová",J309,0)</f>
        <v>0</v>
      </c>
      <c r="BJ309" s="19" t="s">
        <v>74</v>
      </c>
      <c r="BK309" s="213">
        <f>ROUND(I309*H309,2)</f>
        <v>0</v>
      </c>
      <c r="BL309" s="19" t="s">
        <v>234</v>
      </c>
      <c r="BM309" s="212" t="s">
        <v>486</v>
      </c>
    </row>
    <row r="310" spans="1:65" s="2" customFormat="1" ht="24.15" customHeight="1">
      <c r="A310" s="40"/>
      <c r="B310" s="41"/>
      <c r="C310" s="200" t="s">
        <v>487</v>
      </c>
      <c r="D310" s="200" t="s">
        <v>121</v>
      </c>
      <c r="E310" s="201" t="s">
        <v>488</v>
      </c>
      <c r="F310" s="202" t="s">
        <v>489</v>
      </c>
      <c r="G310" s="203" t="s">
        <v>275</v>
      </c>
      <c r="H310" s="204">
        <v>1</v>
      </c>
      <c r="I310" s="205"/>
      <c r="J310" s="206">
        <f>ROUND(I310*H310,2)</f>
        <v>0</v>
      </c>
      <c r="K310" s="207"/>
      <c r="L310" s="46"/>
      <c r="M310" s="208" t="s">
        <v>19</v>
      </c>
      <c r="N310" s="209" t="s">
        <v>40</v>
      </c>
      <c r="O310" s="86"/>
      <c r="P310" s="210">
        <f>O310*H310</f>
        <v>0</v>
      </c>
      <c r="Q310" s="210">
        <v>0</v>
      </c>
      <c r="R310" s="210">
        <f>Q310*H310</f>
        <v>0</v>
      </c>
      <c r="S310" s="210">
        <v>0</v>
      </c>
      <c r="T310" s="211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12" t="s">
        <v>234</v>
      </c>
      <c r="AT310" s="212" t="s">
        <v>121</v>
      </c>
      <c r="AU310" s="212" t="s">
        <v>126</v>
      </c>
      <c r="AY310" s="19" t="s">
        <v>116</v>
      </c>
      <c r="BE310" s="213">
        <f>IF(N310="základní",J310,0)</f>
        <v>0</v>
      </c>
      <c r="BF310" s="213">
        <f>IF(N310="snížená",J310,0)</f>
        <v>0</v>
      </c>
      <c r="BG310" s="213">
        <f>IF(N310="zákl. přenesená",J310,0)</f>
        <v>0</v>
      </c>
      <c r="BH310" s="213">
        <f>IF(N310="sníž. přenesená",J310,0)</f>
        <v>0</v>
      </c>
      <c r="BI310" s="213">
        <f>IF(N310="nulová",J310,0)</f>
        <v>0</v>
      </c>
      <c r="BJ310" s="19" t="s">
        <v>74</v>
      </c>
      <c r="BK310" s="213">
        <f>ROUND(I310*H310,2)</f>
        <v>0</v>
      </c>
      <c r="BL310" s="19" t="s">
        <v>234</v>
      </c>
      <c r="BM310" s="212" t="s">
        <v>490</v>
      </c>
    </row>
    <row r="311" spans="1:47" s="2" customFormat="1" ht="12">
      <c r="A311" s="40"/>
      <c r="B311" s="41"/>
      <c r="C311" s="42"/>
      <c r="D311" s="214" t="s">
        <v>128</v>
      </c>
      <c r="E311" s="42"/>
      <c r="F311" s="215" t="s">
        <v>491</v>
      </c>
      <c r="G311" s="42"/>
      <c r="H311" s="42"/>
      <c r="I311" s="216"/>
      <c r="J311" s="42"/>
      <c r="K311" s="42"/>
      <c r="L311" s="46"/>
      <c r="M311" s="217"/>
      <c r="N311" s="218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9" t="s">
        <v>128</v>
      </c>
      <c r="AU311" s="19" t="s">
        <v>126</v>
      </c>
    </row>
    <row r="312" spans="1:65" s="2" customFormat="1" ht="24.15" customHeight="1">
      <c r="A312" s="40"/>
      <c r="B312" s="41"/>
      <c r="C312" s="252" t="s">
        <v>492</v>
      </c>
      <c r="D312" s="252" t="s">
        <v>174</v>
      </c>
      <c r="E312" s="253" t="s">
        <v>493</v>
      </c>
      <c r="F312" s="254" t="s">
        <v>494</v>
      </c>
      <c r="G312" s="255" t="s">
        <v>275</v>
      </c>
      <c r="H312" s="256">
        <v>1</v>
      </c>
      <c r="I312" s="257"/>
      <c r="J312" s="258">
        <f>ROUND(I312*H312,2)</f>
        <v>0</v>
      </c>
      <c r="K312" s="259"/>
      <c r="L312" s="260"/>
      <c r="M312" s="261" t="s">
        <v>19</v>
      </c>
      <c r="N312" s="262" t="s">
        <v>40</v>
      </c>
      <c r="O312" s="86"/>
      <c r="P312" s="210">
        <f>O312*H312</f>
        <v>0</v>
      </c>
      <c r="Q312" s="210">
        <v>0.0663</v>
      </c>
      <c r="R312" s="210">
        <f>Q312*H312</f>
        <v>0.0663</v>
      </c>
      <c r="S312" s="210">
        <v>0</v>
      </c>
      <c r="T312" s="211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12" t="s">
        <v>326</v>
      </c>
      <c r="AT312" s="212" t="s">
        <v>174</v>
      </c>
      <c r="AU312" s="212" t="s">
        <v>126</v>
      </c>
      <c r="AY312" s="19" t="s">
        <v>116</v>
      </c>
      <c r="BE312" s="213">
        <f>IF(N312="základní",J312,0)</f>
        <v>0</v>
      </c>
      <c r="BF312" s="213">
        <f>IF(N312="snížená",J312,0)</f>
        <v>0</v>
      </c>
      <c r="BG312" s="213">
        <f>IF(N312="zákl. přenesená",J312,0)</f>
        <v>0</v>
      </c>
      <c r="BH312" s="213">
        <f>IF(N312="sníž. přenesená",J312,0)</f>
        <v>0</v>
      </c>
      <c r="BI312" s="213">
        <f>IF(N312="nulová",J312,0)</f>
        <v>0</v>
      </c>
      <c r="BJ312" s="19" t="s">
        <v>74</v>
      </c>
      <c r="BK312" s="213">
        <f>ROUND(I312*H312,2)</f>
        <v>0</v>
      </c>
      <c r="BL312" s="19" t="s">
        <v>234</v>
      </c>
      <c r="BM312" s="212" t="s">
        <v>495</v>
      </c>
    </row>
    <row r="313" spans="1:47" s="2" customFormat="1" ht="12">
      <c r="A313" s="40"/>
      <c r="B313" s="41"/>
      <c r="C313" s="42"/>
      <c r="D313" s="221" t="s">
        <v>397</v>
      </c>
      <c r="E313" s="42"/>
      <c r="F313" s="263" t="s">
        <v>445</v>
      </c>
      <c r="G313" s="42"/>
      <c r="H313" s="42"/>
      <c r="I313" s="216"/>
      <c r="J313" s="42"/>
      <c r="K313" s="42"/>
      <c r="L313" s="46"/>
      <c r="M313" s="217"/>
      <c r="N313" s="218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397</v>
      </c>
      <c r="AU313" s="19" t="s">
        <v>126</v>
      </c>
    </row>
    <row r="314" spans="1:65" s="2" customFormat="1" ht="24.15" customHeight="1">
      <c r="A314" s="40"/>
      <c r="B314" s="41"/>
      <c r="C314" s="200" t="s">
        <v>496</v>
      </c>
      <c r="D314" s="200" t="s">
        <v>121</v>
      </c>
      <c r="E314" s="201" t="s">
        <v>497</v>
      </c>
      <c r="F314" s="202" t="s">
        <v>498</v>
      </c>
      <c r="G314" s="203" t="s">
        <v>170</v>
      </c>
      <c r="H314" s="204">
        <v>19.4</v>
      </c>
      <c r="I314" s="205"/>
      <c r="J314" s="206">
        <f>ROUND(I314*H314,2)</f>
        <v>0</v>
      </c>
      <c r="K314" s="207"/>
      <c r="L314" s="46"/>
      <c r="M314" s="208" t="s">
        <v>19</v>
      </c>
      <c r="N314" s="209" t="s">
        <v>40</v>
      </c>
      <c r="O314" s="86"/>
      <c r="P314" s="210">
        <f>O314*H314</f>
        <v>0</v>
      </c>
      <c r="Q314" s="210">
        <v>0</v>
      </c>
      <c r="R314" s="210">
        <f>Q314*H314</f>
        <v>0</v>
      </c>
      <c r="S314" s="210">
        <v>0</v>
      </c>
      <c r="T314" s="211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12" t="s">
        <v>125</v>
      </c>
      <c r="AT314" s="212" t="s">
        <v>121</v>
      </c>
      <c r="AU314" s="212" t="s">
        <v>126</v>
      </c>
      <c r="AY314" s="19" t="s">
        <v>116</v>
      </c>
      <c r="BE314" s="213">
        <f>IF(N314="základní",J314,0)</f>
        <v>0</v>
      </c>
      <c r="BF314" s="213">
        <f>IF(N314="snížená",J314,0)</f>
        <v>0</v>
      </c>
      <c r="BG314" s="213">
        <f>IF(N314="zákl. přenesená",J314,0)</f>
        <v>0</v>
      </c>
      <c r="BH314" s="213">
        <f>IF(N314="sníž. přenesená",J314,0)</f>
        <v>0</v>
      </c>
      <c r="BI314" s="213">
        <f>IF(N314="nulová",J314,0)</f>
        <v>0</v>
      </c>
      <c r="BJ314" s="19" t="s">
        <v>74</v>
      </c>
      <c r="BK314" s="213">
        <f>ROUND(I314*H314,2)</f>
        <v>0</v>
      </c>
      <c r="BL314" s="19" t="s">
        <v>125</v>
      </c>
      <c r="BM314" s="212" t="s">
        <v>499</v>
      </c>
    </row>
    <row r="315" spans="1:47" s="2" customFormat="1" ht="12">
      <c r="A315" s="40"/>
      <c r="B315" s="41"/>
      <c r="C315" s="42"/>
      <c r="D315" s="214" t="s">
        <v>128</v>
      </c>
      <c r="E315" s="42"/>
      <c r="F315" s="215" t="s">
        <v>500</v>
      </c>
      <c r="G315" s="42"/>
      <c r="H315" s="42"/>
      <c r="I315" s="216"/>
      <c r="J315" s="42"/>
      <c r="K315" s="42"/>
      <c r="L315" s="46"/>
      <c r="M315" s="217"/>
      <c r="N315" s="218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128</v>
      </c>
      <c r="AU315" s="19" t="s">
        <v>126</v>
      </c>
    </row>
    <row r="316" spans="1:51" s="14" customFormat="1" ht="12">
      <c r="A316" s="14"/>
      <c r="B316" s="230"/>
      <c r="C316" s="231"/>
      <c r="D316" s="221" t="s">
        <v>134</v>
      </c>
      <c r="E316" s="232" t="s">
        <v>19</v>
      </c>
      <c r="F316" s="233" t="s">
        <v>501</v>
      </c>
      <c r="G316" s="231"/>
      <c r="H316" s="234">
        <v>19.4</v>
      </c>
      <c r="I316" s="235"/>
      <c r="J316" s="231"/>
      <c r="K316" s="231"/>
      <c r="L316" s="236"/>
      <c r="M316" s="237"/>
      <c r="N316" s="238"/>
      <c r="O316" s="238"/>
      <c r="P316" s="238"/>
      <c r="Q316" s="238"/>
      <c r="R316" s="238"/>
      <c r="S316" s="238"/>
      <c r="T316" s="239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0" t="s">
        <v>134</v>
      </c>
      <c r="AU316" s="240" t="s">
        <v>126</v>
      </c>
      <c r="AV316" s="14" t="s">
        <v>76</v>
      </c>
      <c r="AW316" s="14" t="s">
        <v>31</v>
      </c>
      <c r="AX316" s="14" t="s">
        <v>74</v>
      </c>
      <c r="AY316" s="240" t="s">
        <v>116</v>
      </c>
    </row>
    <row r="317" spans="1:65" s="2" customFormat="1" ht="37.8" customHeight="1">
      <c r="A317" s="40"/>
      <c r="B317" s="41"/>
      <c r="C317" s="200" t="s">
        <v>502</v>
      </c>
      <c r="D317" s="200" t="s">
        <v>121</v>
      </c>
      <c r="E317" s="201" t="s">
        <v>503</v>
      </c>
      <c r="F317" s="202" t="s">
        <v>504</v>
      </c>
      <c r="G317" s="203" t="s">
        <v>170</v>
      </c>
      <c r="H317" s="204">
        <v>13.4</v>
      </c>
      <c r="I317" s="205"/>
      <c r="J317" s="206">
        <f>ROUND(I317*H317,2)</f>
        <v>0</v>
      </c>
      <c r="K317" s="207"/>
      <c r="L317" s="46"/>
      <c r="M317" s="208" t="s">
        <v>19</v>
      </c>
      <c r="N317" s="209" t="s">
        <v>40</v>
      </c>
      <c r="O317" s="86"/>
      <c r="P317" s="210">
        <f>O317*H317</f>
        <v>0</v>
      </c>
      <c r="Q317" s="210">
        <v>0</v>
      </c>
      <c r="R317" s="210">
        <f>Q317*H317</f>
        <v>0</v>
      </c>
      <c r="S317" s="210">
        <v>0</v>
      </c>
      <c r="T317" s="211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12" t="s">
        <v>496</v>
      </c>
      <c r="AT317" s="212" t="s">
        <v>121</v>
      </c>
      <c r="AU317" s="212" t="s">
        <v>126</v>
      </c>
      <c r="AY317" s="19" t="s">
        <v>116</v>
      </c>
      <c r="BE317" s="213">
        <f>IF(N317="základní",J317,0)</f>
        <v>0</v>
      </c>
      <c r="BF317" s="213">
        <f>IF(N317="snížená",J317,0)</f>
        <v>0</v>
      </c>
      <c r="BG317" s="213">
        <f>IF(N317="zákl. přenesená",J317,0)</f>
        <v>0</v>
      </c>
      <c r="BH317" s="213">
        <f>IF(N317="sníž. přenesená",J317,0)</f>
        <v>0</v>
      </c>
      <c r="BI317" s="213">
        <f>IF(N317="nulová",J317,0)</f>
        <v>0</v>
      </c>
      <c r="BJ317" s="19" t="s">
        <v>74</v>
      </c>
      <c r="BK317" s="213">
        <f>ROUND(I317*H317,2)</f>
        <v>0</v>
      </c>
      <c r="BL317" s="19" t="s">
        <v>496</v>
      </c>
      <c r="BM317" s="212" t="s">
        <v>505</v>
      </c>
    </row>
    <row r="318" spans="1:65" s="2" customFormat="1" ht="24.15" customHeight="1">
      <c r="A318" s="40"/>
      <c r="B318" s="41"/>
      <c r="C318" s="200" t="s">
        <v>506</v>
      </c>
      <c r="D318" s="200" t="s">
        <v>121</v>
      </c>
      <c r="E318" s="201" t="s">
        <v>507</v>
      </c>
      <c r="F318" s="202" t="s">
        <v>508</v>
      </c>
      <c r="G318" s="203" t="s">
        <v>170</v>
      </c>
      <c r="H318" s="204">
        <v>6</v>
      </c>
      <c r="I318" s="205"/>
      <c r="J318" s="206">
        <f>ROUND(I318*H318,2)</f>
        <v>0</v>
      </c>
      <c r="K318" s="207"/>
      <c r="L318" s="46"/>
      <c r="M318" s="208" t="s">
        <v>19</v>
      </c>
      <c r="N318" s="209" t="s">
        <v>40</v>
      </c>
      <c r="O318" s="86"/>
      <c r="P318" s="210">
        <f>O318*H318</f>
        <v>0</v>
      </c>
      <c r="Q318" s="210">
        <v>0</v>
      </c>
      <c r="R318" s="210">
        <f>Q318*H318</f>
        <v>0</v>
      </c>
      <c r="S318" s="210">
        <v>0</v>
      </c>
      <c r="T318" s="211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12" t="s">
        <v>496</v>
      </c>
      <c r="AT318" s="212" t="s">
        <v>121</v>
      </c>
      <c r="AU318" s="212" t="s">
        <v>126</v>
      </c>
      <c r="AY318" s="19" t="s">
        <v>116</v>
      </c>
      <c r="BE318" s="213">
        <f>IF(N318="základní",J318,0)</f>
        <v>0</v>
      </c>
      <c r="BF318" s="213">
        <f>IF(N318="snížená",J318,0)</f>
        <v>0</v>
      </c>
      <c r="BG318" s="213">
        <f>IF(N318="zákl. přenesená",J318,0)</f>
        <v>0</v>
      </c>
      <c r="BH318" s="213">
        <f>IF(N318="sníž. přenesená",J318,0)</f>
        <v>0</v>
      </c>
      <c r="BI318" s="213">
        <f>IF(N318="nulová",J318,0)</f>
        <v>0</v>
      </c>
      <c r="BJ318" s="19" t="s">
        <v>74</v>
      </c>
      <c r="BK318" s="213">
        <f>ROUND(I318*H318,2)</f>
        <v>0</v>
      </c>
      <c r="BL318" s="19" t="s">
        <v>496</v>
      </c>
      <c r="BM318" s="212" t="s">
        <v>509</v>
      </c>
    </row>
    <row r="319" spans="1:47" s="2" customFormat="1" ht="12">
      <c r="A319" s="40"/>
      <c r="B319" s="41"/>
      <c r="C319" s="42"/>
      <c r="D319" s="221" t="s">
        <v>397</v>
      </c>
      <c r="E319" s="42"/>
      <c r="F319" s="263" t="s">
        <v>510</v>
      </c>
      <c r="G319" s="42"/>
      <c r="H319" s="42"/>
      <c r="I319" s="216"/>
      <c r="J319" s="42"/>
      <c r="K319" s="42"/>
      <c r="L319" s="46"/>
      <c r="M319" s="217"/>
      <c r="N319" s="218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397</v>
      </c>
      <c r="AU319" s="19" t="s">
        <v>126</v>
      </c>
    </row>
    <row r="320" spans="1:65" s="2" customFormat="1" ht="44.25" customHeight="1">
      <c r="A320" s="40"/>
      <c r="B320" s="41"/>
      <c r="C320" s="200" t="s">
        <v>511</v>
      </c>
      <c r="D320" s="200" t="s">
        <v>121</v>
      </c>
      <c r="E320" s="201" t="s">
        <v>512</v>
      </c>
      <c r="F320" s="202" t="s">
        <v>513</v>
      </c>
      <c r="G320" s="203" t="s">
        <v>237</v>
      </c>
      <c r="H320" s="204">
        <v>0.579</v>
      </c>
      <c r="I320" s="205"/>
      <c r="J320" s="206">
        <f>ROUND(I320*H320,2)</f>
        <v>0</v>
      </c>
      <c r="K320" s="207"/>
      <c r="L320" s="46"/>
      <c r="M320" s="208" t="s">
        <v>19</v>
      </c>
      <c r="N320" s="209" t="s">
        <v>40</v>
      </c>
      <c r="O320" s="86"/>
      <c r="P320" s="210">
        <f>O320*H320</f>
        <v>0</v>
      </c>
      <c r="Q320" s="210">
        <v>0</v>
      </c>
      <c r="R320" s="210">
        <f>Q320*H320</f>
        <v>0</v>
      </c>
      <c r="S320" s="210">
        <v>0</v>
      </c>
      <c r="T320" s="211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12" t="s">
        <v>234</v>
      </c>
      <c r="AT320" s="212" t="s">
        <v>121</v>
      </c>
      <c r="AU320" s="212" t="s">
        <v>126</v>
      </c>
      <c r="AY320" s="19" t="s">
        <v>116</v>
      </c>
      <c r="BE320" s="213">
        <f>IF(N320="základní",J320,0)</f>
        <v>0</v>
      </c>
      <c r="BF320" s="213">
        <f>IF(N320="snížená",J320,0)</f>
        <v>0</v>
      </c>
      <c r="BG320" s="213">
        <f>IF(N320="zákl. přenesená",J320,0)</f>
        <v>0</v>
      </c>
      <c r="BH320" s="213">
        <f>IF(N320="sníž. přenesená",J320,0)</f>
        <v>0</v>
      </c>
      <c r="BI320" s="213">
        <f>IF(N320="nulová",J320,0)</f>
        <v>0</v>
      </c>
      <c r="BJ320" s="19" t="s">
        <v>74</v>
      </c>
      <c r="BK320" s="213">
        <f>ROUND(I320*H320,2)</f>
        <v>0</v>
      </c>
      <c r="BL320" s="19" t="s">
        <v>234</v>
      </c>
      <c r="BM320" s="212" t="s">
        <v>514</v>
      </c>
    </row>
    <row r="321" spans="1:47" s="2" customFormat="1" ht="12">
      <c r="A321" s="40"/>
      <c r="B321" s="41"/>
      <c r="C321" s="42"/>
      <c r="D321" s="214" t="s">
        <v>128</v>
      </c>
      <c r="E321" s="42"/>
      <c r="F321" s="215" t="s">
        <v>515</v>
      </c>
      <c r="G321" s="42"/>
      <c r="H321" s="42"/>
      <c r="I321" s="216"/>
      <c r="J321" s="42"/>
      <c r="K321" s="42"/>
      <c r="L321" s="46"/>
      <c r="M321" s="217"/>
      <c r="N321" s="218"/>
      <c r="O321" s="86"/>
      <c r="P321" s="86"/>
      <c r="Q321" s="86"/>
      <c r="R321" s="86"/>
      <c r="S321" s="86"/>
      <c r="T321" s="87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T321" s="19" t="s">
        <v>128</v>
      </c>
      <c r="AU321" s="19" t="s">
        <v>126</v>
      </c>
    </row>
    <row r="322" spans="1:65" s="2" customFormat="1" ht="49.05" customHeight="1">
      <c r="A322" s="40"/>
      <c r="B322" s="41"/>
      <c r="C322" s="200" t="s">
        <v>516</v>
      </c>
      <c r="D322" s="200" t="s">
        <v>121</v>
      </c>
      <c r="E322" s="201" t="s">
        <v>517</v>
      </c>
      <c r="F322" s="202" t="s">
        <v>518</v>
      </c>
      <c r="G322" s="203" t="s">
        <v>237</v>
      </c>
      <c r="H322" s="204">
        <v>0.579</v>
      </c>
      <c r="I322" s="205"/>
      <c r="J322" s="206">
        <f>ROUND(I322*H322,2)</f>
        <v>0</v>
      </c>
      <c r="K322" s="207"/>
      <c r="L322" s="46"/>
      <c r="M322" s="208" t="s">
        <v>19</v>
      </c>
      <c r="N322" s="209" t="s">
        <v>40</v>
      </c>
      <c r="O322" s="86"/>
      <c r="P322" s="210">
        <f>O322*H322</f>
        <v>0</v>
      </c>
      <c r="Q322" s="210">
        <v>0</v>
      </c>
      <c r="R322" s="210">
        <f>Q322*H322</f>
        <v>0</v>
      </c>
      <c r="S322" s="210">
        <v>0</v>
      </c>
      <c r="T322" s="211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12" t="s">
        <v>234</v>
      </c>
      <c r="AT322" s="212" t="s">
        <v>121</v>
      </c>
      <c r="AU322" s="212" t="s">
        <v>126</v>
      </c>
      <c r="AY322" s="19" t="s">
        <v>116</v>
      </c>
      <c r="BE322" s="213">
        <f>IF(N322="základní",J322,0)</f>
        <v>0</v>
      </c>
      <c r="BF322" s="213">
        <f>IF(N322="snížená",J322,0)</f>
        <v>0</v>
      </c>
      <c r="BG322" s="213">
        <f>IF(N322="zákl. přenesená",J322,0)</f>
        <v>0</v>
      </c>
      <c r="BH322" s="213">
        <f>IF(N322="sníž. přenesená",J322,0)</f>
        <v>0</v>
      </c>
      <c r="BI322" s="213">
        <f>IF(N322="nulová",J322,0)</f>
        <v>0</v>
      </c>
      <c r="BJ322" s="19" t="s">
        <v>74</v>
      </c>
      <c r="BK322" s="213">
        <f>ROUND(I322*H322,2)</f>
        <v>0</v>
      </c>
      <c r="BL322" s="19" t="s">
        <v>234</v>
      </c>
      <c r="BM322" s="212" t="s">
        <v>519</v>
      </c>
    </row>
    <row r="323" spans="1:47" s="2" customFormat="1" ht="12">
      <c r="A323" s="40"/>
      <c r="B323" s="41"/>
      <c r="C323" s="42"/>
      <c r="D323" s="214" t="s">
        <v>128</v>
      </c>
      <c r="E323" s="42"/>
      <c r="F323" s="215" t="s">
        <v>520</v>
      </c>
      <c r="G323" s="42"/>
      <c r="H323" s="42"/>
      <c r="I323" s="216"/>
      <c r="J323" s="42"/>
      <c r="K323" s="42"/>
      <c r="L323" s="46"/>
      <c r="M323" s="217"/>
      <c r="N323" s="218"/>
      <c r="O323" s="86"/>
      <c r="P323" s="86"/>
      <c r="Q323" s="86"/>
      <c r="R323" s="86"/>
      <c r="S323" s="86"/>
      <c r="T323" s="87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T323" s="19" t="s">
        <v>128</v>
      </c>
      <c r="AU323" s="19" t="s">
        <v>126</v>
      </c>
    </row>
    <row r="324" spans="1:63" s="12" customFormat="1" ht="20.85" customHeight="1">
      <c r="A324" s="12"/>
      <c r="B324" s="184"/>
      <c r="C324" s="185"/>
      <c r="D324" s="186" t="s">
        <v>68</v>
      </c>
      <c r="E324" s="198" t="s">
        <v>521</v>
      </c>
      <c r="F324" s="198" t="s">
        <v>522</v>
      </c>
      <c r="G324" s="185"/>
      <c r="H324" s="185"/>
      <c r="I324" s="188"/>
      <c r="J324" s="199">
        <f>BK324</f>
        <v>0</v>
      </c>
      <c r="K324" s="185"/>
      <c r="L324" s="190"/>
      <c r="M324" s="191"/>
      <c r="N324" s="192"/>
      <c r="O324" s="192"/>
      <c r="P324" s="193">
        <f>SUM(P325:P352)</f>
        <v>0</v>
      </c>
      <c r="Q324" s="192"/>
      <c r="R324" s="193">
        <f>SUM(R325:R352)</f>
        <v>0.260856</v>
      </c>
      <c r="S324" s="192"/>
      <c r="T324" s="194">
        <f>SUM(T325:T352)</f>
        <v>0.29652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195" t="s">
        <v>76</v>
      </c>
      <c r="AT324" s="196" t="s">
        <v>68</v>
      </c>
      <c r="AU324" s="196" t="s">
        <v>76</v>
      </c>
      <c r="AY324" s="195" t="s">
        <v>116</v>
      </c>
      <c r="BK324" s="197">
        <f>SUM(BK325:BK352)</f>
        <v>0</v>
      </c>
    </row>
    <row r="325" spans="1:65" s="2" customFormat="1" ht="16.5" customHeight="1">
      <c r="A325" s="40"/>
      <c r="B325" s="41"/>
      <c r="C325" s="200" t="s">
        <v>523</v>
      </c>
      <c r="D325" s="200" t="s">
        <v>121</v>
      </c>
      <c r="E325" s="201" t="s">
        <v>524</v>
      </c>
      <c r="F325" s="202" t="s">
        <v>525</v>
      </c>
      <c r="G325" s="203" t="s">
        <v>124</v>
      </c>
      <c r="H325" s="204">
        <v>8.4</v>
      </c>
      <c r="I325" s="205"/>
      <c r="J325" s="206">
        <f>ROUND(I325*H325,2)</f>
        <v>0</v>
      </c>
      <c r="K325" s="207"/>
      <c r="L325" s="46"/>
      <c r="M325" s="208" t="s">
        <v>19</v>
      </c>
      <c r="N325" s="209" t="s">
        <v>40</v>
      </c>
      <c r="O325" s="86"/>
      <c r="P325" s="210">
        <f>O325*H325</f>
        <v>0</v>
      </c>
      <c r="Q325" s="210">
        <v>0</v>
      </c>
      <c r="R325" s="210">
        <f>Q325*H325</f>
        <v>0</v>
      </c>
      <c r="S325" s="210">
        <v>0.0353</v>
      </c>
      <c r="T325" s="211">
        <f>S325*H325</f>
        <v>0.29652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12" t="s">
        <v>234</v>
      </c>
      <c r="AT325" s="212" t="s">
        <v>121</v>
      </c>
      <c r="AU325" s="212" t="s">
        <v>126</v>
      </c>
      <c r="AY325" s="19" t="s">
        <v>116</v>
      </c>
      <c r="BE325" s="213">
        <f>IF(N325="základní",J325,0)</f>
        <v>0</v>
      </c>
      <c r="BF325" s="213">
        <f>IF(N325="snížená",J325,0)</f>
        <v>0</v>
      </c>
      <c r="BG325" s="213">
        <f>IF(N325="zákl. přenesená",J325,0)</f>
        <v>0</v>
      </c>
      <c r="BH325" s="213">
        <f>IF(N325="sníž. přenesená",J325,0)</f>
        <v>0</v>
      </c>
      <c r="BI325" s="213">
        <f>IF(N325="nulová",J325,0)</f>
        <v>0</v>
      </c>
      <c r="BJ325" s="19" t="s">
        <v>74</v>
      </c>
      <c r="BK325" s="213">
        <f>ROUND(I325*H325,2)</f>
        <v>0</v>
      </c>
      <c r="BL325" s="19" t="s">
        <v>234</v>
      </c>
      <c r="BM325" s="212" t="s">
        <v>526</v>
      </c>
    </row>
    <row r="326" spans="1:47" s="2" customFormat="1" ht="12">
      <c r="A326" s="40"/>
      <c r="B326" s="41"/>
      <c r="C326" s="42"/>
      <c r="D326" s="214" t="s">
        <v>128</v>
      </c>
      <c r="E326" s="42"/>
      <c r="F326" s="215" t="s">
        <v>527</v>
      </c>
      <c r="G326" s="42"/>
      <c r="H326" s="42"/>
      <c r="I326" s="216"/>
      <c r="J326" s="42"/>
      <c r="K326" s="42"/>
      <c r="L326" s="46"/>
      <c r="M326" s="217"/>
      <c r="N326" s="218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128</v>
      </c>
      <c r="AU326" s="19" t="s">
        <v>126</v>
      </c>
    </row>
    <row r="327" spans="1:51" s="13" customFormat="1" ht="12">
      <c r="A327" s="13"/>
      <c r="B327" s="219"/>
      <c r="C327" s="220"/>
      <c r="D327" s="221" t="s">
        <v>134</v>
      </c>
      <c r="E327" s="222" t="s">
        <v>19</v>
      </c>
      <c r="F327" s="223" t="s">
        <v>528</v>
      </c>
      <c r="G327" s="220"/>
      <c r="H327" s="222" t="s">
        <v>19</v>
      </c>
      <c r="I327" s="224"/>
      <c r="J327" s="220"/>
      <c r="K327" s="220"/>
      <c r="L327" s="225"/>
      <c r="M327" s="226"/>
      <c r="N327" s="227"/>
      <c r="O327" s="227"/>
      <c r="P327" s="227"/>
      <c r="Q327" s="227"/>
      <c r="R327" s="227"/>
      <c r="S327" s="227"/>
      <c r="T327" s="228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29" t="s">
        <v>134</v>
      </c>
      <c r="AU327" s="229" t="s">
        <v>126</v>
      </c>
      <c r="AV327" s="13" t="s">
        <v>74</v>
      </c>
      <c r="AW327" s="13" t="s">
        <v>31</v>
      </c>
      <c r="AX327" s="13" t="s">
        <v>69</v>
      </c>
      <c r="AY327" s="229" t="s">
        <v>116</v>
      </c>
    </row>
    <row r="328" spans="1:51" s="14" customFormat="1" ht="12">
      <c r="A328" s="14"/>
      <c r="B328" s="230"/>
      <c r="C328" s="231"/>
      <c r="D328" s="221" t="s">
        <v>134</v>
      </c>
      <c r="E328" s="232" t="s">
        <v>19</v>
      </c>
      <c r="F328" s="233" t="s">
        <v>529</v>
      </c>
      <c r="G328" s="231"/>
      <c r="H328" s="234">
        <v>4.1</v>
      </c>
      <c r="I328" s="235"/>
      <c r="J328" s="231"/>
      <c r="K328" s="231"/>
      <c r="L328" s="236"/>
      <c r="M328" s="237"/>
      <c r="N328" s="238"/>
      <c r="O328" s="238"/>
      <c r="P328" s="238"/>
      <c r="Q328" s="238"/>
      <c r="R328" s="238"/>
      <c r="S328" s="238"/>
      <c r="T328" s="239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0" t="s">
        <v>134</v>
      </c>
      <c r="AU328" s="240" t="s">
        <v>126</v>
      </c>
      <c r="AV328" s="14" t="s">
        <v>76</v>
      </c>
      <c r="AW328" s="14" t="s">
        <v>31</v>
      </c>
      <c r="AX328" s="14" t="s">
        <v>69</v>
      </c>
      <c r="AY328" s="240" t="s">
        <v>116</v>
      </c>
    </row>
    <row r="329" spans="1:51" s="13" customFormat="1" ht="12">
      <c r="A329" s="13"/>
      <c r="B329" s="219"/>
      <c r="C329" s="220"/>
      <c r="D329" s="221" t="s">
        <v>134</v>
      </c>
      <c r="E329" s="222" t="s">
        <v>19</v>
      </c>
      <c r="F329" s="223" t="s">
        <v>145</v>
      </c>
      <c r="G329" s="220"/>
      <c r="H329" s="222" t="s">
        <v>19</v>
      </c>
      <c r="I329" s="224"/>
      <c r="J329" s="220"/>
      <c r="K329" s="220"/>
      <c r="L329" s="225"/>
      <c r="M329" s="226"/>
      <c r="N329" s="227"/>
      <c r="O329" s="227"/>
      <c r="P329" s="227"/>
      <c r="Q329" s="227"/>
      <c r="R329" s="227"/>
      <c r="S329" s="227"/>
      <c r="T329" s="228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29" t="s">
        <v>134</v>
      </c>
      <c r="AU329" s="229" t="s">
        <v>126</v>
      </c>
      <c r="AV329" s="13" t="s">
        <v>74</v>
      </c>
      <c r="AW329" s="13" t="s">
        <v>31</v>
      </c>
      <c r="AX329" s="13" t="s">
        <v>69</v>
      </c>
      <c r="AY329" s="229" t="s">
        <v>116</v>
      </c>
    </row>
    <row r="330" spans="1:51" s="14" customFormat="1" ht="12">
      <c r="A330" s="14"/>
      <c r="B330" s="230"/>
      <c r="C330" s="231"/>
      <c r="D330" s="221" t="s">
        <v>134</v>
      </c>
      <c r="E330" s="232" t="s">
        <v>19</v>
      </c>
      <c r="F330" s="233" t="s">
        <v>530</v>
      </c>
      <c r="G330" s="231"/>
      <c r="H330" s="234">
        <v>4.3</v>
      </c>
      <c r="I330" s="235"/>
      <c r="J330" s="231"/>
      <c r="K330" s="231"/>
      <c r="L330" s="236"/>
      <c r="M330" s="237"/>
      <c r="N330" s="238"/>
      <c r="O330" s="238"/>
      <c r="P330" s="238"/>
      <c r="Q330" s="238"/>
      <c r="R330" s="238"/>
      <c r="S330" s="238"/>
      <c r="T330" s="239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0" t="s">
        <v>134</v>
      </c>
      <c r="AU330" s="240" t="s">
        <v>126</v>
      </c>
      <c r="AV330" s="14" t="s">
        <v>76</v>
      </c>
      <c r="AW330" s="14" t="s">
        <v>31</v>
      </c>
      <c r="AX330" s="14" t="s">
        <v>69</v>
      </c>
      <c r="AY330" s="240" t="s">
        <v>116</v>
      </c>
    </row>
    <row r="331" spans="1:51" s="15" customFormat="1" ht="12">
      <c r="A331" s="15"/>
      <c r="B331" s="241"/>
      <c r="C331" s="242"/>
      <c r="D331" s="221" t="s">
        <v>134</v>
      </c>
      <c r="E331" s="243" t="s">
        <v>19</v>
      </c>
      <c r="F331" s="244" t="s">
        <v>155</v>
      </c>
      <c r="G331" s="242"/>
      <c r="H331" s="245">
        <v>8.399999999999999</v>
      </c>
      <c r="I331" s="246"/>
      <c r="J331" s="242"/>
      <c r="K331" s="242"/>
      <c r="L331" s="247"/>
      <c r="M331" s="248"/>
      <c r="N331" s="249"/>
      <c r="O331" s="249"/>
      <c r="P331" s="249"/>
      <c r="Q331" s="249"/>
      <c r="R331" s="249"/>
      <c r="S331" s="249"/>
      <c r="T331" s="250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51" t="s">
        <v>134</v>
      </c>
      <c r="AU331" s="251" t="s">
        <v>126</v>
      </c>
      <c r="AV331" s="15" t="s">
        <v>125</v>
      </c>
      <c r="AW331" s="15" t="s">
        <v>31</v>
      </c>
      <c r="AX331" s="15" t="s">
        <v>74</v>
      </c>
      <c r="AY331" s="251" t="s">
        <v>116</v>
      </c>
    </row>
    <row r="332" spans="1:65" s="2" customFormat="1" ht="37.8" customHeight="1">
      <c r="A332" s="40"/>
      <c r="B332" s="41"/>
      <c r="C332" s="200" t="s">
        <v>531</v>
      </c>
      <c r="D332" s="200" t="s">
        <v>121</v>
      </c>
      <c r="E332" s="201" t="s">
        <v>532</v>
      </c>
      <c r="F332" s="202" t="s">
        <v>533</v>
      </c>
      <c r="G332" s="203" t="s">
        <v>124</v>
      </c>
      <c r="H332" s="204">
        <v>8.4</v>
      </c>
      <c r="I332" s="205"/>
      <c r="J332" s="206">
        <f>ROUND(I332*H332,2)</f>
        <v>0</v>
      </c>
      <c r="K332" s="207"/>
      <c r="L332" s="46"/>
      <c r="M332" s="208" t="s">
        <v>19</v>
      </c>
      <c r="N332" s="209" t="s">
        <v>40</v>
      </c>
      <c r="O332" s="86"/>
      <c r="P332" s="210">
        <f>O332*H332</f>
        <v>0</v>
      </c>
      <c r="Q332" s="210">
        <v>0.0052</v>
      </c>
      <c r="R332" s="210">
        <f>Q332*H332</f>
        <v>0.04368</v>
      </c>
      <c r="S332" s="210">
        <v>0</v>
      </c>
      <c r="T332" s="211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12" t="s">
        <v>234</v>
      </c>
      <c r="AT332" s="212" t="s">
        <v>121</v>
      </c>
      <c r="AU332" s="212" t="s">
        <v>126</v>
      </c>
      <c r="AY332" s="19" t="s">
        <v>116</v>
      </c>
      <c r="BE332" s="213">
        <f>IF(N332="základní",J332,0)</f>
        <v>0</v>
      </c>
      <c r="BF332" s="213">
        <f>IF(N332="snížená",J332,0)</f>
        <v>0</v>
      </c>
      <c r="BG332" s="213">
        <f>IF(N332="zákl. přenesená",J332,0)</f>
        <v>0</v>
      </c>
      <c r="BH332" s="213">
        <f>IF(N332="sníž. přenesená",J332,0)</f>
        <v>0</v>
      </c>
      <c r="BI332" s="213">
        <f>IF(N332="nulová",J332,0)</f>
        <v>0</v>
      </c>
      <c r="BJ332" s="19" t="s">
        <v>74</v>
      </c>
      <c r="BK332" s="213">
        <f>ROUND(I332*H332,2)</f>
        <v>0</v>
      </c>
      <c r="BL332" s="19" t="s">
        <v>234</v>
      </c>
      <c r="BM332" s="212" t="s">
        <v>534</v>
      </c>
    </row>
    <row r="333" spans="1:47" s="2" customFormat="1" ht="12">
      <c r="A333" s="40"/>
      <c r="B333" s="41"/>
      <c r="C333" s="42"/>
      <c r="D333" s="214" t="s">
        <v>128</v>
      </c>
      <c r="E333" s="42"/>
      <c r="F333" s="215" t="s">
        <v>535</v>
      </c>
      <c r="G333" s="42"/>
      <c r="H333" s="42"/>
      <c r="I333" s="216"/>
      <c r="J333" s="42"/>
      <c r="K333" s="42"/>
      <c r="L333" s="46"/>
      <c r="M333" s="217"/>
      <c r="N333" s="218"/>
      <c r="O333" s="86"/>
      <c r="P333" s="86"/>
      <c r="Q333" s="86"/>
      <c r="R333" s="86"/>
      <c r="S333" s="86"/>
      <c r="T333" s="87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T333" s="19" t="s">
        <v>128</v>
      </c>
      <c r="AU333" s="19" t="s">
        <v>126</v>
      </c>
    </row>
    <row r="334" spans="1:51" s="13" customFormat="1" ht="12">
      <c r="A334" s="13"/>
      <c r="B334" s="219"/>
      <c r="C334" s="220"/>
      <c r="D334" s="221" t="s">
        <v>134</v>
      </c>
      <c r="E334" s="222" t="s">
        <v>19</v>
      </c>
      <c r="F334" s="223" t="s">
        <v>528</v>
      </c>
      <c r="G334" s="220"/>
      <c r="H334" s="222" t="s">
        <v>19</v>
      </c>
      <c r="I334" s="224"/>
      <c r="J334" s="220"/>
      <c r="K334" s="220"/>
      <c r="L334" s="225"/>
      <c r="M334" s="226"/>
      <c r="N334" s="227"/>
      <c r="O334" s="227"/>
      <c r="P334" s="227"/>
      <c r="Q334" s="227"/>
      <c r="R334" s="227"/>
      <c r="S334" s="227"/>
      <c r="T334" s="228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29" t="s">
        <v>134</v>
      </c>
      <c r="AU334" s="229" t="s">
        <v>126</v>
      </c>
      <c r="AV334" s="13" t="s">
        <v>74</v>
      </c>
      <c r="AW334" s="13" t="s">
        <v>31</v>
      </c>
      <c r="AX334" s="13" t="s">
        <v>69</v>
      </c>
      <c r="AY334" s="229" t="s">
        <v>116</v>
      </c>
    </row>
    <row r="335" spans="1:51" s="14" customFormat="1" ht="12">
      <c r="A335" s="14"/>
      <c r="B335" s="230"/>
      <c r="C335" s="231"/>
      <c r="D335" s="221" t="s">
        <v>134</v>
      </c>
      <c r="E335" s="232" t="s">
        <v>19</v>
      </c>
      <c r="F335" s="233" t="s">
        <v>529</v>
      </c>
      <c r="G335" s="231"/>
      <c r="H335" s="234">
        <v>4.1</v>
      </c>
      <c r="I335" s="235"/>
      <c r="J335" s="231"/>
      <c r="K335" s="231"/>
      <c r="L335" s="236"/>
      <c r="M335" s="237"/>
      <c r="N335" s="238"/>
      <c r="O335" s="238"/>
      <c r="P335" s="238"/>
      <c r="Q335" s="238"/>
      <c r="R335" s="238"/>
      <c r="S335" s="238"/>
      <c r="T335" s="239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40" t="s">
        <v>134</v>
      </c>
      <c r="AU335" s="240" t="s">
        <v>126</v>
      </c>
      <c r="AV335" s="14" t="s">
        <v>76</v>
      </c>
      <c r="AW335" s="14" t="s">
        <v>31</v>
      </c>
      <c r="AX335" s="14" t="s">
        <v>69</v>
      </c>
      <c r="AY335" s="240" t="s">
        <v>116</v>
      </c>
    </row>
    <row r="336" spans="1:51" s="13" customFormat="1" ht="12">
      <c r="A336" s="13"/>
      <c r="B336" s="219"/>
      <c r="C336" s="220"/>
      <c r="D336" s="221" t="s">
        <v>134</v>
      </c>
      <c r="E336" s="222" t="s">
        <v>19</v>
      </c>
      <c r="F336" s="223" t="s">
        <v>145</v>
      </c>
      <c r="G336" s="220"/>
      <c r="H336" s="222" t="s">
        <v>19</v>
      </c>
      <c r="I336" s="224"/>
      <c r="J336" s="220"/>
      <c r="K336" s="220"/>
      <c r="L336" s="225"/>
      <c r="M336" s="226"/>
      <c r="N336" s="227"/>
      <c r="O336" s="227"/>
      <c r="P336" s="227"/>
      <c r="Q336" s="227"/>
      <c r="R336" s="227"/>
      <c r="S336" s="227"/>
      <c r="T336" s="228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29" t="s">
        <v>134</v>
      </c>
      <c r="AU336" s="229" t="s">
        <v>126</v>
      </c>
      <c r="AV336" s="13" t="s">
        <v>74</v>
      </c>
      <c r="AW336" s="13" t="s">
        <v>31</v>
      </c>
      <c r="AX336" s="13" t="s">
        <v>69</v>
      </c>
      <c r="AY336" s="229" t="s">
        <v>116</v>
      </c>
    </row>
    <row r="337" spans="1:51" s="14" customFormat="1" ht="12">
      <c r="A337" s="14"/>
      <c r="B337" s="230"/>
      <c r="C337" s="231"/>
      <c r="D337" s="221" t="s">
        <v>134</v>
      </c>
      <c r="E337" s="232" t="s">
        <v>19</v>
      </c>
      <c r="F337" s="233" t="s">
        <v>530</v>
      </c>
      <c r="G337" s="231"/>
      <c r="H337" s="234">
        <v>4.3</v>
      </c>
      <c r="I337" s="235"/>
      <c r="J337" s="231"/>
      <c r="K337" s="231"/>
      <c r="L337" s="236"/>
      <c r="M337" s="237"/>
      <c r="N337" s="238"/>
      <c r="O337" s="238"/>
      <c r="P337" s="238"/>
      <c r="Q337" s="238"/>
      <c r="R337" s="238"/>
      <c r="S337" s="238"/>
      <c r="T337" s="239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0" t="s">
        <v>134</v>
      </c>
      <c r="AU337" s="240" t="s">
        <v>126</v>
      </c>
      <c r="AV337" s="14" t="s">
        <v>76</v>
      </c>
      <c r="AW337" s="14" t="s">
        <v>31</v>
      </c>
      <c r="AX337" s="14" t="s">
        <v>69</v>
      </c>
      <c r="AY337" s="240" t="s">
        <v>116</v>
      </c>
    </row>
    <row r="338" spans="1:51" s="15" customFormat="1" ht="12">
      <c r="A338" s="15"/>
      <c r="B338" s="241"/>
      <c r="C338" s="242"/>
      <c r="D338" s="221" t="s">
        <v>134</v>
      </c>
      <c r="E338" s="243" t="s">
        <v>19</v>
      </c>
      <c r="F338" s="244" t="s">
        <v>155</v>
      </c>
      <c r="G338" s="242"/>
      <c r="H338" s="245">
        <v>8.399999999999999</v>
      </c>
      <c r="I338" s="246"/>
      <c r="J338" s="242"/>
      <c r="K338" s="242"/>
      <c r="L338" s="247"/>
      <c r="M338" s="248"/>
      <c r="N338" s="249"/>
      <c r="O338" s="249"/>
      <c r="P338" s="249"/>
      <c r="Q338" s="249"/>
      <c r="R338" s="249"/>
      <c r="S338" s="249"/>
      <c r="T338" s="250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51" t="s">
        <v>134</v>
      </c>
      <c r="AU338" s="251" t="s">
        <v>126</v>
      </c>
      <c r="AV338" s="15" t="s">
        <v>125</v>
      </c>
      <c r="AW338" s="15" t="s">
        <v>31</v>
      </c>
      <c r="AX338" s="15" t="s">
        <v>74</v>
      </c>
      <c r="AY338" s="251" t="s">
        <v>116</v>
      </c>
    </row>
    <row r="339" spans="1:65" s="2" customFormat="1" ht="37.8" customHeight="1">
      <c r="A339" s="40"/>
      <c r="B339" s="41"/>
      <c r="C339" s="252" t="s">
        <v>536</v>
      </c>
      <c r="D339" s="252" t="s">
        <v>174</v>
      </c>
      <c r="E339" s="253" t="s">
        <v>537</v>
      </c>
      <c r="F339" s="254" t="s">
        <v>538</v>
      </c>
      <c r="G339" s="255" t="s">
        <v>124</v>
      </c>
      <c r="H339" s="256">
        <v>9.24</v>
      </c>
      <c r="I339" s="257"/>
      <c r="J339" s="258">
        <f>ROUND(I339*H339,2)</f>
        <v>0</v>
      </c>
      <c r="K339" s="259"/>
      <c r="L339" s="260"/>
      <c r="M339" s="261" t="s">
        <v>19</v>
      </c>
      <c r="N339" s="262" t="s">
        <v>40</v>
      </c>
      <c r="O339" s="86"/>
      <c r="P339" s="210">
        <f>O339*H339</f>
        <v>0</v>
      </c>
      <c r="Q339" s="210">
        <v>0.022</v>
      </c>
      <c r="R339" s="210">
        <f>Q339*H339</f>
        <v>0.20328</v>
      </c>
      <c r="S339" s="210">
        <v>0</v>
      </c>
      <c r="T339" s="211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12" t="s">
        <v>326</v>
      </c>
      <c r="AT339" s="212" t="s">
        <v>174</v>
      </c>
      <c r="AU339" s="212" t="s">
        <v>126</v>
      </c>
      <c r="AY339" s="19" t="s">
        <v>116</v>
      </c>
      <c r="BE339" s="213">
        <f>IF(N339="základní",J339,0)</f>
        <v>0</v>
      </c>
      <c r="BF339" s="213">
        <f>IF(N339="snížená",J339,0)</f>
        <v>0</v>
      </c>
      <c r="BG339" s="213">
        <f>IF(N339="zákl. přenesená",J339,0)</f>
        <v>0</v>
      </c>
      <c r="BH339" s="213">
        <f>IF(N339="sníž. přenesená",J339,0)</f>
        <v>0</v>
      </c>
      <c r="BI339" s="213">
        <f>IF(N339="nulová",J339,0)</f>
        <v>0</v>
      </c>
      <c r="BJ339" s="19" t="s">
        <v>74</v>
      </c>
      <c r="BK339" s="213">
        <f>ROUND(I339*H339,2)</f>
        <v>0</v>
      </c>
      <c r="BL339" s="19" t="s">
        <v>234</v>
      </c>
      <c r="BM339" s="212" t="s">
        <v>539</v>
      </c>
    </row>
    <row r="340" spans="1:47" s="2" customFormat="1" ht="12">
      <c r="A340" s="40"/>
      <c r="B340" s="41"/>
      <c r="C340" s="42"/>
      <c r="D340" s="221" t="s">
        <v>397</v>
      </c>
      <c r="E340" s="42"/>
      <c r="F340" s="263" t="s">
        <v>540</v>
      </c>
      <c r="G340" s="42"/>
      <c r="H340" s="42"/>
      <c r="I340" s="216"/>
      <c r="J340" s="42"/>
      <c r="K340" s="42"/>
      <c r="L340" s="46"/>
      <c r="M340" s="217"/>
      <c r="N340" s="218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397</v>
      </c>
      <c r="AU340" s="19" t="s">
        <v>126</v>
      </c>
    </row>
    <row r="341" spans="1:51" s="14" customFormat="1" ht="12">
      <c r="A341" s="14"/>
      <c r="B341" s="230"/>
      <c r="C341" s="231"/>
      <c r="D341" s="221" t="s">
        <v>134</v>
      </c>
      <c r="E341" s="231"/>
      <c r="F341" s="233" t="s">
        <v>541</v>
      </c>
      <c r="G341" s="231"/>
      <c r="H341" s="234">
        <v>9.24</v>
      </c>
      <c r="I341" s="235"/>
      <c r="J341" s="231"/>
      <c r="K341" s="231"/>
      <c r="L341" s="236"/>
      <c r="M341" s="237"/>
      <c r="N341" s="238"/>
      <c r="O341" s="238"/>
      <c r="P341" s="238"/>
      <c r="Q341" s="238"/>
      <c r="R341" s="238"/>
      <c r="S341" s="238"/>
      <c r="T341" s="239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40" t="s">
        <v>134</v>
      </c>
      <c r="AU341" s="240" t="s">
        <v>126</v>
      </c>
      <c r="AV341" s="14" t="s">
        <v>76</v>
      </c>
      <c r="AW341" s="14" t="s">
        <v>4</v>
      </c>
      <c r="AX341" s="14" t="s">
        <v>74</v>
      </c>
      <c r="AY341" s="240" t="s">
        <v>116</v>
      </c>
    </row>
    <row r="342" spans="1:65" s="2" customFormat="1" ht="24.15" customHeight="1">
      <c r="A342" s="40"/>
      <c r="B342" s="41"/>
      <c r="C342" s="200" t="s">
        <v>542</v>
      </c>
      <c r="D342" s="200" t="s">
        <v>121</v>
      </c>
      <c r="E342" s="201" t="s">
        <v>543</v>
      </c>
      <c r="F342" s="202" t="s">
        <v>544</v>
      </c>
      <c r="G342" s="203" t="s">
        <v>124</v>
      </c>
      <c r="H342" s="204">
        <v>8.4</v>
      </c>
      <c r="I342" s="205"/>
      <c r="J342" s="206">
        <f>ROUND(I342*H342,2)</f>
        <v>0</v>
      </c>
      <c r="K342" s="207"/>
      <c r="L342" s="46"/>
      <c r="M342" s="208" t="s">
        <v>19</v>
      </c>
      <c r="N342" s="209" t="s">
        <v>40</v>
      </c>
      <c r="O342" s="86"/>
      <c r="P342" s="210">
        <f>O342*H342</f>
        <v>0</v>
      </c>
      <c r="Q342" s="210">
        <v>0.0015</v>
      </c>
      <c r="R342" s="210">
        <f>Q342*H342</f>
        <v>0.0126</v>
      </c>
      <c r="S342" s="210">
        <v>0</v>
      </c>
      <c r="T342" s="211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12" t="s">
        <v>234</v>
      </c>
      <c r="AT342" s="212" t="s">
        <v>121</v>
      </c>
      <c r="AU342" s="212" t="s">
        <v>126</v>
      </c>
      <c r="AY342" s="19" t="s">
        <v>116</v>
      </c>
      <c r="BE342" s="213">
        <f>IF(N342="základní",J342,0)</f>
        <v>0</v>
      </c>
      <c r="BF342" s="213">
        <f>IF(N342="snížená",J342,0)</f>
        <v>0</v>
      </c>
      <c r="BG342" s="213">
        <f>IF(N342="zákl. přenesená",J342,0)</f>
        <v>0</v>
      </c>
      <c r="BH342" s="213">
        <f>IF(N342="sníž. přenesená",J342,0)</f>
        <v>0</v>
      </c>
      <c r="BI342" s="213">
        <f>IF(N342="nulová",J342,0)</f>
        <v>0</v>
      </c>
      <c r="BJ342" s="19" t="s">
        <v>74</v>
      </c>
      <c r="BK342" s="213">
        <f>ROUND(I342*H342,2)</f>
        <v>0</v>
      </c>
      <c r="BL342" s="19" t="s">
        <v>234</v>
      </c>
      <c r="BM342" s="212" t="s">
        <v>545</v>
      </c>
    </row>
    <row r="343" spans="1:47" s="2" customFormat="1" ht="12">
      <c r="A343" s="40"/>
      <c r="B343" s="41"/>
      <c r="C343" s="42"/>
      <c r="D343" s="214" t="s">
        <v>128</v>
      </c>
      <c r="E343" s="42"/>
      <c r="F343" s="215" t="s">
        <v>546</v>
      </c>
      <c r="G343" s="42"/>
      <c r="H343" s="42"/>
      <c r="I343" s="216"/>
      <c r="J343" s="42"/>
      <c r="K343" s="42"/>
      <c r="L343" s="46"/>
      <c r="M343" s="217"/>
      <c r="N343" s="218"/>
      <c r="O343" s="86"/>
      <c r="P343" s="86"/>
      <c r="Q343" s="86"/>
      <c r="R343" s="86"/>
      <c r="S343" s="86"/>
      <c r="T343" s="87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9" t="s">
        <v>128</v>
      </c>
      <c r="AU343" s="19" t="s">
        <v>126</v>
      </c>
    </row>
    <row r="344" spans="1:65" s="2" customFormat="1" ht="16.5" customHeight="1">
      <c r="A344" s="40"/>
      <c r="B344" s="41"/>
      <c r="C344" s="200" t="s">
        <v>547</v>
      </c>
      <c r="D344" s="200" t="s">
        <v>121</v>
      </c>
      <c r="E344" s="201" t="s">
        <v>548</v>
      </c>
      <c r="F344" s="202" t="s">
        <v>549</v>
      </c>
      <c r="G344" s="203" t="s">
        <v>170</v>
      </c>
      <c r="H344" s="204">
        <v>43.2</v>
      </c>
      <c r="I344" s="205"/>
      <c r="J344" s="206">
        <f>ROUND(I344*H344,2)</f>
        <v>0</v>
      </c>
      <c r="K344" s="207"/>
      <c r="L344" s="46"/>
      <c r="M344" s="208" t="s">
        <v>19</v>
      </c>
      <c r="N344" s="209" t="s">
        <v>40</v>
      </c>
      <c r="O344" s="86"/>
      <c r="P344" s="210">
        <f>O344*H344</f>
        <v>0</v>
      </c>
      <c r="Q344" s="210">
        <v>3E-05</v>
      </c>
      <c r="R344" s="210">
        <f>Q344*H344</f>
        <v>0.001296</v>
      </c>
      <c r="S344" s="210">
        <v>0</v>
      </c>
      <c r="T344" s="211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12" t="s">
        <v>234</v>
      </c>
      <c r="AT344" s="212" t="s">
        <v>121</v>
      </c>
      <c r="AU344" s="212" t="s">
        <v>126</v>
      </c>
      <c r="AY344" s="19" t="s">
        <v>116</v>
      </c>
      <c r="BE344" s="213">
        <f>IF(N344="základní",J344,0)</f>
        <v>0</v>
      </c>
      <c r="BF344" s="213">
        <f>IF(N344="snížená",J344,0)</f>
        <v>0</v>
      </c>
      <c r="BG344" s="213">
        <f>IF(N344="zákl. přenesená",J344,0)</f>
        <v>0</v>
      </c>
      <c r="BH344" s="213">
        <f>IF(N344="sníž. přenesená",J344,0)</f>
        <v>0</v>
      </c>
      <c r="BI344" s="213">
        <f>IF(N344="nulová",J344,0)</f>
        <v>0</v>
      </c>
      <c r="BJ344" s="19" t="s">
        <v>74</v>
      </c>
      <c r="BK344" s="213">
        <f>ROUND(I344*H344,2)</f>
        <v>0</v>
      </c>
      <c r="BL344" s="19" t="s">
        <v>234</v>
      </c>
      <c r="BM344" s="212" t="s">
        <v>550</v>
      </c>
    </row>
    <row r="345" spans="1:47" s="2" customFormat="1" ht="12">
      <c r="A345" s="40"/>
      <c r="B345" s="41"/>
      <c r="C345" s="42"/>
      <c r="D345" s="214" t="s">
        <v>128</v>
      </c>
      <c r="E345" s="42"/>
      <c r="F345" s="215" t="s">
        <v>551</v>
      </c>
      <c r="G345" s="42"/>
      <c r="H345" s="42"/>
      <c r="I345" s="216"/>
      <c r="J345" s="42"/>
      <c r="K345" s="42"/>
      <c r="L345" s="46"/>
      <c r="M345" s="217"/>
      <c r="N345" s="218"/>
      <c r="O345" s="86"/>
      <c r="P345" s="86"/>
      <c r="Q345" s="86"/>
      <c r="R345" s="86"/>
      <c r="S345" s="86"/>
      <c r="T345" s="87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T345" s="19" t="s">
        <v>128</v>
      </c>
      <c r="AU345" s="19" t="s">
        <v>126</v>
      </c>
    </row>
    <row r="346" spans="1:51" s="14" customFormat="1" ht="12">
      <c r="A346" s="14"/>
      <c r="B346" s="230"/>
      <c r="C346" s="231"/>
      <c r="D346" s="221" t="s">
        <v>134</v>
      </c>
      <c r="E346" s="232" t="s">
        <v>19</v>
      </c>
      <c r="F346" s="233" t="s">
        <v>552</v>
      </c>
      <c r="G346" s="231"/>
      <c r="H346" s="234">
        <v>21.3</v>
      </c>
      <c r="I346" s="235"/>
      <c r="J346" s="231"/>
      <c r="K346" s="231"/>
      <c r="L346" s="236"/>
      <c r="M346" s="237"/>
      <c r="N346" s="238"/>
      <c r="O346" s="238"/>
      <c r="P346" s="238"/>
      <c r="Q346" s="238"/>
      <c r="R346" s="238"/>
      <c r="S346" s="238"/>
      <c r="T346" s="239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0" t="s">
        <v>134</v>
      </c>
      <c r="AU346" s="240" t="s">
        <v>126</v>
      </c>
      <c r="AV346" s="14" t="s">
        <v>76</v>
      </c>
      <c r="AW346" s="14" t="s">
        <v>31</v>
      </c>
      <c r="AX346" s="14" t="s">
        <v>69</v>
      </c>
      <c r="AY346" s="240" t="s">
        <v>116</v>
      </c>
    </row>
    <row r="347" spans="1:51" s="14" customFormat="1" ht="12">
      <c r="A347" s="14"/>
      <c r="B347" s="230"/>
      <c r="C347" s="231"/>
      <c r="D347" s="221" t="s">
        <v>134</v>
      </c>
      <c r="E347" s="232" t="s">
        <v>19</v>
      </c>
      <c r="F347" s="233" t="s">
        <v>553</v>
      </c>
      <c r="G347" s="231"/>
      <c r="H347" s="234">
        <v>21.9</v>
      </c>
      <c r="I347" s="235"/>
      <c r="J347" s="231"/>
      <c r="K347" s="231"/>
      <c r="L347" s="236"/>
      <c r="M347" s="237"/>
      <c r="N347" s="238"/>
      <c r="O347" s="238"/>
      <c r="P347" s="238"/>
      <c r="Q347" s="238"/>
      <c r="R347" s="238"/>
      <c r="S347" s="238"/>
      <c r="T347" s="239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0" t="s">
        <v>134</v>
      </c>
      <c r="AU347" s="240" t="s">
        <v>126</v>
      </c>
      <c r="AV347" s="14" t="s">
        <v>76</v>
      </c>
      <c r="AW347" s="14" t="s">
        <v>31</v>
      </c>
      <c r="AX347" s="14" t="s">
        <v>69</v>
      </c>
      <c r="AY347" s="240" t="s">
        <v>116</v>
      </c>
    </row>
    <row r="348" spans="1:51" s="15" customFormat="1" ht="12">
      <c r="A348" s="15"/>
      <c r="B348" s="241"/>
      <c r="C348" s="242"/>
      <c r="D348" s="221" t="s">
        <v>134</v>
      </c>
      <c r="E348" s="243" t="s">
        <v>19</v>
      </c>
      <c r="F348" s="244" t="s">
        <v>155</v>
      </c>
      <c r="G348" s="242"/>
      <c r="H348" s="245">
        <v>43.2</v>
      </c>
      <c r="I348" s="246"/>
      <c r="J348" s="242"/>
      <c r="K348" s="242"/>
      <c r="L348" s="247"/>
      <c r="M348" s="248"/>
      <c r="N348" s="249"/>
      <c r="O348" s="249"/>
      <c r="P348" s="249"/>
      <c r="Q348" s="249"/>
      <c r="R348" s="249"/>
      <c r="S348" s="249"/>
      <c r="T348" s="250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51" t="s">
        <v>134</v>
      </c>
      <c r="AU348" s="251" t="s">
        <v>126</v>
      </c>
      <c r="AV348" s="15" t="s">
        <v>125</v>
      </c>
      <c r="AW348" s="15" t="s">
        <v>31</v>
      </c>
      <c r="AX348" s="15" t="s">
        <v>74</v>
      </c>
      <c r="AY348" s="251" t="s">
        <v>116</v>
      </c>
    </row>
    <row r="349" spans="1:65" s="2" customFormat="1" ht="44.25" customHeight="1">
      <c r="A349" s="40"/>
      <c r="B349" s="41"/>
      <c r="C349" s="200" t="s">
        <v>554</v>
      </c>
      <c r="D349" s="200" t="s">
        <v>121</v>
      </c>
      <c r="E349" s="201" t="s">
        <v>555</v>
      </c>
      <c r="F349" s="202" t="s">
        <v>556</v>
      </c>
      <c r="G349" s="203" t="s">
        <v>237</v>
      </c>
      <c r="H349" s="204">
        <v>0.261</v>
      </c>
      <c r="I349" s="205"/>
      <c r="J349" s="206">
        <f>ROUND(I349*H349,2)</f>
        <v>0</v>
      </c>
      <c r="K349" s="207"/>
      <c r="L349" s="46"/>
      <c r="M349" s="208" t="s">
        <v>19</v>
      </c>
      <c r="N349" s="209" t="s">
        <v>40</v>
      </c>
      <c r="O349" s="86"/>
      <c r="P349" s="210">
        <f>O349*H349</f>
        <v>0</v>
      </c>
      <c r="Q349" s="210">
        <v>0</v>
      </c>
      <c r="R349" s="210">
        <f>Q349*H349</f>
        <v>0</v>
      </c>
      <c r="S349" s="210">
        <v>0</v>
      </c>
      <c r="T349" s="211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12" t="s">
        <v>234</v>
      </c>
      <c r="AT349" s="212" t="s">
        <v>121</v>
      </c>
      <c r="AU349" s="212" t="s">
        <v>126</v>
      </c>
      <c r="AY349" s="19" t="s">
        <v>116</v>
      </c>
      <c r="BE349" s="213">
        <f>IF(N349="základní",J349,0)</f>
        <v>0</v>
      </c>
      <c r="BF349" s="213">
        <f>IF(N349="snížená",J349,0)</f>
        <v>0</v>
      </c>
      <c r="BG349" s="213">
        <f>IF(N349="zákl. přenesená",J349,0)</f>
        <v>0</v>
      </c>
      <c r="BH349" s="213">
        <f>IF(N349="sníž. přenesená",J349,0)</f>
        <v>0</v>
      </c>
      <c r="BI349" s="213">
        <f>IF(N349="nulová",J349,0)</f>
        <v>0</v>
      </c>
      <c r="BJ349" s="19" t="s">
        <v>74</v>
      </c>
      <c r="BK349" s="213">
        <f>ROUND(I349*H349,2)</f>
        <v>0</v>
      </c>
      <c r="BL349" s="19" t="s">
        <v>234</v>
      </c>
      <c r="BM349" s="212" t="s">
        <v>557</v>
      </c>
    </row>
    <row r="350" spans="1:47" s="2" customFormat="1" ht="12">
      <c r="A350" s="40"/>
      <c r="B350" s="41"/>
      <c r="C350" s="42"/>
      <c r="D350" s="214" t="s">
        <v>128</v>
      </c>
      <c r="E350" s="42"/>
      <c r="F350" s="215" t="s">
        <v>558</v>
      </c>
      <c r="G350" s="42"/>
      <c r="H350" s="42"/>
      <c r="I350" s="216"/>
      <c r="J350" s="42"/>
      <c r="K350" s="42"/>
      <c r="L350" s="46"/>
      <c r="M350" s="217"/>
      <c r="N350" s="218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128</v>
      </c>
      <c r="AU350" s="19" t="s">
        <v>126</v>
      </c>
    </row>
    <row r="351" spans="1:65" s="2" customFormat="1" ht="49.05" customHeight="1">
      <c r="A351" s="40"/>
      <c r="B351" s="41"/>
      <c r="C351" s="200" t="s">
        <v>559</v>
      </c>
      <c r="D351" s="200" t="s">
        <v>121</v>
      </c>
      <c r="E351" s="201" t="s">
        <v>560</v>
      </c>
      <c r="F351" s="202" t="s">
        <v>561</v>
      </c>
      <c r="G351" s="203" t="s">
        <v>237</v>
      </c>
      <c r="H351" s="204">
        <v>0.261</v>
      </c>
      <c r="I351" s="205"/>
      <c r="J351" s="206">
        <f>ROUND(I351*H351,2)</f>
        <v>0</v>
      </c>
      <c r="K351" s="207"/>
      <c r="L351" s="46"/>
      <c r="M351" s="208" t="s">
        <v>19</v>
      </c>
      <c r="N351" s="209" t="s">
        <v>40</v>
      </c>
      <c r="O351" s="86"/>
      <c r="P351" s="210">
        <f>O351*H351</f>
        <v>0</v>
      </c>
      <c r="Q351" s="210">
        <v>0</v>
      </c>
      <c r="R351" s="210">
        <f>Q351*H351</f>
        <v>0</v>
      </c>
      <c r="S351" s="210">
        <v>0</v>
      </c>
      <c r="T351" s="211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12" t="s">
        <v>234</v>
      </c>
      <c r="AT351" s="212" t="s">
        <v>121</v>
      </c>
      <c r="AU351" s="212" t="s">
        <v>126</v>
      </c>
      <c r="AY351" s="19" t="s">
        <v>116</v>
      </c>
      <c r="BE351" s="213">
        <f>IF(N351="základní",J351,0)</f>
        <v>0</v>
      </c>
      <c r="BF351" s="213">
        <f>IF(N351="snížená",J351,0)</f>
        <v>0</v>
      </c>
      <c r="BG351" s="213">
        <f>IF(N351="zákl. přenesená",J351,0)</f>
        <v>0</v>
      </c>
      <c r="BH351" s="213">
        <f>IF(N351="sníž. přenesená",J351,0)</f>
        <v>0</v>
      </c>
      <c r="BI351" s="213">
        <f>IF(N351="nulová",J351,0)</f>
        <v>0</v>
      </c>
      <c r="BJ351" s="19" t="s">
        <v>74</v>
      </c>
      <c r="BK351" s="213">
        <f>ROUND(I351*H351,2)</f>
        <v>0</v>
      </c>
      <c r="BL351" s="19" t="s">
        <v>234</v>
      </c>
      <c r="BM351" s="212" t="s">
        <v>562</v>
      </c>
    </row>
    <row r="352" spans="1:47" s="2" customFormat="1" ht="12">
      <c r="A352" s="40"/>
      <c r="B352" s="41"/>
      <c r="C352" s="42"/>
      <c r="D352" s="214" t="s">
        <v>128</v>
      </c>
      <c r="E352" s="42"/>
      <c r="F352" s="215" t="s">
        <v>563</v>
      </c>
      <c r="G352" s="42"/>
      <c r="H352" s="42"/>
      <c r="I352" s="216"/>
      <c r="J352" s="42"/>
      <c r="K352" s="42"/>
      <c r="L352" s="46"/>
      <c r="M352" s="217"/>
      <c r="N352" s="218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9" t="s">
        <v>128</v>
      </c>
      <c r="AU352" s="19" t="s">
        <v>126</v>
      </c>
    </row>
    <row r="353" spans="1:63" s="12" customFormat="1" ht="20.85" customHeight="1">
      <c r="A353" s="12"/>
      <c r="B353" s="184"/>
      <c r="C353" s="185"/>
      <c r="D353" s="186" t="s">
        <v>68</v>
      </c>
      <c r="E353" s="198" t="s">
        <v>564</v>
      </c>
      <c r="F353" s="198" t="s">
        <v>565</v>
      </c>
      <c r="G353" s="185"/>
      <c r="H353" s="185"/>
      <c r="I353" s="188"/>
      <c r="J353" s="199">
        <f>BK353</f>
        <v>0</v>
      </c>
      <c r="K353" s="185"/>
      <c r="L353" s="190"/>
      <c r="M353" s="191"/>
      <c r="N353" s="192"/>
      <c r="O353" s="192"/>
      <c r="P353" s="193">
        <f>SUM(P354:P382)</f>
        <v>0</v>
      </c>
      <c r="Q353" s="192"/>
      <c r="R353" s="193">
        <f>SUM(R354:R382)</f>
        <v>0.062104</v>
      </c>
      <c r="S353" s="192"/>
      <c r="T353" s="194">
        <f>SUM(T354:T382)</f>
        <v>0.007949999999999999</v>
      </c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R353" s="195" t="s">
        <v>76</v>
      </c>
      <c r="AT353" s="196" t="s">
        <v>68</v>
      </c>
      <c r="AU353" s="196" t="s">
        <v>76</v>
      </c>
      <c r="AY353" s="195" t="s">
        <v>116</v>
      </c>
      <c r="BK353" s="197">
        <f>SUM(BK354:BK382)</f>
        <v>0</v>
      </c>
    </row>
    <row r="354" spans="1:65" s="2" customFormat="1" ht="33" customHeight="1">
      <c r="A354" s="40"/>
      <c r="B354" s="41"/>
      <c r="C354" s="200" t="s">
        <v>566</v>
      </c>
      <c r="D354" s="200" t="s">
        <v>121</v>
      </c>
      <c r="E354" s="201" t="s">
        <v>567</v>
      </c>
      <c r="F354" s="202" t="s">
        <v>568</v>
      </c>
      <c r="G354" s="203" t="s">
        <v>124</v>
      </c>
      <c r="H354" s="204">
        <v>22.18</v>
      </c>
      <c r="I354" s="205"/>
      <c r="J354" s="206">
        <f>ROUND(I354*H354,2)</f>
        <v>0</v>
      </c>
      <c r="K354" s="207"/>
      <c r="L354" s="46"/>
      <c r="M354" s="208" t="s">
        <v>19</v>
      </c>
      <c r="N354" s="209" t="s">
        <v>40</v>
      </c>
      <c r="O354" s="86"/>
      <c r="P354" s="210">
        <f>O354*H354</f>
        <v>0</v>
      </c>
      <c r="Q354" s="210">
        <v>0</v>
      </c>
      <c r="R354" s="210">
        <f>Q354*H354</f>
        <v>0</v>
      </c>
      <c r="S354" s="210">
        <v>0</v>
      </c>
      <c r="T354" s="211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12" t="s">
        <v>234</v>
      </c>
      <c r="AT354" s="212" t="s">
        <v>121</v>
      </c>
      <c r="AU354" s="212" t="s">
        <v>126</v>
      </c>
      <c r="AY354" s="19" t="s">
        <v>116</v>
      </c>
      <c r="BE354" s="213">
        <f>IF(N354="základní",J354,0)</f>
        <v>0</v>
      </c>
      <c r="BF354" s="213">
        <f>IF(N354="snížená",J354,0)</f>
        <v>0</v>
      </c>
      <c r="BG354" s="213">
        <f>IF(N354="zákl. přenesená",J354,0)</f>
        <v>0</v>
      </c>
      <c r="BH354" s="213">
        <f>IF(N354="sníž. přenesená",J354,0)</f>
        <v>0</v>
      </c>
      <c r="BI354" s="213">
        <f>IF(N354="nulová",J354,0)</f>
        <v>0</v>
      </c>
      <c r="BJ354" s="19" t="s">
        <v>74</v>
      </c>
      <c r="BK354" s="213">
        <f>ROUND(I354*H354,2)</f>
        <v>0</v>
      </c>
      <c r="BL354" s="19" t="s">
        <v>234</v>
      </c>
      <c r="BM354" s="212" t="s">
        <v>569</v>
      </c>
    </row>
    <row r="355" spans="1:47" s="2" customFormat="1" ht="12">
      <c r="A355" s="40"/>
      <c r="B355" s="41"/>
      <c r="C355" s="42"/>
      <c r="D355" s="214" t="s">
        <v>128</v>
      </c>
      <c r="E355" s="42"/>
      <c r="F355" s="215" t="s">
        <v>570</v>
      </c>
      <c r="G355" s="42"/>
      <c r="H355" s="42"/>
      <c r="I355" s="216"/>
      <c r="J355" s="42"/>
      <c r="K355" s="42"/>
      <c r="L355" s="46"/>
      <c r="M355" s="217"/>
      <c r="N355" s="218"/>
      <c r="O355" s="86"/>
      <c r="P355" s="86"/>
      <c r="Q355" s="86"/>
      <c r="R355" s="86"/>
      <c r="S355" s="86"/>
      <c r="T355" s="87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T355" s="19" t="s">
        <v>128</v>
      </c>
      <c r="AU355" s="19" t="s">
        <v>126</v>
      </c>
    </row>
    <row r="356" spans="1:47" s="2" customFormat="1" ht="12">
      <c r="A356" s="40"/>
      <c r="B356" s="41"/>
      <c r="C356" s="42"/>
      <c r="D356" s="221" t="s">
        <v>397</v>
      </c>
      <c r="E356" s="42"/>
      <c r="F356" s="263" t="s">
        <v>571</v>
      </c>
      <c r="G356" s="42"/>
      <c r="H356" s="42"/>
      <c r="I356" s="216"/>
      <c r="J356" s="42"/>
      <c r="K356" s="42"/>
      <c r="L356" s="46"/>
      <c r="M356" s="217"/>
      <c r="N356" s="218"/>
      <c r="O356" s="86"/>
      <c r="P356" s="86"/>
      <c r="Q356" s="86"/>
      <c r="R356" s="86"/>
      <c r="S356" s="86"/>
      <c r="T356" s="87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T356" s="19" t="s">
        <v>397</v>
      </c>
      <c r="AU356" s="19" t="s">
        <v>126</v>
      </c>
    </row>
    <row r="357" spans="1:51" s="13" customFormat="1" ht="12">
      <c r="A357" s="13"/>
      <c r="B357" s="219"/>
      <c r="C357" s="220"/>
      <c r="D357" s="221" t="s">
        <v>134</v>
      </c>
      <c r="E357" s="222" t="s">
        <v>19</v>
      </c>
      <c r="F357" s="223" t="s">
        <v>135</v>
      </c>
      <c r="G357" s="220"/>
      <c r="H357" s="222" t="s">
        <v>19</v>
      </c>
      <c r="I357" s="224"/>
      <c r="J357" s="220"/>
      <c r="K357" s="220"/>
      <c r="L357" s="225"/>
      <c r="M357" s="226"/>
      <c r="N357" s="227"/>
      <c r="O357" s="227"/>
      <c r="P357" s="227"/>
      <c r="Q357" s="227"/>
      <c r="R357" s="227"/>
      <c r="S357" s="227"/>
      <c r="T357" s="228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29" t="s">
        <v>134</v>
      </c>
      <c r="AU357" s="229" t="s">
        <v>126</v>
      </c>
      <c r="AV357" s="13" t="s">
        <v>74</v>
      </c>
      <c r="AW357" s="13" t="s">
        <v>31</v>
      </c>
      <c r="AX357" s="13" t="s">
        <v>69</v>
      </c>
      <c r="AY357" s="229" t="s">
        <v>116</v>
      </c>
    </row>
    <row r="358" spans="1:51" s="14" customFormat="1" ht="12">
      <c r="A358" s="14"/>
      <c r="B358" s="230"/>
      <c r="C358" s="231"/>
      <c r="D358" s="221" t="s">
        <v>134</v>
      </c>
      <c r="E358" s="232" t="s">
        <v>19</v>
      </c>
      <c r="F358" s="233" t="s">
        <v>572</v>
      </c>
      <c r="G358" s="231"/>
      <c r="H358" s="234">
        <v>11.68</v>
      </c>
      <c r="I358" s="235"/>
      <c r="J358" s="231"/>
      <c r="K358" s="231"/>
      <c r="L358" s="236"/>
      <c r="M358" s="237"/>
      <c r="N358" s="238"/>
      <c r="O358" s="238"/>
      <c r="P358" s="238"/>
      <c r="Q358" s="238"/>
      <c r="R358" s="238"/>
      <c r="S358" s="238"/>
      <c r="T358" s="239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40" t="s">
        <v>134</v>
      </c>
      <c r="AU358" s="240" t="s">
        <v>126</v>
      </c>
      <c r="AV358" s="14" t="s">
        <v>76</v>
      </c>
      <c r="AW358" s="14" t="s">
        <v>31</v>
      </c>
      <c r="AX358" s="14" t="s">
        <v>69</v>
      </c>
      <c r="AY358" s="240" t="s">
        <v>116</v>
      </c>
    </row>
    <row r="359" spans="1:51" s="13" customFormat="1" ht="12">
      <c r="A359" s="13"/>
      <c r="B359" s="219"/>
      <c r="C359" s="220"/>
      <c r="D359" s="221" t="s">
        <v>134</v>
      </c>
      <c r="E359" s="222" t="s">
        <v>19</v>
      </c>
      <c r="F359" s="223" t="s">
        <v>149</v>
      </c>
      <c r="G359" s="220"/>
      <c r="H359" s="222" t="s">
        <v>19</v>
      </c>
      <c r="I359" s="224"/>
      <c r="J359" s="220"/>
      <c r="K359" s="220"/>
      <c r="L359" s="225"/>
      <c r="M359" s="226"/>
      <c r="N359" s="227"/>
      <c r="O359" s="227"/>
      <c r="P359" s="227"/>
      <c r="Q359" s="227"/>
      <c r="R359" s="227"/>
      <c r="S359" s="227"/>
      <c r="T359" s="228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29" t="s">
        <v>134</v>
      </c>
      <c r="AU359" s="229" t="s">
        <v>126</v>
      </c>
      <c r="AV359" s="13" t="s">
        <v>74</v>
      </c>
      <c r="AW359" s="13" t="s">
        <v>31</v>
      </c>
      <c r="AX359" s="13" t="s">
        <v>69</v>
      </c>
      <c r="AY359" s="229" t="s">
        <v>116</v>
      </c>
    </row>
    <row r="360" spans="1:51" s="14" customFormat="1" ht="12">
      <c r="A360" s="14"/>
      <c r="B360" s="230"/>
      <c r="C360" s="231"/>
      <c r="D360" s="221" t="s">
        <v>134</v>
      </c>
      <c r="E360" s="232" t="s">
        <v>19</v>
      </c>
      <c r="F360" s="233" t="s">
        <v>573</v>
      </c>
      <c r="G360" s="231"/>
      <c r="H360" s="234">
        <v>10.5</v>
      </c>
      <c r="I360" s="235"/>
      <c r="J360" s="231"/>
      <c r="K360" s="231"/>
      <c r="L360" s="236"/>
      <c r="M360" s="237"/>
      <c r="N360" s="238"/>
      <c r="O360" s="238"/>
      <c r="P360" s="238"/>
      <c r="Q360" s="238"/>
      <c r="R360" s="238"/>
      <c r="S360" s="238"/>
      <c r="T360" s="239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40" t="s">
        <v>134</v>
      </c>
      <c r="AU360" s="240" t="s">
        <v>126</v>
      </c>
      <c r="AV360" s="14" t="s">
        <v>76</v>
      </c>
      <c r="AW360" s="14" t="s">
        <v>31</v>
      </c>
      <c r="AX360" s="14" t="s">
        <v>69</v>
      </c>
      <c r="AY360" s="240" t="s">
        <v>116</v>
      </c>
    </row>
    <row r="361" spans="1:51" s="15" customFormat="1" ht="12">
      <c r="A361" s="15"/>
      <c r="B361" s="241"/>
      <c r="C361" s="242"/>
      <c r="D361" s="221" t="s">
        <v>134</v>
      </c>
      <c r="E361" s="243" t="s">
        <v>19</v>
      </c>
      <c r="F361" s="244" t="s">
        <v>155</v>
      </c>
      <c r="G361" s="242"/>
      <c r="H361" s="245">
        <v>22.18</v>
      </c>
      <c r="I361" s="246"/>
      <c r="J361" s="242"/>
      <c r="K361" s="242"/>
      <c r="L361" s="247"/>
      <c r="M361" s="248"/>
      <c r="N361" s="249"/>
      <c r="O361" s="249"/>
      <c r="P361" s="249"/>
      <c r="Q361" s="249"/>
      <c r="R361" s="249"/>
      <c r="S361" s="249"/>
      <c r="T361" s="250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51" t="s">
        <v>134</v>
      </c>
      <c r="AU361" s="251" t="s">
        <v>126</v>
      </c>
      <c r="AV361" s="15" t="s">
        <v>125</v>
      </c>
      <c r="AW361" s="15" t="s">
        <v>31</v>
      </c>
      <c r="AX361" s="15" t="s">
        <v>74</v>
      </c>
      <c r="AY361" s="251" t="s">
        <v>116</v>
      </c>
    </row>
    <row r="362" spans="1:65" s="2" customFormat="1" ht="24.15" customHeight="1">
      <c r="A362" s="40"/>
      <c r="B362" s="41"/>
      <c r="C362" s="200" t="s">
        <v>574</v>
      </c>
      <c r="D362" s="200" t="s">
        <v>121</v>
      </c>
      <c r="E362" s="201" t="s">
        <v>575</v>
      </c>
      <c r="F362" s="202" t="s">
        <v>576</v>
      </c>
      <c r="G362" s="203" t="s">
        <v>124</v>
      </c>
      <c r="H362" s="204">
        <v>22.18</v>
      </c>
      <c r="I362" s="205"/>
      <c r="J362" s="206">
        <f>ROUND(I362*H362,2)</f>
        <v>0</v>
      </c>
      <c r="K362" s="207"/>
      <c r="L362" s="46"/>
      <c r="M362" s="208" t="s">
        <v>19</v>
      </c>
      <c r="N362" s="209" t="s">
        <v>40</v>
      </c>
      <c r="O362" s="86"/>
      <c r="P362" s="210">
        <f>O362*H362</f>
        <v>0</v>
      </c>
      <c r="Q362" s="210">
        <v>0.0003</v>
      </c>
      <c r="R362" s="210">
        <f>Q362*H362</f>
        <v>0.006653999999999999</v>
      </c>
      <c r="S362" s="210">
        <v>0</v>
      </c>
      <c r="T362" s="211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12" t="s">
        <v>234</v>
      </c>
      <c r="AT362" s="212" t="s">
        <v>121</v>
      </c>
      <c r="AU362" s="212" t="s">
        <v>126</v>
      </c>
      <c r="AY362" s="19" t="s">
        <v>116</v>
      </c>
      <c r="BE362" s="213">
        <f>IF(N362="základní",J362,0)</f>
        <v>0</v>
      </c>
      <c r="BF362" s="213">
        <f>IF(N362="snížená",J362,0)</f>
        <v>0</v>
      </c>
      <c r="BG362" s="213">
        <f>IF(N362="zákl. přenesená",J362,0)</f>
        <v>0</v>
      </c>
      <c r="BH362" s="213">
        <f>IF(N362="sníž. přenesená",J362,0)</f>
        <v>0</v>
      </c>
      <c r="BI362" s="213">
        <f>IF(N362="nulová",J362,0)</f>
        <v>0</v>
      </c>
      <c r="BJ362" s="19" t="s">
        <v>74</v>
      </c>
      <c r="BK362" s="213">
        <f>ROUND(I362*H362,2)</f>
        <v>0</v>
      </c>
      <c r="BL362" s="19" t="s">
        <v>234</v>
      </c>
      <c r="BM362" s="212" t="s">
        <v>577</v>
      </c>
    </row>
    <row r="363" spans="1:47" s="2" customFormat="1" ht="12">
      <c r="A363" s="40"/>
      <c r="B363" s="41"/>
      <c r="C363" s="42"/>
      <c r="D363" s="214" t="s">
        <v>128</v>
      </c>
      <c r="E363" s="42"/>
      <c r="F363" s="215" t="s">
        <v>578</v>
      </c>
      <c r="G363" s="42"/>
      <c r="H363" s="42"/>
      <c r="I363" s="216"/>
      <c r="J363" s="42"/>
      <c r="K363" s="42"/>
      <c r="L363" s="46"/>
      <c r="M363" s="217"/>
      <c r="N363" s="218"/>
      <c r="O363" s="86"/>
      <c r="P363" s="86"/>
      <c r="Q363" s="86"/>
      <c r="R363" s="86"/>
      <c r="S363" s="86"/>
      <c r="T363" s="87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T363" s="19" t="s">
        <v>128</v>
      </c>
      <c r="AU363" s="19" t="s">
        <v>126</v>
      </c>
    </row>
    <row r="364" spans="1:51" s="13" customFormat="1" ht="12">
      <c r="A364" s="13"/>
      <c r="B364" s="219"/>
      <c r="C364" s="220"/>
      <c r="D364" s="221" t="s">
        <v>134</v>
      </c>
      <c r="E364" s="222" t="s">
        <v>19</v>
      </c>
      <c r="F364" s="223" t="s">
        <v>135</v>
      </c>
      <c r="G364" s="220"/>
      <c r="H364" s="222" t="s">
        <v>19</v>
      </c>
      <c r="I364" s="224"/>
      <c r="J364" s="220"/>
      <c r="K364" s="220"/>
      <c r="L364" s="225"/>
      <c r="M364" s="226"/>
      <c r="N364" s="227"/>
      <c r="O364" s="227"/>
      <c r="P364" s="227"/>
      <c r="Q364" s="227"/>
      <c r="R364" s="227"/>
      <c r="S364" s="227"/>
      <c r="T364" s="228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29" t="s">
        <v>134</v>
      </c>
      <c r="AU364" s="229" t="s">
        <v>126</v>
      </c>
      <c r="AV364" s="13" t="s">
        <v>74</v>
      </c>
      <c r="AW364" s="13" t="s">
        <v>31</v>
      </c>
      <c r="AX364" s="13" t="s">
        <v>69</v>
      </c>
      <c r="AY364" s="229" t="s">
        <v>116</v>
      </c>
    </row>
    <row r="365" spans="1:51" s="14" customFormat="1" ht="12">
      <c r="A365" s="14"/>
      <c r="B365" s="230"/>
      <c r="C365" s="231"/>
      <c r="D365" s="221" t="s">
        <v>134</v>
      </c>
      <c r="E365" s="232" t="s">
        <v>19</v>
      </c>
      <c r="F365" s="233" t="s">
        <v>572</v>
      </c>
      <c r="G365" s="231"/>
      <c r="H365" s="234">
        <v>11.68</v>
      </c>
      <c r="I365" s="235"/>
      <c r="J365" s="231"/>
      <c r="K365" s="231"/>
      <c r="L365" s="236"/>
      <c r="M365" s="237"/>
      <c r="N365" s="238"/>
      <c r="O365" s="238"/>
      <c r="P365" s="238"/>
      <c r="Q365" s="238"/>
      <c r="R365" s="238"/>
      <c r="S365" s="238"/>
      <c r="T365" s="239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40" t="s">
        <v>134</v>
      </c>
      <c r="AU365" s="240" t="s">
        <v>126</v>
      </c>
      <c r="AV365" s="14" t="s">
        <v>76</v>
      </c>
      <c r="AW365" s="14" t="s">
        <v>31</v>
      </c>
      <c r="AX365" s="14" t="s">
        <v>69</v>
      </c>
      <c r="AY365" s="240" t="s">
        <v>116</v>
      </c>
    </row>
    <row r="366" spans="1:51" s="13" customFormat="1" ht="12">
      <c r="A366" s="13"/>
      <c r="B366" s="219"/>
      <c r="C366" s="220"/>
      <c r="D366" s="221" t="s">
        <v>134</v>
      </c>
      <c r="E366" s="222" t="s">
        <v>19</v>
      </c>
      <c r="F366" s="223" t="s">
        <v>149</v>
      </c>
      <c r="G366" s="220"/>
      <c r="H366" s="222" t="s">
        <v>19</v>
      </c>
      <c r="I366" s="224"/>
      <c r="J366" s="220"/>
      <c r="K366" s="220"/>
      <c r="L366" s="225"/>
      <c r="M366" s="226"/>
      <c r="N366" s="227"/>
      <c r="O366" s="227"/>
      <c r="P366" s="227"/>
      <c r="Q366" s="227"/>
      <c r="R366" s="227"/>
      <c r="S366" s="227"/>
      <c r="T366" s="228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29" t="s">
        <v>134</v>
      </c>
      <c r="AU366" s="229" t="s">
        <v>126</v>
      </c>
      <c r="AV366" s="13" t="s">
        <v>74</v>
      </c>
      <c r="AW366" s="13" t="s">
        <v>31</v>
      </c>
      <c r="AX366" s="13" t="s">
        <v>69</v>
      </c>
      <c r="AY366" s="229" t="s">
        <v>116</v>
      </c>
    </row>
    <row r="367" spans="1:51" s="14" customFormat="1" ht="12">
      <c r="A367" s="14"/>
      <c r="B367" s="230"/>
      <c r="C367" s="231"/>
      <c r="D367" s="221" t="s">
        <v>134</v>
      </c>
      <c r="E367" s="232" t="s">
        <v>19</v>
      </c>
      <c r="F367" s="233" t="s">
        <v>573</v>
      </c>
      <c r="G367" s="231"/>
      <c r="H367" s="234">
        <v>10.5</v>
      </c>
      <c r="I367" s="235"/>
      <c r="J367" s="231"/>
      <c r="K367" s="231"/>
      <c r="L367" s="236"/>
      <c r="M367" s="237"/>
      <c r="N367" s="238"/>
      <c r="O367" s="238"/>
      <c r="P367" s="238"/>
      <c r="Q367" s="238"/>
      <c r="R367" s="238"/>
      <c r="S367" s="238"/>
      <c r="T367" s="239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40" t="s">
        <v>134</v>
      </c>
      <c r="AU367" s="240" t="s">
        <v>126</v>
      </c>
      <c r="AV367" s="14" t="s">
        <v>76</v>
      </c>
      <c r="AW367" s="14" t="s">
        <v>31</v>
      </c>
      <c r="AX367" s="14" t="s">
        <v>69</v>
      </c>
      <c r="AY367" s="240" t="s">
        <v>116</v>
      </c>
    </row>
    <row r="368" spans="1:51" s="15" customFormat="1" ht="12">
      <c r="A368" s="15"/>
      <c r="B368" s="241"/>
      <c r="C368" s="242"/>
      <c r="D368" s="221" t="s">
        <v>134</v>
      </c>
      <c r="E368" s="243" t="s">
        <v>19</v>
      </c>
      <c r="F368" s="244" t="s">
        <v>155</v>
      </c>
      <c r="G368" s="242"/>
      <c r="H368" s="245">
        <v>22.18</v>
      </c>
      <c r="I368" s="246"/>
      <c r="J368" s="242"/>
      <c r="K368" s="242"/>
      <c r="L368" s="247"/>
      <c r="M368" s="248"/>
      <c r="N368" s="249"/>
      <c r="O368" s="249"/>
      <c r="P368" s="249"/>
      <c r="Q368" s="249"/>
      <c r="R368" s="249"/>
      <c r="S368" s="249"/>
      <c r="T368" s="250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T368" s="251" t="s">
        <v>134</v>
      </c>
      <c r="AU368" s="251" t="s">
        <v>126</v>
      </c>
      <c r="AV368" s="15" t="s">
        <v>125</v>
      </c>
      <c r="AW368" s="15" t="s">
        <v>31</v>
      </c>
      <c r="AX368" s="15" t="s">
        <v>74</v>
      </c>
      <c r="AY368" s="251" t="s">
        <v>116</v>
      </c>
    </row>
    <row r="369" spans="1:65" s="2" customFormat="1" ht="55.5" customHeight="1">
      <c r="A369" s="40"/>
      <c r="B369" s="41"/>
      <c r="C369" s="252" t="s">
        <v>579</v>
      </c>
      <c r="D369" s="252" t="s">
        <v>174</v>
      </c>
      <c r="E369" s="253" t="s">
        <v>580</v>
      </c>
      <c r="F369" s="254" t="s">
        <v>581</v>
      </c>
      <c r="G369" s="255" t="s">
        <v>124</v>
      </c>
      <c r="H369" s="256">
        <v>22.18</v>
      </c>
      <c r="I369" s="257"/>
      <c r="J369" s="258">
        <f>ROUND(I369*H369,2)</f>
        <v>0</v>
      </c>
      <c r="K369" s="259"/>
      <c r="L369" s="260"/>
      <c r="M369" s="261" t="s">
        <v>19</v>
      </c>
      <c r="N369" s="262" t="s">
        <v>40</v>
      </c>
      <c r="O369" s="86"/>
      <c r="P369" s="210">
        <f>O369*H369</f>
        <v>0</v>
      </c>
      <c r="Q369" s="210">
        <v>0.0025</v>
      </c>
      <c r="R369" s="210">
        <f>Q369*H369</f>
        <v>0.05545</v>
      </c>
      <c r="S369" s="210">
        <v>0</v>
      </c>
      <c r="T369" s="211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12" t="s">
        <v>326</v>
      </c>
      <c r="AT369" s="212" t="s">
        <v>174</v>
      </c>
      <c r="AU369" s="212" t="s">
        <v>126</v>
      </c>
      <c r="AY369" s="19" t="s">
        <v>116</v>
      </c>
      <c r="BE369" s="213">
        <f>IF(N369="základní",J369,0)</f>
        <v>0</v>
      </c>
      <c r="BF369" s="213">
        <f>IF(N369="snížená",J369,0)</f>
        <v>0</v>
      </c>
      <c r="BG369" s="213">
        <f>IF(N369="zákl. přenesená",J369,0)</f>
        <v>0</v>
      </c>
      <c r="BH369" s="213">
        <f>IF(N369="sníž. přenesená",J369,0)</f>
        <v>0</v>
      </c>
      <c r="BI369" s="213">
        <f>IF(N369="nulová",J369,0)</f>
        <v>0</v>
      </c>
      <c r="BJ369" s="19" t="s">
        <v>74</v>
      </c>
      <c r="BK369" s="213">
        <f>ROUND(I369*H369,2)</f>
        <v>0</v>
      </c>
      <c r="BL369" s="19" t="s">
        <v>234</v>
      </c>
      <c r="BM369" s="212" t="s">
        <v>582</v>
      </c>
    </row>
    <row r="370" spans="1:65" s="2" customFormat="1" ht="21.75" customHeight="1">
      <c r="A370" s="40"/>
      <c r="B370" s="41"/>
      <c r="C370" s="200" t="s">
        <v>583</v>
      </c>
      <c r="D370" s="200" t="s">
        <v>121</v>
      </c>
      <c r="E370" s="201" t="s">
        <v>584</v>
      </c>
      <c r="F370" s="202" t="s">
        <v>585</v>
      </c>
      <c r="G370" s="203" t="s">
        <v>170</v>
      </c>
      <c r="H370" s="204">
        <v>26.5</v>
      </c>
      <c r="I370" s="205"/>
      <c r="J370" s="206">
        <f>ROUND(I370*H370,2)</f>
        <v>0</v>
      </c>
      <c r="K370" s="207"/>
      <c r="L370" s="46"/>
      <c r="M370" s="208" t="s">
        <v>19</v>
      </c>
      <c r="N370" s="209" t="s">
        <v>40</v>
      </c>
      <c r="O370" s="86"/>
      <c r="P370" s="210">
        <f>O370*H370</f>
        <v>0</v>
      </c>
      <c r="Q370" s="210">
        <v>0</v>
      </c>
      <c r="R370" s="210">
        <f>Q370*H370</f>
        <v>0</v>
      </c>
      <c r="S370" s="210">
        <v>0.0003</v>
      </c>
      <c r="T370" s="211">
        <f>S370*H370</f>
        <v>0.007949999999999999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12" t="s">
        <v>234</v>
      </c>
      <c r="AT370" s="212" t="s">
        <v>121</v>
      </c>
      <c r="AU370" s="212" t="s">
        <v>126</v>
      </c>
      <c r="AY370" s="19" t="s">
        <v>116</v>
      </c>
      <c r="BE370" s="213">
        <f>IF(N370="základní",J370,0)</f>
        <v>0</v>
      </c>
      <c r="BF370" s="213">
        <f>IF(N370="snížená",J370,0)</f>
        <v>0</v>
      </c>
      <c r="BG370" s="213">
        <f>IF(N370="zákl. přenesená",J370,0)</f>
        <v>0</v>
      </c>
      <c r="BH370" s="213">
        <f>IF(N370="sníž. přenesená",J370,0)</f>
        <v>0</v>
      </c>
      <c r="BI370" s="213">
        <f>IF(N370="nulová",J370,0)</f>
        <v>0</v>
      </c>
      <c r="BJ370" s="19" t="s">
        <v>74</v>
      </c>
      <c r="BK370" s="213">
        <f>ROUND(I370*H370,2)</f>
        <v>0</v>
      </c>
      <c r="BL370" s="19" t="s">
        <v>234</v>
      </c>
      <c r="BM370" s="212" t="s">
        <v>586</v>
      </c>
    </row>
    <row r="371" spans="1:47" s="2" customFormat="1" ht="12">
      <c r="A371" s="40"/>
      <c r="B371" s="41"/>
      <c r="C371" s="42"/>
      <c r="D371" s="214" t="s">
        <v>128</v>
      </c>
      <c r="E371" s="42"/>
      <c r="F371" s="215" t="s">
        <v>587</v>
      </c>
      <c r="G371" s="42"/>
      <c r="H371" s="42"/>
      <c r="I371" s="216"/>
      <c r="J371" s="42"/>
      <c r="K371" s="42"/>
      <c r="L371" s="46"/>
      <c r="M371" s="217"/>
      <c r="N371" s="218"/>
      <c r="O371" s="86"/>
      <c r="P371" s="86"/>
      <c r="Q371" s="86"/>
      <c r="R371" s="86"/>
      <c r="S371" s="86"/>
      <c r="T371" s="87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T371" s="19" t="s">
        <v>128</v>
      </c>
      <c r="AU371" s="19" t="s">
        <v>126</v>
      </c>
    </row>
    <row r="372" spans="1:51" s="13" customFormat="1" ht="12">
      <c r="A372" s="13"/>
      <c r="B372" s="219"/>
      <c r="C372" s="220"/>
      <c r="D372" s="221" t="s">
        <v>134</v>
      </c>
      <c r="E372" s="222" t="s">
        <v>19</v>
      </c>
      <c r="F372" s="223" t="s">
        <v>135</v>
      </c>
      <c r="G372" s="220"/>
      <c r="H372" s="222" t="s">
        <v>19</v>
      </c>
      <c r="I372" s="224"/>
      <c r="J372" s="220"/>
      <c r="K372" s="220"/>
      <c r="L372" s="225"/>
      <c r="M372" s="226"/>
      <c r="N372" s="227"/>
      <c r="O372" s="227"/>
      <c r="P372" s="227"/>
      <c r="Q372" s="227"/>
      <c r="R372" s="227"/>
      <c r="S372" s="227"/>
      <c r="T372" s="228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29" t="s">
        <v>134</v>
      </c>
      <c r="AU372" s="229" t="s">
        <v>126</v>
      </c>
      <c r="AV372" s="13" t="s">
        <v>74</v>
      </c>
      <c r="AW372" s="13" t="s">
        <v>31</v>
      </c>
      <c r="AX372" s="13" t="s">
        <v>69</v>
      </c>
      <c r="AY372" s="229" t="s">
        <v>116</v>
      </c>
    </row>
    <row r="373" spans="1:51" s="14" customFormat="1" ht="12">
      <c r="A373" s="14"/>
      <c r="B373" s="230"/>
      <c r="C373" s="231"/>
      <c r="D373" s="221" t="s">
        <v>134</v>
      </c>
      <c r="E373" s="232" t="s">
        <v>19</v>
      </c>
      <c r="F373" s="233" t="s">
        <v>588</v>
      </c>
      <c r="G373" s="231"/>
      <c r="H373" s="234">
        <v>14.7</v>
      </c>
      <c r="I373" s="235"/>
      <c r="J373" s="231"/>
      <c r="K373" s="231"/>
      <c r="L373" s="236"/>
      <c r="M373" s="237"/>
      <c r="N373" s="238"/>
      <c r="O373" s="238"/>
      <c r="P373" s="238"/>
      <c r="Q373" s="238"/>
      <c r="R373" s="238"/>
      <c r="S373" s="238"/>
      <c r="T373" s="239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40" t="s">
        <v>134</v>
      </c>
      <c r="AU373" s="240" t="s">
        <v>126</v>
      </c>
      <c r="AV373" s="14" t="s">
        <v>76</v>
      </c>
      <c r="AW373" s="14" t="s">
        <v>31</v>
      </c>
      <c r="AX373" s="14" t="s">
        <v>69</v>
      </c>
      <c r="AY373" s="240" t="s">
        <v>116</v>
      </c>
    </row>
    <row r="374" spans="1:51" s="13" customFormat="1" ht="12">
      <c r="A374" s="13"/>
      <c r="B374" s="219"/>
      <c r="C374" s="220"/>
      <c r="D374" s="221" t="s">
        <v>134</v>
      </c>
      <c r="E374" s="222" t="s">
        <v>19</v>
      </c>
      <c r="F374" s="223" t="s">
        <v>149</v>
      </c>
      <c r="G374" s="220"/>
      <c r="H374" s="222" t="s">
        <v>19</v>
      </c>
      <c r="I374" s="224"/>
      <c r="J374" s="220"/>
      <c r="K374" s="220"/>
      <c r="L374" s="225"/>
      <c r="M374" s="226"/>
      <c r="N374" s="227"/>
      <c r="O374" s="227"/>
      <c r="P374" s="227"/>
      <c r="Q374" s="227"/>
      <c r="R374" s="227"/>
      <c r="S374" s="227"/>
      <c r="T374" s="228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29" t="s">
        <v>134</v>
      </c>
      <c r="AU374" s="229" t="s">
        <v>126</v>
      </c>
      <c r="AV374" s="13" t="s">
        <v>74</v>
      </c>
      <c r="AW374" s="13" t="s">
        <v>31</v>
      </c>
      <c r="AX374" s="13" t="s">
        <v>69</v>
      </c>
      <c r="AY374" s="229" t="s">
        <v>116</v>
      </c>
    </row>
    <row r="375" spans="1:51" s="14" customFormat="1" ht="12">
      <c r="A375" s="14"/>
      <c r="B375" s="230"/>
      <c r="C375" s="231"/>
      <c r="D375" s="221" t="s">
        <v>134</v>
      </c>
      <c r="E375" s="232" t="s">
        <v>19</v>
      </c>
      <c r="F375" s="233" t="s">
        <v>589</v>
      </c>
      <c r="G375" s="231"/>
      <c r="H375" s="234">
        <v>11.8</v>
      </c>
      <c r="I375" s="235"/>
      <c r="J375" s="231"/>
      <c r="K375" s="231"/>
      <c r="L375" s="236"/>
      <c r="M375" s="237"/>
      <c r="N375" s="238"/>
      <c r="O375" s="238"/>
      <c r="P375" s="238"/>
      <c r="Q375" s="238"/>
      <c r="R375" s="238"/>
      <c r="S375" s="238"/>
      <c r="T375" s="239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40" t="s">
        <v>134</v>
      </c>
      <c r="AU375" s="240" t="s">
        <v>126</v>
      </c>
      <c r="AV375" s="14" t="s">
        <v>76</v>
      </c>
      <c r="AW375" s="14" t="s">
        <v>31</v>
      </c>
      <c r="AX375" s="14" t="s">
        <v>69</v>
      </c>
      <c r="AY375" s="240" t="s">
        <v>116</v>
      </c>
    </row>
    <row r="376" spans="1:51" s="15" customFormat="1" ht="12">
      <c r="A376" s="15"/>
      <c r="B376" s="241"/>
      <c r="C376" s="242"/>
      <c r="D376" s="221" t="s">
        <v>134</v>
      </c>
      <c r="E376" s="243" t="s">
        <v>19</v>
      </c>
      <c r="F376" s="244" t="s">
        <v>155</v>
      </c>
      <c r="G376" s="242"/>
      <c r="H376" s="245">
        <v>26.5</v>
      </c>
      <c r="I376" s="246"/>
      <c r="J376" s="242"/>
      <c r="K376" s="242"/>
      <c r="L376" s="247"/>
      <c r="M376" s="248"/>
      <c r="N376" s="249"/>
      <c r="O376" s="249"/>
      <c r="P376" s="249"/>
      <c r="Q376" s="249"/>
      <c r="R376" s="249"/>
      <c r="S376" s="249"/>
      <c r="T376" s="250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51" t="s">
        <v>134</v>
      </c>
      <c r="AU376" s="251" t="s">
        <v>126</v>
      </c>
      <c r="AV376" s="15" t="s">
        <v>125</v>
      </c>
      <c r="AW376" s="15" t="s">
        <v>31</v>
      </c>
      <c r="AX376" s="15" t="s">
        <v>74</v>
      </c>
      <c r="AY376" s="251" t="s">
        <v>116</v>
      </c>
    </row>
    <row r="377" spans="1:65" s="2" customFormat="1" ht="16.5" customHeight="1">
      <c r="A377" s="40"/>
      <c r="B377" s="41"/>
      <c r="C377" s="200" t="s">
        <v>590</v>
      </c>
      <c r="D377" s="200" t="s">
        <v>121</v>
      </c>
      <c r="E377" s="201" t="s">
        <v>591</v>
      </c>
      <c r="F377" s="202" t="s">
        <v>592</v>
      </c>
      <c r="G377" s="203" t="s">
        <v>124</v>
      </c>
      <c r="H377" s="204">
        <v>22.18</v>
      </c>
      <c r="I377" s="205"/>
      <c r="J377" s="206">
        <f>ROUND(I377*H377,2)</f>
        <v>0</v>
      </c>
      <c r="K377" s="207"/>
      <c r="L377" s="46"/>
      <c r="M377" s="208" t="s">
        <v>19</v>
      </c>
      <c r="N377" s="209" t="s">
        <v>40</v>
      </c>
      <c r="O377" s="86"/>
      <c r="P377" s="210">
        <f>O377*H377</f>
        <v>0</v>
      </c>
      <c r="Q377" s="210">
        <v>0</v>
      </c>
      <c r="R377" s="210">
        <f>Q377*H377</f>
        <v>0</v>
      </c>
      <c r="S377" s="210">
        <v>0</v>
      </c>
      <c r="T377" s="211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12" t="s">
        <v>234</v>
      </c>
      <c r="AT377" s="212" t="s">
        <v>121</v>
      </c>
      <c r="AU377" s="212" t="s">
        <v>126</v>
      </c>
      <c r="AY377" s="19" t="s">
        <v>116</v>
      </c>
      <c r="BE377" s="213">
        <f>IF(N377="základní",J377,0)</f>
        <v>0</v>
      </c>
      <c r="BF377" s="213">
        <f>IF(N377="snížená",J377,0)</f>
        <v>0</v>
      </c>
      <c r="BG377" s="213">
        <f>IF(N377="zákl. přenesená",J377,0)</f>
        <v>0</v>
      </c>
      <c r="BH377" s="213">
        <f>IF(N377="sníž. přenesená",J377,0)</f>
        <v>0</v>
      </c>
      <c r="BI377" s="213">
        <f>IF(N377="nulová",J377,0)</f>
        <v>0</v>
      </c>
      <c r="BJ377" s="19" t="s">
        <v>74</v>
      </c>
      <c r="BK377" s="213">
        <f>ROUND(I377*H377,2)</f>
        <v>0</v>
      </c>
      <c r="BL377" s="19" t="s">
        <v>234</v>
      </c>
      <c r="BM377" s="212" t="s">
        <v>593</v>
      </c>
    </row>
    <row r="378" spans="1:47" s="2" customFormat="1" ht="12">
      <c r="A378" s="40"/>
      <c r="B378" s="41"/>
      <c r="C378" s="42"/>
      <c r="D378" s="214" t="s">
        <v>128</v>
      </c>
      <c r="E378" s="42"/>
      <c r="F378" s="215" t="s">
        <v>594</v>
      </c>
      <c r="G378" s="42"/>
      <c r="H378" s="42"/>
      <c r="I378" s="216"/>
      <c r="J378" s="42"/>
      <c r="K378" s="42"/>
      <c r="L378" s="46"/>
      <c r="M378" s="217"/>
      <c r="N378" s="218"/>
      <c r="O378" s="86"/>
      <c r="P378" s="86"/>
      <c r="Q378" s="86"/>
      <c r="R378" s="86"/>
      <c r="S378" s="86"/>
      <c r="T378" s="87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T378" s="19" t="s">
        <v>128</v>
      </c>
      <c r="AU378" s="19" t="s">
        <v>126</v>
      </c>
    </row>
    <row r="379" spans="1:65" s="2" customFormat="1" ht="44.25" customHeight="1">
      <c r="A379" s="40"/>
      <c r="B379" s="41"/>
      <c r="C379" s="200" t="s">
        <v>595</v>
      </c>
      <c r="D379" s="200" t="s">
        <v>121</v>
      </c>
      <c r="E379" s="201" t="s">
        <v>596</v>
      </c>
      <c r="F379" s="202" t="s">
        <v>597</v>
      </c>
      <c r="G379" s="203" t="s">
        <v>237</v>
      </c>
      <c r="H379" s="204">
        <v>0.062</v>
      </c>
      <c r="I379" s="205"/>
      <c r="J379" s="206">
        <f>ROUND(I379*H379,2)</f>
        <v>0</v>
      </c>
      <c r="K379" s="207"/>
      <c r="L379" s="46"/>
      <c r="M379" s="208" t="s">
        <v>19</v>
      </c>
      <c r="N379" s="209" t="s">
        <v>40</v>
      </c>
      <c r="O379" s="86"/>
      <c r="P379" s="210">
        <f>O379*H379</f>
        <v>0</v>
      </c>
      <c r="Q379" s="210">
        <v>0</v>
      </c>
      <c r="R379" s="210">
        <f>Q379*H379</f>
        <v>0</v>
      </c>
      <c r="S379" s="210">
        <v>0</v>
      </c>
      <c r="T379" s="211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12" t="s">
        <v>234</v>
      </c>
      <c r="AT379" s="212" t="s">
        <v>121</v>
      </c>
      <c r="AU379" s="212" t="s">
        <v>126</v>
      </c>
      <c r="AY379" s="19" t="s">
        <v>116</v>
      </c>
      <c r="BE379" s="213">
        <f>IF(N379="základní",J379,0)</f>
        <v>0</v>
      </c>
      <c r="BF379" s="213">
        <f>IF(N379="snížená",J379,0)</f>
        <v>0</v>
      </c>
      <c r="BG379" s="213">
        <f>IF(N379="zákl. přenesená",J379,0)</f>
        <v>0</v>
      </c>
      <c r="BH379" s="213">
        <f>IF(N379="sníž. přenesená",J379,0)</f>
        <v>0</v>
      </c>
      <c r="BI379" s="213">
        <f>IF(N379="nulová",J379,0)</f>
        <v>0</v>
      </c>
      <c r="BJ379" s="19" t="s">
        <v>74</v>
      </c>
      <c r="BK379" s="213">
        <f>ROUND(I379*H379,2)</f>
        <v>0</v>
      </c>
      <c r="BL379" s="19" t="s">
        <v>234</v>
      </c>
      <c r="BM379" s="212" t="s">
        <v>598</v>
      </c>
    </row>
    <row r="380" spans="1:47" s="2" customFormat="1" ht="12">
      <c r="A380" s="40"/>
      <c r="B380" s="41"/>
      <c r="C380" s="42"/>
      <c r="D380" s="214" t="s">
        <v>128</v>
      </c>
      <c r="E380" s="42"/>
      <c r="F380" s="215" t="s">
        <v>599</v>
      </c>
      <c r="G380" s="42"/>
      <c r="H380" s="42"/>
      <c r="I380" s="216"/>
      <c r="J380" s="42"/>
      <c r="K380" s="42"/>
      <c r="L380" s="46"/>
      <c r="M380" s="217"/>
      <c r="N380" s="218"/>
      <c r="O380" s="86"/>
      <c r="P380" s="86"/>
      <c r="Q380" s="86"/>
      <c r="R380" s="86"/>
      <c r="S380" s="86"/>
      <c r="T380" s="87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T380" s="19" t="s">
        <v>128</v>
      </c>
      <c r="AU380" s="19" t="s">
        <v>126</v>
      </c>
    </row>
    <row r="381" spans="1:65" s="2" customFormat="1" ht="49.05" customHeight="1">
      <c r="A381" s="40"/>
      <c r="B381" s="41"/>
      <c r="C381" s="200" t="s">
        <v>600</v>
      </c>
      <c r="D381" s="200" t="s">
        <v>121</v>
      </c>
      <c r="E381" s="201" t="s">
        <v>601</v>
      </c>
      <c r="F381" s="202" t="s">
        <v>602</v>
      </c>
      <c r="G381" s="203" t="s">
        <v>237</v>
      </c>
      <c r="H381" s="204">
        <v>0.062</v>
      </c>
      <c r="I381" s="205"/>
      <c r="J381" s="206">
        <f>ROUND(I381*H381,2)</f>
        <v>0</v>
      </c>
      <c r="K381" s="207"/>
      <c r="L381" s="46"/>
      <c r="M381" s="208" t="s">
        <v>19</v>
      </c>
      <c r="N381" s="209" t="s">
        <v>40</v>
      </c>
      <c r="O381" s="86"/>
      <c r="P381" s="210">
        <f>O381*H381</f>
        <v>0</v>
      </c>
      <c r="Q381" s="210">
        <v>0</v>
      </c>
      <c r="R381" s="210">
        <f>Q381*H381</f>
        <v>0</v>
      </c>
      <c r="S381" s="210">
        <v>0</v>
      </c>
      <c r="T381" s="211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12" t="s">
        <v>234</v>
      </c>
      <c r="AT381" s="212" t="s">
        <v>121</v>
      </c>
      <c r="AU381" s="212" t="s">
        <v>126</v>
      </c>
      <c r="AY381" s="19" t="s">
        <v>116</v>
      </c>
      <c r="BE381" s="213">
        <f>IF(N381="základní",J381,0)</f>
        <v>0</v>
      </c>
      <c r="BF381" s="213">
        <f>IF(N381="snížená",J381,0)</f>
        <v>0</v>
      </c>
      <c r="BG381" s="213">
        <f>IF(N381="zákl. přenesená",J381,0)</f>
        <v>0</v>
      </c>
      <c r="BH381" s="213">
        <f>IF(N381="sníž. přenesená",J381,0)</f>
        <v>0</v>
      </c>
      <c r="BI381" s="213">
        <f>IF(N381="nulová",J381,0)</f>
        <v>0</v>
      </c>
      <c r="BJ381" s="19" t="s">
        <v>74</v>
      </c>
      <c r="BK381" s="213">
        <f>ROUND(I381*H381,2)</f>
        <v>0</v>
      </c>
      <c r="BL381" s="19" t="s">
        <v>234</v>
      </c>
      <c r="BM381" s="212" t="s">
        <v>603</v>
      </c>
    </row>
    <row r="382" spans="1:47" s="2" customFormat="1" ht="12">
      <c r="A382" s="40"/>
      <c r="B382" s="41"/>
      <c r="C382" s="42"/>
      <c r="D382" s="214" t="s">
        <v>128</v>
      </c>
      <c r="E382" s="42"/>
      <c r="F382" s="215" t="s">
        <v>604</v>
      </c>
      <c r="G382" s="42"/>
      <c r="H382" s="42"/>
      <c r="I382" s="216"/>
      <c r="J382" s="42"/>
      <c r="K382" s="42"/>
      <c r="L382" s="46"/>
      <c r="M382" s="217"/>
      <c r="N382" s="218"/>
      <c r="O382" s="86"/>
      <c r="P382" s="86"/>
      <c r="Q382" s="86"/>
      <c r="R382" s="86"/>
      <c r="S382" s="86"/>
      <c r="T382" s="87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T382" s="19" t="s">
        <v>128</v>
      </c>
      <c r="AU382" s="19" t="s">
        <v>126</v>
      </c>
    </row>
    <row r="383" spans="1:63" s="12" customFormat="1" ht="20.85" customHeight="1">
      <c r="A383" s="12"/>
      <c r="B383" s="184"/>
      <c r="C383" s="185"/>
      <c r="D383" s="186" t="s">
        <v>68</v>
      </c>
      <c r="E383" s="198" t="s">
        <v>605</v>
      </c>
      <c r="F383" s="198" t="s">
        <v>606</v>
      </c>
      <c r="G383" s="185"/>
      <c r="H383" s="185"/>
      <c r="I383" s="188"/>
      <c r="J383" s="199">
        <f>BK383</f>
        <v>0</v>
      </c>
      <c r="K383" s="185"/>
      <c r="L383" s="190"/>
      <c r="M383" s="191"/>
      <c r="N383" s="192"/>
      <c r="O383" s="192"/>
      <c r="P383" s="193">
        <f>SUM(P384:P410)</f>
        <v>0</v>
      </c>
      <c r="Q383" s="192"/>
      <c r="R383" s="193">
        <f>SUM(R384:R410)</f>
        <v>1.38504</v>
      </c>
      <c r="S383" s="192"/>
      <c r="T383" s="194">
        <f>SUM(T384:T410)</f>
        <v>0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195" t="s">
        <v>76</v>
      </c>
      <c r="AT383" s="196" t="s">
        <v>68</v>
      </c>
      <c r="AU383" s="196" t="s">
        <v>76</v>
      </c>
      <c r="AY383" s="195" t="s">
        <v>116</v>
      </c>
      <c r="BK383" s="197">
        <f>SUM(BK384:BK410)</f>
        <v>0</v>
      </c>
    </row>
    <row r="384" spans="1:65" s="2" customFormat="1" ht="24.15" customHeight="1">
      <c r="A384" s="40"/>
      <c r="B384" s="41"/>
      <c r="C384" s="200" t="s">
        <v>607</v>
      </c>
      <c r="D384" s="200" t="s">
        <v>121</v>
      </c>
      <c r="E384" s="201" t="s">
        <v>608</v>
      </c>
      <c r="F384" s="202" t="s">
        <v>609</v>
      </c>
      <c r="G384" s="203" t="s">
        <v>124</v>
      </c>
      <c r="H384" s="204">
        <v>37.4</v>
      </c>
      <c r="I384" s="205"/>
      <c r="J384" s="206">
        <f>ROUND(I384*H384,2)</f>
        <v>0</v>
      </c>
      <c r="K384" s="207"/>
      <c r="L384" s="46"/>
      <c r="M384" s="208" t="s">
        <v>19</v>
      </c>
      <c r="N384" s="209" t="s">
        <v>40</v>
      </c>
      <c r="O384" s="86"/>
      <c r="P384" s="210">
        <f>O384*H384</f>
        <v>0</v>
      </c>
      <c r="Q384" s="210">
        <v>0</v>
      </c>
      <c r="R384" s="210">
        <f>Q384*H384</f>
        <v>0</v>
      </c>
      <c r="S384" s="210">
        <v>0</v>
      </c>
      <c r="T384" s="211">
        <f>S384*H384</f>
        <v>0</v>
      </c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12" t="s">
        <v>234</v>
      </c>
      <c r="AT384" s="212" t="s">
        <v>121</v>
      </c>
      <c r="AU384" s="212" t="s">
        <v>126</v>
      </c>
      <c r="AY384" s="19" t="s">
        <v>116</v>
      </c>
      <c r="BE384" s="213">
        <f>IF(N384="základní",J384,0)</f>
        <v>0</v>
      </c>
      <c r="BF384" s="213">
        <f>IF(N384="snížená",J384,0)</f>
        <v>0</v>
      </c>
      <c r="BG384" s="213">
        <f>IF(N384="zákl. přenesená",J384,0)</f>
        <v>0</v>
      </c>
      <c r="BH384" s="213">
        <f>IF(N384="sníž. přenesená",J384,0)</f>
        <v>0</v>
      </c>
      <c r="BI384" s="213">
        <f>IF(N384="nulová",J384,0)</f>
        <v>0</v>
      </c>
      <c r="BJ384" s="19" t="s">
        <v>74</v>
      </c>
      <c r="BK384" s="213">
        <f>ROUND(I384*H384,2)</f>
        <v>0</v>
      </c>
      <c r="BL384" s="19" t="s">
        <v>234</v>
      </c>
      <c r="BM384" s="212" t="s">
        <v>610</v>
      </c>
    </row>
    <row r="385" spans="1:47" s="2" customFormat="1" ht="12">
      <c r="A385" s="40"/>
      <c r="B385" s="41"/>
      <c r="C385" s="42"/>
      <c r="D385" s="214" t="s">
        <v>128</v>
      </c>
      <c r="E385" s="42"/>
      <c r="F385" s="215" t="s">
        <v>611</v>
      </c>
      <c r="G385" s="42"/>
      <c r="H385" s="42"/>
      <c r="I385" s="216"/>
      <c r="J385" s="42"/>
      <c r="K385" s="42"/>
      <c r="L385" s="46"/>
      <c r="M385" s="217"/>
      <c r="N385" s="218"/>
      <c r="O385" s="86"/>
      <c r="P385" s="86"/>
      <c r="Q385" s="86"/>
      <c r="R385" s="86"/>
      <c r="S385" s="86"/>
      <c r="T385" s="87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T385" s="19" t="s">
        <v>128</v>
      </c>
      <c r="AU385" s="19" t="s">
        <v>126</v>
      </c>
    </row>
    <row r="386" spans="1:51" s="13" customFormat="1" ht="12">
      <c r="A386" s="13"/>
      <c r="B386" s="219"/>
      <c r="C386" s="220"/>
      <c r="D386" s="221" t="s">
        <v>134</v>
      </c>
      <c r="E386" s="222" t="s">
        <v>19</v>
      </c>
      <c r="F386" s="223" t="s">
        <v>137</v>
      </c>
      <c r="G386" s="220"/>
      <c r="H386" s="222" t="s">
        <v>19</v>
      </c>
      <c r="I386" s="224"/>
      <c r="J386" s="220"/>
      <c r="K386" s="220"/>
      <c r="L386" s="225"/>
      <c r="M386" s="226"/>
      <c r="N386" s="227"/>
      <c r="O386" s="227"/>
      <c r="P386" s="227"/>
      <c r="Q386" s="227"/>
      <c r="R386" s="227"/>
      <c r="S386" s="227"/>
      <c r="T386" s="228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29" t="s">
        <v>134</v>
      </c>
      <c r="AU386" s="229" t="s">
        <v>126</v>
      </c>
      <c r="AV386" s="13" t="s">
        <v>74</v>
      </c>
      <c r="AW386" s="13" t="s">
        <v>31</v>
      </c>
      <c r="AX386" s="13" t="s">
        <v>69</v>
      </c>
      <c r="AY386" s="229" t="s">
        <v>116</v>
      </c>
    </row>
    <row r="387" spans="1:51" s="14" customFormat="1" ht="12">
      <c r="A387" s="14"/>
      <c r="B387" s="230"/>
      <c r="C387" s="231"/>
      <c r="D387" s="221" t="s">
        <v>134</v>
      </c>
      <c r="E387" s="232" t="s">
        <v>19</v>
      </c>
      <c r="F387" s="233" t="s">
        <v>612</v>
      </c>
      <c r="G387" s="231"/>
      <c r="H387" s="234">
        <v>18.8</v>
      </c>
      <c r="I387" s="235"/>
      <c r="J387" s="231"/>
      <c r="K387" s="231"/>
      <c r="L387" s="236"/>
      <c r="M387" s="237"/>
      <c r="N387" s="238"/>
      <c r="O387" s="238"/>
      <c r="P387" s="238"/>
      <c r="Q387" s="238"/>
      <c r="R387" s="238"/>
      <c r="S387" s="238"/>
      <c r="T387" s="239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40" t="s">
        <v>134</v>
      </c>
      <c r="AU387" s="240" t="s">
        <v>126</v>
      </c>
      <c r="AV387" s="14" t="s">
        <v>76</v>
      </c>
      <c r="AW387" s="14" t="s">
        <v>31</v>
      </c>
      <c r="AX387" s="14" t="s">
        <v>69</v>
      </c>
      <c r="AY387" s="240" t="s">
        <v>116</v>
      </c>
    </row>
    <row r="388" spans="1:51" s="13" customFormat="1" ht="12">
      <c r="A388" s="13"/>
      <c r="B388" s="219"/>
      <c r="C388" s="220"/>
      <c r="D388" s="221" t="s">
        <v>134</v>
      </c>
      <c r="E388" s="222" t="s">
        <v>19</v>
      </c>
      <c r="F388" s="223" t="s">
        <v>145</v>
      </c>
      <c r="G388" s="220"/>
      <c r="H388" s="222" t="s">
        <v>19</v>
      </c>
      <c r="I388" s="224"/>
      <c r="J388" s="220"/>
      <c r="K388" s="220"/>
      <c r="L388" s="225"/>
      <c r="M388" s="226"/>
      <c r="N388" s="227"/>
      <c r="O388" s="227"/>
      <c r="P388" s="227"/>
      <c r="Q388" s="227"/>
      <c r="R388" s="227"/>
      <c r="S388" s="227"/>
      <c r="T388" s="228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29" t="s">
        <v>134</v>
      </c>
      <c r="AU388" s="229" t="s">
        <v>126</v>
      </c>
      <c r="AV388" s="13" t="s">
        <v>74</v>
      </c>
      <c r="AW388" s="13" t="s">
        <v>31</v>
      </c>
      <c r="AX388" s="13" t="s">
        <v>69</v>
      </c>
      <c r="AY388" s="229" t="s">
        <v>116</v>
      </c>
    </row>
    <row r="389" spans="1:51" s="14" customFormat="1" ht="12">
      <c r="A389" s="14"/>
      <c r="B389" s="230"/>
      <c r="C389" s="231"/>
      <c r="D389" s="221" t="s">
        <v>134</v>
      </c>
      <c r="E389" s="232" t="s">
        <v>19</v>
      </c>
      <c r="F389" s="233" t="s">
        <v>613</v>
      </c>
      <c r="G389" s="231"/>
      <c r="H389" s="234">
        <v>18.6</v>
      </c>
      <c r="I389" s="235"/>
      <c r="J389" s="231"/>
      <c r="K389" s="231"/>
      <c r="L389" s="236"/>
      <c r="M389" s="237"/>
      <c r="N389" s="238"/>
      <c r="O389" s="238"/>
      <c r="P389" s="238"/>
      <c r="Q389" s="238"/>
      <c r="R389" s="238"/>
      <c r="S389" s="238"/>
      <c r="T389" s="239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40" t="s">
        <v>134</v>
      </c>
      <c r="AU389" s="240" t="s">
        <v>126</v>
      </c>
      <c r="AV389" s="14" t="s">
        <v>76</v>
      </c>
      <c r="AW389" s="14" t="s">
        <v>31</v>
      </c>
      <c r="AX389" s="14" t="s">
        <v>69</v>
      </c>
      <c r="AY389" s="240" t="s">
        <v>116</v>
      </c>
    </row>
    <row r="390" spans="1:51" s="15" customFormat="1" ht="12">
      <c r="A390" s="15"/>
      <c r="B390" s="241"/>
      <c r="C390" s="242"/>
      <c r="D390" s="221" t="s">
        <v>134</v>
      </c>
      <c r="E390" s="243" t="s">
        <v>19</v>
      </c>
      <c r="F390" s="244" t="s">
        <v>155</v>
      </c>
      <c r="G390" s="242"/>
      <c r="H390" s="245">
        <v>37.400000000000006</v>
      </c>
      <c r="I390" s="246"/>
      <c r="J390" s="242"/>
      <c r="K390" s="242"/>
      <c r="L390" s="247"/>
      <c r="M390" s="248"/>
      <c r="N390" s="249"/>
      <c r="O390" s="249"/>
      <c r="P390" s="249"/>
      <c r="Q390" s="249"/>
      <c r="R390" s="249"/>
      <c r="S390" s="249"/>
      <c r="T390" s="250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51" t="s">
        <v>134</v>
      </c>
      <c r="AU390" s="251" t="s">
        <v>126</v>
      </c>
      <c r="AV390" s="15" t="s">
        <v>125</v>
      </c>
      <c r="AW390" s="15" t="s">
        <v>31</v>
      </c>
      <c r="AX390" s="15" t="s">
        <v>74</v>
      </c>
      <c r="AY390" s="251" t="s">
        <v>116</v>
      </c>
    </row>
    <row r="391" spans="1:65" s="2" customFormat="1" ht="24.15" customHeight="1">
      <c r="A391" s="40"/>
      <c r="B391" s="41"/>
      <c r="C391" s="200" t="s">
        <v>614</v>
      </c>
      <c r="D391" s="200" t="s">
        <v>121</v>
      </c>
      <c r="E391" s="201" t="s">
        <v>615</v>
      </c>
      <c r="F391" s="202" t="s">
        <v>616</v>
      </c>
      <c r="G391" s="203" t="s">
        <v>124</v>
      </c>
      <c r="H391" s="204">
        <v>37.4</v>
      </c>
      <c r="I391" s="205"/>
      <c r="J391" s="206">
        <f>ROUND(I391*H391,2)</f>
        <v>0</v>
      </c>
      <c r="K391" s="207"/>
      <c r="L391" s="46"/>
      <c r="M391" s="208" t="s">
        <v>19</v>
      </c>
      <c r="N391" s="209" t="s">
        <v>40</v>
      </c>
      <c r="O391" s="86"/>
      <c r="P391" s="210">
        <f>O391*H391</f>
        <v>0</v>
      </c>
      <c r="Q391" s="210">
        <v>0.0003</v>
      </c>
      <c r="R391" s="210">
        <f>Q391*H391</f>
        <v>0.011219999999999999</v>
      </c>
      <c r="S391" s="210">
        <v>0</v>
      </c>
      <c r="T391" s="211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12" t="s">
        <v>234</v>
      </c>
      <c r="AT391" s="212" t="s">
        <v>121</v>
      </c>
      <c r="AU391" s="212" t="s">
        <v>126</v>
      </c>
      <c r="AY391" s="19" t="s">
        <v>116</v>
      </c>
      <c r="BE391" s="213">
        <f>IF(N391="základní",J391,0)</f>
        <v>0</v>
      </c>
      <c r="BF391" s="213">
        <f>IF(N391="snížená",J391,0)</f>
        <v>0</v>
      </c>
      <c r="BG391" s="213">
        <f>IF(N391="zákl. přenesená",J391,0)</f>
        <v>0</v>
      </c>
      <c r="BH391" s="213">
        <f>IF(N391="sníž. přenesená",J391,0)</f>
        <v>0</v>
      </c>
      <c r="BI391" s="213">
        <f>IF(N391="nulová",J391,0)</f>
        <v>0</v>
      </c>
      <c r="BJ391" s="19" t="s">
        <v>74</v>
      </c>
      <c r="BK391" s="213">
        <f>ROUND(I391*H391,2)</f>
        <v>0</v>
      </c>
      <c r="BL391" s="19" t="s">
        <v>234</v>
      </c>
      <c r="BM391" s="212" t="s">
        <v>617</v>
      </c>
    </row>
    <row r="392" spans="1:47" s="2" customFormat="1" ht="12">
      <c r="A392" s="40"/>
      <c r="B392" s="41"/>
      <c r="C392" s="42"/>
      <c r="D392" s="214" t="s">
        <v>128</v>
      </c>
      <c r="E392" s="42"/>
      <c r="F392" s="215" t="s">
        <v>618</v>
      </c>
      <c r="G392" s="42"/>
      <c r="H392" s="42"/>
      <c r="I392" s="216"/>
      <c r="J392" s="42"/>
      <c r="K392" s="42"/>
      <c r="L392" s="46"/>
      <c r="M392" s="217"/>
      <c r="N392" s="218"/>
      <c r="O392" s="86"/>
      <c r="P392" s="86"/>
      <c r="Q392" s="86"/>
      <c r="R392" s="86"/>
      <c r="S392" s="86"/>
      <c r="T392" s="87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T392" s="19" t="s">
        <v>128</v>
      </c>
      <c r="AU392" s="19" t="s">
        <v>126</v>
      </c>
    </row>
    <row r="393" spans="1:65" s="2" customFormat="1" ht="33" customHeight="1">
      <c r="A393" s="40"/>
      <c r="B393" s="41"/>
      <c r="C393" s="200" t="s">
        <v>619</v>
      </c>
      <c r="D393" s="200" t="s">
        <v>121</v>
      </c>
      <c r="E393" s="201" t="s">
        <v>620</v>
      </c>
      <c r="F393" s="202" t="s">
        <v>621</v>
      </c>
      <c r="G393" s="203" t="s">
        <v>124</v>
      </c>
      <c r="H393" s="204">
        <v>37.4</v>
      </c>
      <c r="I393" s="205"/>
      <c r="J393" s="206">
        <f>ROUND(I393*H393,2)</f>
        <v>0</v>
      </c>
      <c r="K393" s="207"/>
      <c r="L393" s="46"/>
      <c r="M393" s="208" t="s">
        <v>19</v>
      </c>
      <c r="N393" s="209" t="s">
        <v>40</v>
      </c>
      <c r="O393" s="86"/>
      <c r="P393" s="210">
        <f>O393*H393</f>
        <v>0</v>
      </c>
      <c r="Q393" s="210">
        <v>0.0045</v>
      </c>
      <c r="R393" s="210">
        <f>Q393*H393</f>
        <v>0.16829999999999998</v>
      </c>
      <c r="S393" s="210">
        <v>0</v>
      </c>
      <c r="T393" s="211">
        <f>S393*H393</f>
        <v>0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12" t="s">
        <v>234</v>
      </c>
      <c r="AT393" s="212" t="s">
        <v>121</v>
      </c>
      <c r="AU393" s="212" t="s">
        <v>126</v>
      </c>
      <c r="AY393" s="19" t="s">
        <v>116</v>
      </c>
      <c r="BE393" s="213">
        <f>IF(N393="základní",J393,0)</f>
        <v>0</v>
      </c>
      <c r="BF393" s="213">
        <f>IF(N393="snížená",J393,0)</f>
        <v>0</v>
      </c>
      <c r="BG393" s="213">
        <f>IF(N393="zákl. přenesená",J393,0)</f>
        <v>0</v>
      </c>
      <c r="BH393" s="213">
        <f>IF(N393="sníž. přenesená",J393,0)</f>
        <v>0</v>
      </c>
      <c r="BI393" s="213">
        <f>IF(N393="nulová",J393,0)</f>
        <v>0</v>
      </c>
      <c r="BJ393" s="19" t="s">
        <v>74</v>
      </c>
      <c r="BK393" s="213">
        <f>ROUND(I393*H393,2)</f>
        <v>0</v>
      </c>
      <c r="BL393" s="19" t="s">
        <v>234</v>
      </c>
      <c r="BM393" s="212" t="s">
        <v>622</v>
      </c>
    </row>
    <row r="394" spans="1:47" s="2" customFormat="1" ht="12">
      <c r="A394" s="40"/>
      <c r="B394" s="41"/>
      <c r="C394" s="42"/>
      <c r="D394" s="214" t="s">
        <v>128</v>
      </c>
      <c r="E394" s="42"/>
      <c r="F394" s="215" t="s">
        <v>623</v>
      </c>
      <c r="G394" s="42"/>
      <c r="H394" s="42"/>
      <c r="I394" s="216"/>
      <c r="J394" s="42"/>
      <c r="K394" s="42"/>
      <c r="L394" s="46"/>
      <c r="M394" s="217"/>
      <c r="N394" s="218"/>
      <c r="O394" s="86"/>
      <c r="P394" s="86"/>
      <c r="Q394" s="86"/>
      <c r="R394" s="86"/>
      <c r="S394" s="86"/>
      <c r="T394" s="87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T394" s="19" t="s">
        <v>128</v>
      </c>
      <c r="AU394" s="19" t="s">
        <v>126</v>
      </c>
    </row>
    <row r="395" spans="1:65" s="2" customFormat="1" ht="37.8" customHeight="1">
      <c r="A395" s="40"/>
      <c r="B395" s="41"/>
      <c r="C395" s="200" t="s">
        <v>624</v>
      </c>
      <c r="D395" s="200" t="s">
        <v>121</v>
      </c>
      <c r="E395" s="201" t="s">
        <v>625</v>
      </c>
      <c r="F395" s="202" t="s">
        <v>626</v>
      </c>
      <c r="G395" s="203" t="s">
        <v>124</v>
      </c>
      <c r="H395" s="204">
        <v>37.4</v>
      </c>
      <c r="I395" s="205"/>
      <c r="J395" s="206">
        <f>ROUND(I395*H395,2)</f>
        <v>0</v>
      </c>
      <c r="K395" s="207"/>
      <c r="L395" s="46"/>
      <c r="M395" s="208" t="s">
        <v>19</v>
      </c>
      <c r="N395" s="209" t="s">
        <v>40</v>
      </c>
      <c r="O395" s="86"/>
      <c r="P395" s="210">
        <f>O395*H395</f>
        <v>0</v>
      </c>
      <c r="Q395" s="210">
        <v>0.009</v>
      </c>
      <c r="R395" s="210">
        <f>Q395*H395</f>
        <v>0.33659999999999995</v>
      </c>
      <c r="S395" s="210">
        <v>0</v>
      </c>
      <c r="T395" s="211">
        <f>S395*H395</f>
        <v>0</v>
      </c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R395" s="212" t="s">
        <v>234</v>
      </c>
      <c r="AT395" s="212" t="s">
        <v>121</v>
      </c>
      <c r="AU395" s="212" t="s">
        <v>126</v>
      </c>
      <c r="AY395" s="19" t="s">
        <v>116</v>
      </c>
      <c r="BE395" s="213">
        <f>IF(N395="základní",J395,0)</f>
        <v>0</v>
      </c>
      <c r="BF395" s="213">
        <f>IF(N395="snížená",J395,0)</f>
        <v>0</v>
      </c>
      <c r="BG395" s="213">
        <f>IF(N395="zákl. přenesená",J395,0)</f>
        <v>0</v>
      </c>
      <c r="BH395" s="213">
        <f>IF(N395="sníž. přenesená",J395,0)</f>
        <v>0</v>
      </c>
      <c r="BI395" s="213">
        <f>IF(N395="nulová",J395,0)</f>
        <v>0</v>
      </c>
      <c r="BJ395" s="19" t="s">
        <v>74</v>
      </c>
      <c r="BK395" s="213">
        <f>ROUND(I395*H395,2)</f>
        <v>0</v>
      </c>
      <c r="BL395" s="19" t="s">
        <v>234</v>
      </c>
      <c r="BM395" s="212" t="s">
        <v>627</v>
      </c>
    </row>
    <row r="396" spans="1:47" s="2" customFormat="1" ht="12">
      <c r="A396" s="40"/>
      <c r="B396" s="41"/>
      <c r="C396" s="42"/>
      <c r="D396" s="214" t="s">
        <v>128</v>
      </c>
      <c r="E396" s="42"/>
      <c r="F396" s="215" t="s">
        <v>628</v>
      </c>
      <c r="G396" s="42"/>
      <c r="H396" s="42"/>
      <c r="I396" s="216"/>
      <c r="J396" s="42"/>
      <c r="K396" s="42"/>
      <c r="L396" s="46"/>
      <c r="M396" s="217"/>
      <c r="N396" s="218"/>
      <c r="O396" s="86"/>
      <c r="P396" s="86"/>
      <c r="Q396" s="86"/>
      <c r="R396" s="86"/>
      <c r="S396" s="86"/>
      <c r="T396" s="87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T396" s="19" t="s">
        <v>128</v>
      </c>
      <c r="AU396" s="19" t="s">
        <v>126</v>
      </c>
    </row>
    <row r="397" spans="1:65" s="2" customFormat="1" ht="24.15" customHeight="1">
      <c r="A397" s="40"/>
      <c r="B397" s="41"/>
      <c r="C397" s="252" t="s">
        <v>629</v>
      </c>
      <c r="D397" s="252" t="s">
        <v>174</v>
      </c>
      <c r="E397" s="253" t="s">
        <v>630</v>
      </c>
      <c r="F397" s="254" t="s">
        <v>631</v>
      </c>
      <c r="G397" s="255" t="s">
        <v>124</v>
      </c>
      <c r="H397" s="256">
        <v>43.01</v>
      </c>
      <c r="I397" s="257"/>
      <c r="J397" s="258">
        <f>ROUND(I397*H397,2)</f>
        <v>0</v>
      </c>
      <c r="K397" s="259"/>
      <c r="L397" s="260"/>
      <c r="M397" s="261" t="s">
        <v>19</v>
      </c>
      <c r="N397" s="262" t="s">
        <v>40</v>
      </c>
      <c r="O397" s="86"/>
      <c r="P397" s="210">
        <f>O397*H397</f>
        <v>0</v>
      </c>
      <c r="Q397" s="210">
        <v>0.02</v>
      </c>
      <c r="R397" s="210">
        <f>Q397*H397</f>
        <v>0.8602</v>
      </c>
      <c r="S397" s="210">
        <v>0</v>
      </c>
      <c r="T397" s="211">
        <f>S397*H397</f>
        <v>0</v>
      </c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R397" s="212" t="s">
        <v>326</v>
      </c>
      <c r="AT397" s="212" t="s">
        <v>174</v>
      </c>
      <c r="AU397" s="212" t="s">
        <v>126</v>
      </c>
      <c r="AY397" s="19" t="s">
        <v>116</v>
      </c>
      <c r="BE397" s="213">
        <f>IF(N397="základní",J397,0)</f>
        <v>0</v>
      </c>
      <c r="BF397" s="213">
        <f>IF(N397="snížená",J397,0)</f>
        <v>0</v>
      </c>
      <c r="BG397" s="213">
        <f>IF(N397="zákl. přenesená",J397,0)</f>
        <v>0</v>
      </c>
      <c r="BH397" s="213">
        <f>IF(N397="sníž. přenesená",J397,0)</f>
        <v>0</v>
      </c>
      <c r="BI397" s="213">
        <f>IF(N397="nulová",J397,0)</f>
        <v>0</v>
      </c>
      <c r="BJ397" s="19" t="s">
        <v>74</v>
      </c>
      <c r="BK397" s="213">
        <f>ROUND(I397*H397,2)</f>
        <v>0</v>
      </c>
      <c r="BL397" s="19" t="s">
        <v>234</v>
      </c>
      <c r="BM397" s="212" t="s">
        <v>632</v>
      </c>
    </row>
    <row r="398" spans="1:51" s="14" customFormat="1" ht="12">
      <c r="A398" s="14"/>
      <c r="B398" s="230"/>
      <c r="C398" s="231"/>
      <c r="D398" s="221" t="s">
        <v>134</v>
      </c>
      <c r="E398" s="231"/>
      <c r="F398" s="233" t="s">
        <v>633</v>
      </c>
      <c r="G398" s="231"/>
      <c r="H398" s="234">
        <v>43.01</v>
      </c>
      <c r="I398" s="235"/>
      <c r="J398" s="231"/>
      <c r="K398" s="231"/>
      <c r="L398" s="236"/>
      <c r="M398" s="237"/>
      <c r="N398" s="238"/>
      <c r="O398" s="238"/>
      <c r="P398" s="238"/>
      <c r="Q398" s="238"/>
      <c r="R398" s="238"/>
      <c r="S398" s="238"/>
      <c r="T398" s="239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40" t="s">
        <v>134</v>
      </c>
      <c r="AU398" s="240" t="s">
        <v>126</v>
      </c>
      <c r="AV398" s="14" t="s">
        <v>76</v>
      </c>
      <c r="AW398" s="14" t="s">
        <v>4</v>
      </c>
      <c r="AX398" s="14" t="s">
        <v>74</v>
      </c>
      <c r="AY398" s="240" t="s">
        <v>116</v>
      </c>
    </row>
    <row r="399" spans="1:65" s="2" customFormat="1" ht="37.8" customHeight="1">
      <c r="A399" s="40"/>
      <c r="B399" s="41"/>
      <c r="C399" s="200" t="s">
        <v>634</v>
      </c>
      <c r="D399" s="200" t="s">
        <v>121</v>
      </c>
      <c r="E399" s="201" t="s">
        <v>635</v>
      </c>
      <c r="F399" s="202" t="s">
        <v>636</v>
      </c>
      <c r="G399" s="203" t="s">
        <v>170</v>
      </c>
      <c r="H399" s="204">
        <v>16</v>
      </c>
      <c r="I399" s="205"/>
      <c r="J399" s="206">
        <f>ROUND(I399*H399,2)</f>
        <v>0</v>
      </c>
      <c r="K399" s="207"/>
      <c r="L399" s="46"/>
      <c r="M399" s="208" t="s">
        <v>19</v>
      </c>
      <c r="N399" s="209" t="s">
        <v>40</v>
      </c>
      <c r="O399" s="86"/>
      <c r="P399" s="210">
        <f>O399*H399</f>
        <v>0</v>
      </c>
      <c r="Q399" s="210">
        <v>0.0002</v>
      </c>
      <c r="R399" s="210">
        <f>Q399*H399</f>
        <v>0.0032</v>
      </c>
      <c r="S399" s="210">
        <v>0</v>
      </c>
      <c r="T399" s="211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12" t="s">
        <v>234</v>
      </c>
      <c r="AT399" s="212" t="s">
        <v>121</v>
      </c>
      <c r="AU399" s="212" t="s">
        <v>126</v>
      </c>
      <c r="AY399" s="19" t="s">
        <v>116</v>
      </c>
      <c r="BE399" s="213">
        <f>IF(N399="základní",J399,0)</f>
        <v>0</v>
      </c>
      <c r="BF399" s="213">
        <f>IF(N399="snížená",J399,0)</f>
        <v>0</v>
      </c>
      <c r="BG399" s="213">
        <f>IF(N399="zákl. přenesená",J399,0)</f>
        <v>0</v>
      </c>
      <c r="BH399" s="213">
        <f>IF(N399="sníž. přenesená",J399,0)</f>
        <v>0</v>
      </c>
      <c r="BI399" s="213">
        <f>IF(N399="nulová",J399,0)</f>
        <v>0</v>
      </c>
      <c r="BJ399" s="19" t="s">
        <v>74</v>
      </c>
      <c r="BK399" s="213">
        <f>ROUND(I399*H399,2)</f>
        <v>0</v>
      </c>
      <c r="BL399" s="19" t="s">
        <v>234</v>
      </c>
      <c r="BM399" s="212" t="s">
        <v>637</v>
      </c>
    </row>
    <row r="400" spans="1:47" s="2" customFormat="1" ht="12">
      <c r="A400" s="40"/>
      <c r="B400" s="41"/>
      <c r="C400" s="42"/>
      <c r="D400" s="214" t="s">
        <v>128</v>
      </c>
      <c r="E400" s="42"/>
      <c r="F400" s="215" t="s">
        <v>638</v>
      </c>
      <c r="G400" s="42"/>
      <c r="H400" s="42"/>
      <c r="I400" s="216"/>
      <c r="J400" s="42"/>
      <c r="K400" s="42"/>
      <c r="L400" s="46"/>
      <c r="M400" s="217"/>
      <c r="N400" s="218"/>
      <c r="O400" s="86"/>
      <c r="P400" s="86"/>
      <c r="Q400" s="86"/>
      <c r="R400" s="86"/>
      <c r="S400" s="86"/>
      <c r="T400" s="87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T400" s="19" t="s">
        <v>128</v>
      </c>
      <c r="AU400" s="19" t="s">
        <v>126</v>
      </c>
    </row>
    <row r="401" spans="1:51" s="14" customFormat="1" ht="12">
      <c r="A401" s="14"/>
      <c r="B401" s="230"/>
      <c r="C401" s="231"/>
      <c r="D401" s="221" t="s">
        <v>134</v>
      </c>
      <c r="E401" s="232" t="s">
        <v>19</v>
      </c>
      <c r="F401" s="233" t="s">
        <v>639</v>
      </c>
      <c r="G401" s="231"/>
      <c r="H401" s="234">
        <v>16</v>
      </c>
      <c r="I401" s="235"/>
      <c r="J401" s="231"/>
      <c r="K401" s="231"/>
      <c r="L401" s="236"/>
      <c r="M401" s="237"/>
      <c r="N401" s="238"/>
      <c r="O401" s="238"/>
      <c r="P401" s="238"/>
      <c r="Q401" s="238"/>
      <c r="R401" s="238"/>
      <c r="S401" s="238"/>
      <c r="T401" s="239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40" t="s">
        <v>134</v>
      </c>
      <c r="AU401" s="240" t="s">
        <v>126</v>
      </c>
      <c r="AV401" s="14" t="s">
        <v>76</v>
      </c>
      <c r="AW401" s="14" t="s">
        <v>31</v>
      </c>
      <c r="AX401" s="14" t="s">
        <v>74</v>
      </c>
      <c r="AY401" s="240" t="s">
        <v>116</v>
      </c>
    </row>
    <row r="402" spans="1:65" s="2" customFormat="1" ht="16.5" customHeight="1">
      <c r="A402" s="40"/>
      <c r="B402" s="41"/>
      <c r="C402" s="252" t="s">
        <v>640</v>
      </c>
      <c r="D402" s="252" t="s">
        <v>174</v>
      </c>
      <c r="E402" s="253" t="s">
        <v>641</v>
      </c>
      <c r="F402" s="254" t="s">
        <v>642</v>
      </c>
      <c r="G402" s="255" t="s">
        <v>170</v>
      </c>
      <c r="H402" s="256">
        <v>16.8</v>
      </c>
      <c r="I402" s="257"/>
      <c r="J402" s="258">
        <f>ROUND(I402*H402,2)</f>
        <v>0</v>
      </c>
      <c r="K402" s="259"/>
      <c r="L402" s="260"/>
      <c r="M402" s="261" t="s">
        <v>19</v>
      </c>
      <c r="N402" s="262" t="s">
        <v>40</v>
      </c>
      <c r="O402" s="86"/>
      <c r="P402" s="210">
        <f>O402*H402</f>
        <v>0</v>
      </c>
      <c r="Q402" s="210">
        <v>0.0003</v>
      </c>
      <c r="R402" s="210">
        <f>Q402*H402</f>
        <v>0.005039999999999999</v>
      </c>
      <c r="S402" s="210">
        <v>0</v>
      </c>
      <c r="T402" s="211">
        <f>S402*H402</f>
        <v>0</v>
      </c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R402" s="212" t="s">
        <v>326</v>
      </c>
      <c r="AT402" s="212" t="s">
        <v>174</v>
      </c>
      <c r="AU402" s="212" t="s">
        <v>126</v>
      </c>
      <c r="AY402" s="19" t="s">
        <v>116</v>
      </c>
      <c r="BE402" s="213">
        <f>IF(N402="základní",J402,0)</f>
        <v>0</v>
      </c>
      <c r="BF402" s="213">
        <f>IF(N402="snížená",J402,0)</f>
        <v>0</v>
      </c>
      <c r="BG402" s="213">
        <f>IF(N402="zákl. přenesená",J402,0)</f>
        <v>0</v>
      </c>
      <c r="BH402" s="213">
        <f>IF(N402="sníž. přenesená",J402,0)</f>
        <v>0</v>
      </c>
      <c r="BI402" s="213">
        <f>IF(N402="nulová",J402,0)</f>
        <v>0</v>
      </c>
      <c r="BJ402" s="19" t="s">
        <v>74</v>
      </c>
      <c r="BK402" s="213">
        <f>ROUND(I402*H402,2)</f>
        <v>0</v>
      </c>
      <c r="BL402" s="19" t="s">
        <v>234</v>
      </c>
      <c r="BM402" s="212" t="s">
        <v>643</v>
      </c>
    </row>
    <row r="403" spans="1:51" s="14" customFormat="1" ht="12">
      <c r="A403" s="14"/>
      <c r="B403" s="230"/>
      <c r="C403" s="231"/>
      <c r="D403" s="221" t="s">
        <v>134</v>
      </c>
      <c r="E403" s="231"/>
      <c r="F403" s="233" t="s">
        <v>644</v>
      </c>
      <c r="G403" s="231"/>
      <c r="H403" s="234">
        <v>16.8</v>
      </c>
      <c r="I403" s="235"/>
      <c r="J403" s="231"/>
      <c r="K403" s="231"/>
      <c r="L403" s="236"/>
      <c r="M403" s="237"/>
      <c r="N403" s="238"/>
      <c r="O403" s="238"/>
      <c r="P403" s="238"/>
      <c r="Q403" s="238"/>
      <c r="R403" s="238"/>
      <c r="S403" s="238"/>
      <c r="T403" s="239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40" t="s">
        <v>134</v>
      </c>
      <c r="AU403" s="240" t="s">
        <v>126</v>
      </c>
      <c r="AV403" s="14" t="s">
        <v>76</v>
      </c>
      <c r="AW403" s="14" t="s">
        <v>4</v>
      </c>
      <c r="AX403" s="14" t="s">
        <v>74</v>
      </c>
      <c r="AY403" s="240" t="s">
        <v>116</v>
      </c>
    </row>
    <row r="404" spans="1:65" s="2" customFormat="1" ht="24.15" customHeight="1">
      <c r="A404" s="40"/>
      <c r="B404" s="41"/>
      <c r="C404" s="200" t="s">
        <v>645</v>
      </c>
      <c r="D404" s="200" t="s">
        <v>121</v>
      </c>
      <c r="E404" s="201" t="s">
        <v>646</v>
      </c>
      <c r="F404" s="202" t="s">
        <v>647</v>
      </c>
      <c r="G404" s="203" t="s">
        <v>170</v>
      </c>
      <c r="H404" s="204">
        <v>16</v>
      </c>
      <c r="I404" s="205"/>
      <c r="J404" s="206">
        <f>ROUND(I404*H404,2)</f>
        <v>0</v>
      </c>
      <c r="K404" s="207"/>
      <c r="L404" s="46"/>
      <c r="M404" s="208" t="s">
        <v>19</v>
      </c>
      <c r="N404" s="209" t="s">
        <v>40</v>
      </c>
      <c r="O404" s="86"/>
      <c r="P404" s="210">
        <f>O404*H404</f>
        <v>0</v>
      </c>
      <c r="Q404" s="210">
        <v>3E-05</v>
      </c>
      <c r="R404" s="210">
        <f>Q404*H404</f>
        <v>0.00048</v>
      </c>
      <c r="S404" s="210">
        <v>0</v>
      </c>
      <c r="T404" s="211">
        <f>S404*H404</f>
        <v>0</v>
      </c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R404" s="212" t="s">
        <v>234</v>
      </c>
      <c r="AT404" s="212" t="s">
        <v>121</v>
      </c>
      <c r="AU404" s="212" t="s">
        <v>126</v>
      </c>
      <c r="AY404" s="19" t="s">
        <v>116</v>
      </c>
      <c r="BE404" s="213">
        <f>IF(N404="základní",J404,0)</f>
        <v>0</v>
      </c>
      <c r="BF404" s="213">
        <f>IF(N404="snížená",J404,0)</f>
        <v>0</v>
      </c>
      <c r="BG404" s="213">
        <f>IF(N404="zákl. přenesená",J404,0)</f>
        <v>0</v>
      </c>
      <c r="BH404" s="213">
        <f>IF(N404="sníž. přenesená",J404,0)</f>
        <v>0</v>
      </c>
      <c r="BI404" s="213">
        <f>IF(N404="nulová",J404,0)</f>
        <v>0</v>
      </c>
      <c r="BJ404" s="19" t="s">
        <v>74</v>
      </c>
      <c r="BK404" s="213">
        <f>ROUND(I404*H404,2)</f>
        <v>0</v>
      </c>
      <c r="BL404" s="19" t="s">
        <v>234</v>
      </c>
      <c r="BM404" s="212" t="s">
        <v>648</v>
      </c>
    </row>
    <row r="405" spans="1:47" s="2" customFormat="1" ht="12">
      <c r="A405" s="40"/>
      <c r="B405" s="41"/>
      <c r="C405" s="42"/>
      <c r="D405" s="214" t="s">
        <v>128</v>
      </c>
      <c r="E405" s="42"/>
      <c r="F405" s="215" t="s">
        <v>649</v>
      </c>
      <c r="G405" s="42"/>
      <c r="H405" s="42"/>
      <c r="I405" s="216"/>
      <c r="J405" s="42"/>
      <c r="K405" s="42"/>
      <c r="L405" s="46"/>
      <c r="M405" s="217"/>
      <c r="N405" s="218"/>
      <c r="O405" s="86"/>
      <c r="P405" s="86"/>
      <c r="Q405" s="86"/>
      <c r="R405" s="86"/>
      <c r="S405" s="86"/>
      <c r="T405" s="87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T405" s="19" t="s">
        <v>128</v>
      </c>
      <c r="AU405" s="19" t="s">
        <v>126</v>
      </c>
    </row>
    <row r="406" spans="1:51" s="14" customFormat="1" ht="12">
      <c r="A406" s="14"/>
      <c r="B406" s="230"/>
      <c r="C406" s="231"/>
      <c r="D406" s="221" t="s">
        <v>134</v>
      </c>
      <c r="E406" s="232" t="s">
        <v>19</v>
      </c>
      <c r="F406" s="233" t="s">
        <v>650</v>
      </c>
      <c r="G406" s="231"/>
      <c r="H406" s="234">
        <v>16</v>
      </c>
      <c r="I406" s="235"/>
      <c r="J406" s="231"/>
      <c r="K406" s="231"/>
      <c r="L406" s="236"/>
      <c r="M406" s="237"/>
      <c r="N406" s="238"/>
      <c r="O406" s="238"/>
      <c r="P406" s="238"/>
      <c r="Q406" s="238"/>
      <c r="R406" s="238"/>
      <c r="S406" s="238"/>
      <c r="T406" s="239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40" t="s">
        <v>134</v>
      </c>
      <c r="AU406" s="240" t="s">
        <v>126</v>
      </c>
      <c r="AV406" s="14" t="s">
        <v>76</v>
      </c>
      <c r="AW406" s="14" t="s">
        <v>31</v>
      </c>
      <c r="AX406" s="14" t="s">
        <v>74</v>
      </c>
      <c r="AY406" s="240" t="s">
        <v>116</v>
      </c>
    </row>
    <row r="407" spans="1:65" s="2" customFormat="1" ht="44.25" customHeight="1">
      <c r="A407" s="40"/>
      <c r="B407" s="41"/>
      <c r="C407" s="200" t="s">
        <v>651</v>
      </c>
      <c r="D407" s="200" t="s">
        <v>121</v>
      </c>
      <c r="E407" s="201" t="s">
        <v>652</v>
      </c>
      <c r="F407" s="202" t="s">
        <v>653</v>
      </c>
      <c r="G407" s="203" t="s">
        <v>237</v>
      </c>
      <c r="H407" s="204">
        <v>1.385</v>
      </c>
      <c r="I407" s="205"/>
      <c r="J407" s="206">
        <f>ROUND(I407*H407,2)</f>
        <v>0</v>
      </c>
      <c r="K407" s="207"/>
      <c r="L407" s="46"/>
      <c r="M407" s="208" t="s">
        <v>19</v>
      </c>
      <c r="N407" s="209" t="s">
        <v>40</v>
      </c>
      <c r="O407" s="86"/>
      <c r="P407" s="210">
        <f>O407*H407</f>
        <v>0</v>
      </c>
      <c r="Q407" s="210">
        <v>0</v>
      </c>
      <c r="R407" s="210">
        <f>Q407*H407</f>
        <v>0</v>
      </c>
      <c r="S407" s="210">
        <v>0</v>
      </c>
      <c r="T407" s="211">
        <f>S407*H407</f>
        <v>0</v>
      </c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R407" s="212" t="s">
        <v>234</v>
      </c>
      <c r="AT407" s="212" t="s">
        <v>121</v>
      </c>
      <c r="AU407" s="212" t="s">
        <v>126</v>
      </c>
      <c r="AY407" s="19" t="s">
        <v>116</v>
      </c>
      <c r="BE407" s="213">
        <f>IF(N407="základní",J407,0)</f>
        <v>0</v>
      </c>
      <c r="BF407" s="213">
        <f>IF(N407="snížená",J407,0)</f>
        <v>0</v>
      </c>
      <c r="BG407" s="213">
        <f>IF(N407="zákl. přenesená",J407,0)</f>
        <v>0</v>
      </c>
      <c r="BH407" s="213">
        <f>IF(N407="sníž. přenesená",J407,0)</f>
        <v>0</v>
      </c>
      <c r="BI407" s="213">
        <f>IF(N407="nulová",J407,0)</f>
        <v>0</v>
      </c>
      <c r="BJ407" s="19" t="s">
        <v>74</v>
      </c>
      <c r="BK407" s="213">
        <f>ROUND(I407*H407,2)</f>
        <v>0</v>
      </c>
      <c r="BL407" s="19" t="s">
        <v>234</v>
      </c>
      <c r="BM407" s="212" t="s">
        <v>654</v>
      </c>
    </row>
    <row r="408" spans="1:47" s="2" customFormat="1" ht="12">
      <c r="A408" s="40"/>
      <c r="B408" s="41"/>
      <c r="C408" s="42"/>
      <c r="D408" s="214" t="s">
        <v>128</v>
      </c>
      <c r="E408" s="42"/>
      <c r="F408" s="215" t="s">
        <v>655</v>
      </c>
      <c r="G408" s="42"/>
      <c r="H408" s="42"/>
      <c r="I408" s="216"/>
      <c r="J408" s="42"/>
      <c r="K408" s="42"/>
      <c r="L408" s="46"/>
      <c r="M408" s="217"/>
      <c r="N408" s="218"/>
      <c r="O408" s="86"/>
      <c r="P408" s="86"/>
      <c r="Q408" s="86"/>
      <c r="R408" s="86"/>
      <c r="S408" s="86"/>
      <c r="T408" s="87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T408" s="19" t="s">
        <v>128</v>
      </c>
      <c r="AU408" s="19" t="s">
        <v>126</v>
      </c>
    </row>
    <row r="409" spans="1:65" s="2" customFormat="1" ht="49.05" customHeight="1">
      <c r="A409" s="40"/>
      <c r="B409" s="41"/>
      <c r="C409" s="200" t="s">
        <v>656</v>
      </c>
      <c r="D409" s="200" t="s">
        <v>121</v>
      </c>
      <c r="E409" s="201" t="s">
        <v>657</v>
      </c>
      <c r="F409" s="202" t="s">
        <v>658</v>
      </c>
      <c r="G409" s="203" t="s">
        <v>237</v>
      </c>
      <c r="H409" s="204">
        <v>1.385</v>
      </c>
      <c r="I409" s="205"/>
      <c r="J409" s="206">
        <f>ROUND(I409*H409,2)</f>
        <v>0</v>
      </c>
      <c r="K409" s="207"/>
      <c r="L409" s="46"/>
      <c r="M409" s="208" t="s">
        <v>19</v>
      </c>
      <c r="N409" s="209" t="s">
        <v>40</v>
      </c>
      <c r="O409" s="86"/>
      <c r="P409" s="210">
        <f>O409*H409</f>
        <v>0</v>
      </c>
      <c r="Q409" s="210">
        <v>0</v>
      </c>
      <c r="R409" s="210">
        <f>Q409*H409</f>
        <v>0</v>
      </c>
      <c r="S409" s="210">
        <v>0</v>
      </c>
      <c r="T409" s="211">
        <f>S409*H409</f>
        <v>0</v>
      </c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R409" s="212" t="s">
        <v>234</v>
      </c>
      <c r="AT409" s="212" t="s">
        <v>121</v>
      </c>
      <c r="AU409" s="212" t="s">
        <v>126</v>
      </c>
      <c r="AY409" s="19" t="s">
        <v>116</v>
      </c>
      <c r="BE409" s="213">
        <f>IF(N409="základní",J409,0)</f>
        <v>0</v>
      </c>
      <c r="BF409" s="213">
        <f>IF(N409="snížená",J409,0)</f>
        <v>0</v>
      </c>
      <c r="BG409" s="213">
        <f>IF(N409="zákl. přenesená",J409,0)</f>
        <v>0</v>
      </c>
      <c r="BH409" s="213">
        <f>IF(N409="sníž. přenesená",J409,0)</f>
        <v>0</v>
      </c>
      <c r="BI409" s="213">
        <f>IF(N409="nulová",J409,0)</f>
        <v>0</v>
      </c>
      <c r="BJ409" s="19" t="s">
        <v>74</v>
      </c>
      <c r="BK409" s="213">
        <f>ROUND(I409*H409,2)</f>
        <v>0</v>
      </c>
      <c r="BL409" s="19" t="s">
        <v>234</v>
      </c>
      <c r="BM409" s="212" t="s">
        <v>659</v>
      </c>
    </row>
    <row r="410" spans="1:47" s="2" customFormat="1" ht="12">
      <c r="A410" s="40"/>
      <c r="B410" s="41"/>
      <c r="C410" s="42"/>
      <c r="D410" s="214" t="s">
        <v>128</v>
      </c>
      <c r="E410" s="42"/>
      <c r="F410" s="215" t="s">
        <v>660</v>
      </c>
      <c r="G410" s="42"/>
      <c r="H410" s="42"/>
      <c r="I410" s="216"/>
      <c r="J410" s="42"/>
      <c r="K410" s="42"/>
      <c r="L410" s="46"/>
      <c r="M410" s="217"/>
      <c r="N410" s="218"/>
      <c r="O410" s="86"/>
      <c r="P410" s="86"/>
      <c r="Q410" s="86"/>
      <c r="R410" s="86"/>
      <c r="S410" s="86"/>
      <c r="T410" s="87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T410" s="19" t="s">
        <v>128</v>
      </c>
      <c r="AU410" s="19" t="s">
        <v>126</v>
      </c>
    </row>
    <row r="411" spans="1:63" s="12" customFormat="1" ht="20.85" customHeight="1">
      <c r="A411" s="12"/>
      <c r="B411" s="184"/>
      <c r="C411" s="185"/>
      <c r="D411" s="186" t="s">
        <v>68</v>
      </c>
      <c r="E411" s="198" t="s">
        <v>661</v>
      </c>
      <c r="F411" s="198" t="s">
        <v>662</v>
      </c>
      <c r="G411" s="185"/>
      <c r="H411" s="185"/>
      <c r="I411" s="188"/>
      <c r="J411" s="199">
        <f>BK411</f>
        <v>0</v>
      </c>
      <c r="K411" s="185"/>
      <c r="L411" s="190"/>
      <c r="M411" s="191"/>
      <c r="N411" s="192"/>
      <c r="O411" s="192"/>
      <c r="P411" s="193">
        <f>SUM(P412:P415)</f>
        <v>0</v>
      </c>
      <c r="Q411" s="192"/>
      <c r="R411" s="193">
        <f>SUM(R412:R415)</f>
        <v>0.00224</v>
      </c>
      <c r="S411" s="192"/>
      <c r="T411" s="194">
        <f>SUM(T412:T415)</f>
        <v>0</v>
      </c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R411" s="195" t="s">
        <v>76</v>
      </c>
      <c r="AT411" s="196" t="s">
        <v>68</v>
      </c>
      <c r="AU411" s="196" t="s">
        <v>76</v>
      </c>
      <c r="AY411" s="195" t="s">
        <v>116</v>
      </c>
      <c r="BK411" s="197">
        <f>SUM(BK412:BK415)</f>
        <v>0</v>
      </c>
    </row>
    <row r="412" spans="1:65" s="2" customFormat="1" ht="24.15" customHeight="1">
      <c r="A412" s="40"/>
      <c r="B412" s="41"/>
      <c r="C412" s="200" t="s">
        <v>663</v>
      </c>
      <c r="D412" s="200" t="s">
        <v>121</v>
      </c>
      <c r="E412" s="201" t="s">
        <v>664</v>
      </c>
      <c r="F412" s="202" t="s">
        <v>665</v>
      </c>
      <c r="G412" s="203" t="s">
        <v>124</v>
      </c>
      <c r="H412" s="204">
        <v>8</v>
      </c>
      <c r="I412" s="205"/>
      <c r="J412" s="206">
        <f>ROUND(I412*H412,2)</f>
        <v>0</v>
      </c>
      <c r="K412" s="207"/>
      <c r="L412" s="46"/>
      <c r="M412" s="208" t="s">
        <v>19</v>
      </c>
      <c r="N412" s="209" t="s">
        <v>40</v>
      </c>
      <c r="O412" s="86"/>
      <c r="P412" s="210">
        <f>O412*H412</f>
        <v>0</v>
      </c>
      <c r="Q412" s="210">
        <v>0.00014</v>
      </c>
      <c r="R412" s="210">
        <f>Q412*H412</f>
        <v>0.00112</v>
      </c>
      <c r="S412" s="210">
        <v>0</v>
      </c>
      <c r="T412" s="211">
        <f>S412*H412</f>
        <v>0</v>
      </c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R412" s="212" t="s">
        <v>234</v>
      </c>
      <c r="AT412" s="212" t="s">
        <v>121</v>
      </c>
      <c r="AU412" s="212" t="s">
        <v>126</v>
      </c>
      <c r="AY412" s="19" t="s">
        <v>116</v>
      </c>
      <c r="BE412" s="213">
        <f>IF(N412="základní",J412,0)</f>
        <v>0</v>
      </c>
      <c r="BF412" s="213">
        <f>IF(N412="snížená",J412,0)</f>
        <v>0</v>
      </c>
      <c r="BG412" s="213">
        <f>IF(N412="zákl. přenesená",J412,0)</f>
        <v>0</v>
      </c>
      <c r="BH412" s="213">
        <f>IF(N412="sníž. přenesená",J412,0)</f>
        <v>0</v>
      </c>
      <c r="BI412" s="213">
        <f>IF(N412="nulová",J412,0)</f>
        <v>0</v>
      </c>
      <c r="BJ412" s="19" t="s">
        <v>74</v>
      </c>
      <c r="BK412" s="213">
        <f>ROUND(I412*H412,2)</f>
        <v>0</v>
      </c>
      <c r="BL412" s="19" t="s">
        <v>234</v>
      </c>
      <c r="BM412" s="212" t="s">
        <v>666</v>
      </c>
    </row>
    <row r="413" spans="1:47" s="2" customFormat="1" ht="12">
      <c r="A413" s="40"/>
      <c r="B413" s="41"/>
      <c r="C413" s="42"/>
      <c r="D413" s="214" t="s">
        <v>128</v>
      </c>
      <c r="E413" s="42"/>
      <c r="F413" s="215" t="s">
        <v>667</v>
      </c>
      <c r="G413" s="42"/>
      <c r="H413" s="42"/>
      <c r="I413" s="216"/>
      <c r="J413" s="42"/>
      <c r="K413" s="42"/>
      <c r="L413" s="46"/>
      <c r="M413" s="217"/>
      <c r="N413" s="218"/>
      <c r="O413" s="86"/>
      <c r="P413" s="86"/>
      <c r="Q413" s="86"/>
      <c r="R413" s="86"/>
      <c r="S413" s="86"/>
      <c r="T413" s="87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T413" s="19" t="s">
        <v>128</v>
      </c>
      <c r="AU413" s="19" t="s">
        <v>126</v>
      </c>
    </row>
    <row r="414" spans="1:65" s="2" customFormat="1" ht="24.15" customHeight="1">
      <c r="A414" s="40"/>
      <c r="B414" s="41"/>
      <c r="C414" s="200" t="s">
        <v>668</v>
      </c>
      <c r="D414" s="200" t="s">
        <v>121</v>
      </c>
      <c r="E414" s="201" t="s">
        <v>669</v>
      </c>
      <c r="F414" s="202" t="s">
        <v>670</v>
      </c>
      <c r="G414" s="203" t="s">
        <v>124</v>
      </c>
      <c r="H414" s="204">
        <v>8</v>
      </c>
      <c r="I414" s="205"/>
      <c r="J414" s="206">
        <f>ROUND(I414*H414,2)</f>
        <v>0</v>
      </c>
      <c r="K414" s="207"/>
      <c r="L414" s="46"/>
      <c r="M414" s="208" t="s">
        <v>19</v>
      </c>
      <c r="N414" s="209" t="s">
        <v>40</v>
      </c>
      <c r="O414" s="86"/>
      <c r="P414" s="210">
        <f>O414*H414</f>
        <v>0</v>
      </c>
      <c r="Q414" s="210">
        <v>0.00014</v>
      </c>
      <c r="R414" s="210">
        <f>Q414*H414</f>
        <v>0.00112</v>
      </c>
      <c r="S414" s="210">
        <v>0</v>
      </c>
      <c r="T414" s="211">
        <f>S414*H414</f>
        <v>0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12" t="s">
        <v>234</v>
      </c>
      <c r="AT414" s="212" t="s">
        <v>121</v>
      </c>
      <c r="AU414" s="212" t="s">
        <v>126</v>
      </c>
      <c r="AY414" s="19" t="s">
        <v>116</v>
      </c>
      <c r="BE414" s="213">
        <f>IF(N414="základní",J414,0)</f>
        <v>0</v>
      </c>
      <c r="BF414" s="213">
        <f>IF(N414="snížená",J414,0)</f>
        <v>0</v>
      </c>
      <c r="BG414" s="213">
        <f>IF(N414="zákl. přenesená",J414,0)</f>
        <v>0</v>
      </c>
      <c r="BH414" s="213">
        <f>IF(N414="sníž. přenesená",J414,0)</f>
        <v>0</v>
      </c>
      <c r="BI414" s="213">
        <f>IF(N414="nulová",J414,0)</f>
        <v>0</v>
      </c>
      <c r="BJ414" s="19" t="s">
        <v>74</v>
      </c>
      <c r="BK414" s="213">
        <f>ROUND(I414*H414,2)</f>
        <v>0</v>
      </c>
      <c r="BL414" s="19" t="s">
        <v>234</v>
      </c>
      <c r="BM414" s="212" t="s">
        <v>671</v>
      </c>
    </row>
    <row r="415" spans="1:47" s="2" customFormat="1" ht="12">
      <c r="A415" s="40"/>
      <c r="B415" s="41"/>
      <c r="C415" s="42"/>
      <c r="D415" s="214" t="s">
        <v>128</v>
      </c>
      <c r="E415" s="42"/>
      <c r="F415" s="215" t="s">
        <v>672</v>
      </c>
      <c r="G415" s="42"/>
      <c r="H415" s="42"/>
      <c r="I415" s="216"/>
      <c r="J415" s="42"/>
      <c r="K415" s="42"/>
      <c r="L415" s="46"/>
      <c r="M415" s="217"/>
      <c r="N415" s="218"/>
      <c r="O415" s="86"/>
      <c r="P415" s="86"/>
      <c r="Q415" s="86"/>
      <c r="R415" s="86"/>
      <c r="S415" s="86"/>
      <c r="T415" s="87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T415" s="19" t="s">
        <v>128</v>
      </c>
      <c r="AU415" s="19" t="s">
        <v>126</v>
      </c>
    </row>
    <row r="416" spans="1:63" s="12" customFormat="1" ht="22.8" customHeight="1">
      <c r="A416" s="12"/>
      <c r="B416" s="184"/>
      <c r="C416" s="185"/>
      <c r="D416" s="186" t="s">
        <v>68</v>
      </c>
      <c r="E416" s="198" t="s">
        <v>673</v>
      </c>
      <c r="F416" s="198" t="s">
        <v>674</v>
      </c>
      <c r="G416" s="185"/>
      <c r="H416" s="185"/>
      <c r="I416" s="188"/>
      <c r="J416" s="199">
        <f>BK416</f>
        <v>0</v>
      </c>
      <c r="K416" s="185"/>
      <c r="L416" s="190"/>
      <c r="M416" s="191"/>
      <c r="N416" s="192"/>
      <c r="O416" s="192"/>
      <c r="P416" s="193">
        <f>P417</f>
        <v>0</v>
      </c>
      <c r="Q416" s="192"/>
      <c r="R416" s="193">
        <f>R417</f>
        <v>0</v>
      </c>
      <c r="S416" s="192"/>
      <c r="T416" s="194">
        <f>T417</f>
        <v>0</v>
      </c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R416" s="195" t="s">
        <v>115</v>
      </c>
      <c r="AT416" s="196" t="s">
        <v>68</v>
      </c>
      <c r="AU416" s="196" t="s">
        <v>74</v>
      </c>
      <c r="AY416" s="195" t="s">
        <v>116</v>
      </c>
      <c r="BK416" s="197">
        <f>BK417</f>
        <v>0</v>
      </c>
    </row>
    <row r="417" spans="1:63" s="12" customFormat="1" ht="20.85" customHeight="1">
      <c r="A417" s="12"/>
      <c r="B417" s="184"/>
      <c r="C417" s="185"/>
      <c r="D417" s="186" t="s">
        <v>68</v>
      </c>
      <c r="E417" s="198" t="s">
        <v>675</v>
      </c>
      <c r="F417" s="198" t="s">
        <v>676</v>
      </c>
      <c r="G417" s="185"/>
      <c r="H417" s="185"/>
      <c r="I417" s="188"/>
      <c r="J417" s="199">
        <f>BK417</f>
        <v>0</v>
      </c>
      <c r="K417" s="185"/>
      <c r="L417" s="190"/>
      <c r="M417" s="191"/>
      <c r="N417" s="192"/>
      <c r="O417" s="192"/>
      <c r="P417" s="193">
        <f>SUM(P418:P419)</f>
        <v>0</v>
      </c>
      <c r="Q417" s="192"/>
      <c r="R417" s="193">
        <f>SUM(R418:R419)</f>
        <v>0</v>
      </c>
      <c r="S417" s="192"/>
      <c r="T417" s="194">
        <f>SUM(T418:T419)</f>
        <v>0</v>
      </c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R417" s="195" t="s">
        <v>115</v>
      </c>
      <c r="AT417" s="196" t="s">
        <v>68</v>
      </c>
      <c r="AU417" s="196" t="s">
        <v>76</v>
      </c>
      <c r="AY417" s="195" t="s">
        <v>116</v>
      </c>
      <c r="BK417" s="197">
        <f>SUM(BK418:BK419)</f>
        <v>0</v>
      </c>
    </row>
    <row r="418" spans="1:65" s="2" customFormat="1" ht="16.5" customHeight="1">
      <c r="A418" s="40"/>
      <c r="B418" s="41"/>
      <c r="C418" s="200" t="s">
        <v>677</v>
      </c>
      <c r="D418" s="200" t="s">
        <v>121</v>
      </c>
      <c r="E418" s="201" t="s">
        <v>678</v>
      </c>
      <c r="F418" s="202" t="s">
        <v>676</v>
      </c>
      <c r="G418" s="203" t="s">
        <v>679</v>
      </c>
      <c r="H418" s="204">
        <v>1</v>
      </c>
      <c r="I418" s="205"/>
      <c r="J418" s="206">
        <f>ROUND(I418*H418,2)</f>
        <v>0</v>
      </c>
      <c r="K418" s="207"/>
      <c r="L418" s="46"/>
      <c r="M418" s="208" t="s">
        <v>19</v>
      </c>
      <c r="N418" s="209" t="s">
        <v>40</v>
      </c>
      <c r="O418" s="86"/>
      <c r="P418" s="210">
        <f>O418*H418</f>
        <v>0</v>
      </c>
      <c r="Q418" s="210">
        <v>0</v>
      </c>
      <c r="R418" s="210">
        <f>Q418*H418</f>
        <v>0</v>
      </c>
      <c r="S418" s="210">
        <v>0</v>
      </c>
      <c r="T418" s="211">
        <f>S418*H418</f>
        <v>0</v>
      </c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R418" s="212" t="s">
        <v>680</v>
      </c>
      <c r="AT418" s="212" t="s">
        <v>121</v>
      </c>
      <c r="AU418" s="212" t="s">
        <v>126</v>
      </c>
      <c r="AY418" s="19" t="s">
        <v>116</v>
      </c>
      <c r="BE418" s="213">
        <f>IF(N418="základní",J418,0)</f>
        <v>0</v>
      </c>
      <c r="BF418" s="213">
        <f>IF(N418="snížená",J418,0)</f>
        <v>0</v>
      </c>
      <c r="BG418" s="213">
        <f>IF(N418="zákl. přenesená",J418,0)</f>
        <v>0</v>
      </c>
      <c r="BH418" s="213">
        <f>IF(N418="sníž. přenesená",J418,0)</f>
        <v>0</v>
      </c>
      <c r="BI418" s="213">
        <f>IF(N418="nulová",J418,0)</f>
        <v>0</v>
      </c>
      <c r="BJ418" s="19" t="s">
        <v>74</v>
      </c>
      <c r="BK418" s="213">
        <f>ROUND(I418*H418,2)</f>
        <v>0</v>
      </c>
      <c r="BL418" s="19" t="s">
        <v>680</v>
      </c>
      <c r="BM418" s="212" t="s">
        <v>681</v>
      </c>
    </row>
    <row r="419" spans="1:47" s="2" customFormat="1" ht="12">
      <c r="A419" s="40"/>
      <c r="B419" s="41"/>
      <c r="C419" s="42"/>
      <c r="D419" s="214" t="s">
        <v>128</v>
      </c>
      <c r="E419" s="42"/>
      <c r="F419" s="215" t="s">
        <v>682</v>
      </c>
      <c r="G419" s="42"/>
      <c r="H419" s="42"/>
      <c r="I419" s="216"/>
      <c r="J419" s="42"/>
      <c r="K419" s="42"/>
      <c r="L419" s="46"/>
      <c r="M419" s="264"/>
      <c r="N419" s="265"/>
      <c r="O419" s="266"/>
      <c r="P419" s="266"/>
      <c r="Q419" s="266"/>
      <c r="R419" s="266"/>
      <c r="S419" s="266"/>
      <c r="T419" s="267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T419" s="19" t="s">
        <v>128</v>
      </c>
      <c r="AU419" s="19" t="s">
        <v>126</v>
      </c>
    </row>
    <row r="420" spans="1:31" s="2" customFormat="1" ht="6.95" customHeight="1">
      <c r="A420" s="40"/>
      <c r="B420" s="61"/>
      <c r="C420" s="62"/>
      <c r="D420" s="62"/>
      <c r="E420" s="62"/>
      <c r="F420" s="62"/>
      <c r="G420" s="62"/>
      <c r="H420" s="62"/>
      <c r="I420" s="62"/>
      <c r="J420" s="62"/>
      <c r="K420" s="62"/>
      <c r="L420" s="46"/>
      <c r="M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</row>
  </sheetData>
  <sheetProtection password="CC35" sheet="1" objects="1" scenarios="1" formatColumns="0" formatRows="0" autoFilter="0"/>
  <autoFilter ref="C91:K419"/>
  <mergeCells count="6">
    <mergeCell ref="E7:H7"/>
    <mergeCell ref="E16:H16"/>
    <mergeCell ref="E25:H25"/>
    <mergeCell ref="E46:H46"/>
    <mergeCell ref="E84:H84"/>
    <mergeCell ref="L2:V2"/>
  </mergeCells>
  <hyperlinks>
    <hyperlink ref="F97" r:id="rId1" display="https://podminky.urs.cz/item/CS_URS_2023_02/611325422"/>
    <hyperlink ref="F99" r:id="rId2" display="https://podminky.urs.cz/item/CS_URS_2023_02/612325421"/>
    <hyperlink ref="F122" r:id="rId3" display="https://podminky.urs.cz/item/CS_URS_2023_02/622131121"/>
    <hyperlink ref="F127" r:id="rId4" display="https://podminky.urs.cz/item/CS_URS_2023_02/622142001"/>
    <hyperlink ref="F132" r:id="rId5" display="https://podminky.urs.cz/item/CS_URS_2023_02/622252002"/>
    <hyperlink ref="F137" r:id="rId6" display="https://podminky.urs.cz/item/CS_URS_2023_02/622325101"/>
    <hyperlink ref="F139" r:id="rId7" display="https://podminky.urs.cz/item/CS_URS_2023_02/622541012"/>
    <hyperlink ref="F141" r:id="rId8" display="https://podminky.urs.cz/item/CS_URS_2023_02/629995101"/>
    <hyperlink ref="F144" r:id="rId9" display="https://podminky.urs.cz/item/CS_URS_2023_02/968062244"/>
    <hyperlink ref="F151" r:id="rId10" display="https://podminky.urs.cz/item/CS_URS_2023_02/968062245"/>
    <hyperlink ref="F155" r:id="rId11" display="https://podminky.urs.cz/item/CS_URS_2023_02/968062455"/>
    <hyperlink ref="F159" r:id="rId12" display="https://podminky.urs.cz/item/CS_URS_2023_02/968062559"/>
    <hyperlink ref="F163" r:id="rId13" display="https://podminky.urs.cz/item/CS_URS_2023_02/978011121"/>
    <hyperlink ref="F166" r:id="rId14" display="https://podminky.urs.cz/item/CS_URS_2023_02/978013141"/>
    <hyperlink ref="F190" r:id="rId15" display="https://podminky.urs.cz/item/CS_URS_2023_02/997002511"/>
    <hyperlink ref="F192" r:id="rId16" display="https://podminky.urs.cz/item/CS_URS_2023_02/997002611"/>
    <hyperlink ref="F194" r:id="rId17" display="https://podminky.urs.cz/item/CS_URS_2023_02/997013631"/>
    <hyperlink ref="F196" r:id="rId18" display="https://podminky.urs.cz/item/CS_URS_2023_02/997221559"/>
    <hyperlink ref="F201" r:id="rId19" display="https://podminky.urs.cz/item/CS_URS_2023_02/998011001"/>
    <hyperlink ref="F203" r:id="rId20" display="https://podminky.urs.cz/item/CS_URS_2023_02/998011014"/>
    <hyperlink ref="F207" r:id="rId21" display="https://podminky.urs.cz/item/CS_URS_2023_02/721210822"/>
    <hyperlink ref="F209" r:id="rId22" display="https://podminky.urs.cz/item/CS_URS_2023_02/721212128"/>
    <hyperlink ref="F211" r:id="rId23" display="https://podminky.urs.cz/item/CS_URS_2023_02/998721101"/>
    <hyperlink ref="F213" r:id="rId24" display="https://podminky.urs.cz/item/CS_URS_2023_02/998721181"/>
    <hyperlink ref="F216" r:id="rId25" display="https://podminky.urs.cz/item/CS_URS_2023_02/725112182"/>
    <hyperlink ref="F218" r:id="rId26" display="https://podminky.urs.cz/item/CS_URS_2023_02/725291211"/>
    <hyperlink ref="F220" r:id="rId27" display="https://podminky.urs.cz/item/CS_URS_2023_02/725291621"/>
    <hyperlink ref="F222" r:id="rId28" display="https://podminky.urs.cz/item/CS_URS_2023_02/725291631"/>
    <hyperlink ref="F224" r:id="rId29" display="https://podminky.urs.cz/item/CS_URS_2023_02/725291641"/>
    <hyperlink ref="F226" r:id="rId30" display="https://podminky.urs.cz/item/CS_URS_2023_02/725530826"/>
    <hyperlink ref="F228" r:id="rId31" display="https://podminky.urs.cz/item/CS_URS_2023_02/725532122"/>
    <hyperlink ref="F230" r:id="rId32" display="https://podminky.urs.cz/item/CS_URS_2023_02/725822632"/>
    <hyperlink ref="F232" r:id="rId33" display="https://podminky.urs.cz/item/CS_URS_2023_02/725841312"/>
    <hyperlink ref="F234" r:id="rId34" display="https://podminky.urs.cz/item/CS_URS_2023_02/725861102"/>
    <hyperlink ref="F236" r:id="rId35" display="https://podminky.urs.cz/item/CS_URS_2023_02/725980122"/>
    <hyperlink ref="F238" r:id="rId36" display="https://podminky.urs.cz/item/CS_URS_2023_02/998725101"/>
    <hyperlink ref="F240" r:id="rId37" display="https://podminky.urs.cz/item/CS_URS_2023_02/998725181"/>
    <hyperlink ref="F243" r:id="rId38" display="https://podminky.urs.cz/item/CS_URS_2023_02/741810001"/>
    <hyperlink ref="F246" r:id="rId39" display="https://podminky.urs.cz/item/CS_URS_2023_02/764002851"/>
    <hyperlink ref="F249" r:id="rId40" display="https://podminky.urs.cz/item/CS_URS_2023_02/764226403"/>
    <hyperlink ref="F251" r:id="rId41" display="https://podminky.urs.cz/item/CS_URS_2023_02/998764101"/>
    <hyperlink ref="F253" r:id="rId42" display="https://podminky.urs.cz/item/CS_URS_2023_02/998764181"/>
    <hyperlink ref="F262" r:id="rId43" display="https://podminky.urs.cz/item/CS_URS_2023_02/765151801"/>
    <hyperlink ref="F264" r:id="rId44" display="https://podminky.urs.cz/item/CS_URS_2023_02/998765101"/>
    <hyperlink ref="F266" r:id="rId45" display="https://podminky.urs.cz/item/CS_URS_2023_02/998765181"/>
    <hyperlink ref="F269" r:id="rId46" display="https://podminky.urs.cz/item/CS_URS_2023_02/766441811"/>
    <hyperlink ref="F272" r:id="rId47" display="https://podminky.urs.cz/item/CS_URS_2023_02/766622131"/>
    <hyperlink ref="F293" r:id="rId48" display="https://podminky.urs.cz/item/CS_URS_2023_02/766660001"/>
    <hyperlink ref="F298" r:id="rId49" display="https://podminky.urs.cz/item/CS_URS_2023_02/766660411"/>
    <hyperlink ref="F305" r:id="rId50" display="https://podminky.urs.cz/item/CS_URS_2023_02/766660451"/>
    <hyperlink ref="F307" r:id="rId51" display="https://podminky.urs.cz/item/CS_URS_2023_02/766694116"/>
    <hyperlink ref="F311" r:id="rId52" display="https://podminky.urs.cz/item/CS_URS_2023_02/766698111"/>
    <hyperlink ref="F315" r:id="rId53" display="https://podminky.urs.cz/item/CS_URS_2023_02/766699211"/>
    <hyperlink ref="F321" r:id="rId54" display="https://podminky.urs.cz/item/CS_URS_2023_02/998766101"/>
    <hyperlink ref="F323" r:id="rId55" display="https://podminky.urs.cz/item/CS_URS_2023_02/998766181"/>
    <hyperlink ref="F326" r:id="rId56" display="https://podminky.urs.cz/item/CS_URS_2023_02/771573810"/>
    <hyperlink ref="F333" r:id="rId57" display="https://podminky.urs.cz/item/CS_URS_2023_02/771574416"/>
    <hyperlink ref="F343" r:id="rId58" display="https://podminky.urs.cz/item/CS_URS_2023_02/771591112"/>
    <hyperlink ref="F345" r:id="rId59" display="https://podminky.urs.cz/item/CS_URS_2023_02/771591115"/>
    <hyperlink ref="F350" r:id="rId60" display="https://podminky.urs.cz/item/CS_URS_2023_02/998771101"/>
    <hyperlink ref="F352" r:id="rId61" display="https://podminky.urs.cz/item/CS_URS_2023_02/998771181"/>
    <hyperlink ref="F355" r:id="rId62" display="https://podminky.urs.cz/item/CS_URS_2023_02/776111116"/>
    <hyperlink ref="F363" r:id="rId63" display="https://podminky.urs.cz/item/CS_URS_2023_02/776231111"/>
    <hyperlink ref="F371" r:id="rId64" display="https://podminky.urs.cz/item/CS_URS_2023_02/776410811"/>
    <hyperlink ref="F378" r:id="rId65" display="https://podminky.urs.cz/item/CS_URS_2023_02/776991821"/>
    <hyperlink ref="F380" r:id="rId66" display="https://podminky.urs.cz/item/CS_URS_2023_02/998776101"/>
    <hyperlink ref="F382" r:id="rId67" display="https://podminky.urs.cz/item/CS_URS_2023_02/998776181"/>
    <hyperlink ref="F385" r:id="rId68" display="https://podminky.urs.cz/item/CS_URS_2023_02/781111011"/>
    <hyperlink ref="F392" r:id="rId69" display="https://podminky.urs.cz/item/CS_URS_2023_02/781121011"/>
    <hyperlink ref="F394" r:id="rId70" display="https://podminky.urs.cz/item/CS_URS_2023_02/781151031"/>
    <hyperlink ref="F396" r:id="rId71" display="https://podminky.urs.cz/item/CS_URS_2023_02/781474154"/>
    <hyperlink ref="F400" r:id="rId72" display="https://podminky.urs.cz/item/CS_URS_2023_02/781492311"/>
    <hyperlink ref="F405" r:id="rId73" display="https://podminky.urs.cz/item/CS_URS_2023_02/781495115"/>
    <hyperlink ref="F408" r:id="rId74" display="https://podminky.urs.cz/item/CS_URS_2023_02/998781101"/>
    <hyperlink ref="F410" r:id="rId75" display="https://podminky.urs.cz/item/CS_URS_2023_02/998781181"/>
    <hyperlink ref="F413" r:id="rId76" display="https://podminky.urs.cz/item/CS_URS_2023_02/783315103"/>
    <hyperlink ref="F415" r:id="rId77" display="https://podminky.urs.cz/item/CS_URS_2023_02/783317105"/>
    <hyperlink ref="F419" r:id="rId78" display="https://podminky.urs.cz/item/CS_URS_2023_02/03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68" customWidth="1"/>
    <col min="2" max="2" width="1.7109375" style="268" customWidth="1"/>
    <col min="3" max="4" width="5.00390625" style="268" customWidth="1"/>
    <col min="5" max="5" width="11.7109375" style="268" customWidth="1"/>
    <col min="6" max="6" width="9.140625" style="268" customWidth="1"/>
    <col min="7" max="7" width="5.00390625" style="268" customWidth="1"/>
    <col min="8" max="8" width="77.8515625" style="268" customWidth="1"/>
    <col min="9" max="10" width="20.00390625" style="268" customWidth="1"/>
    <col min="11" max="11" width="1.7109375" style="268" customWidth="1"/>
  </cols>
  <sheetData>
    <row r="1" s="1" customFormat="1" ht="37.5" customHeight="1"/>
    <row r="2" spans="2:11" s="1" customFormat="1" ht="7.5" customHeight="1">
      <c r="B2" s="269"/>
      <c r="C2" s="270"/>
      <c r="D2" s="270"/>
      <c r="E2" s="270"/>
      <c r="F2" s="270"/>
      <c r="G2" s="270"/>
      <c r="H2" s="270"/>
      <c r="I2" s="270"/>
      <c r="J2" s="270"/>
      <c r="K2" s="271"/>
    </row>
    <row r="3" spans="2:11" s="16" customFormat="1" ht="45" customHeight="1">
      <c r="B3" s="272"/>
      <c r="C3" s="273" t="s">
        <v>683</v>
      </c>
      <c r="D3" s="273"/>
      <c r="E3" s="273"/>
      <c r="F3" s="273"/>
      <c r="G3" s="273"/>
      <c r="H3" s="273"/>
      <c r="I3" s="273"/>
      <c r="J3" s="273"/>
      <c r="K3" s="274"/>
    </row>
    <row r="4" spans="2:11" s="1" customFormat="1" ht="25.5" customHeight="1">
      <c r="B4" s="275"/>
      <c r="C4" s="276" t="s">
        <v>684</v>
      </c>
      <c r="D4" s="276"/>
      <c r="E4" s="276"/>
      <c r="F4" s="276"/>
      <c r="G4" s="276"/>
      <c r="H4" s="276"/>
      <c r="I4" s="276"/>
      <c r="J4" s="276"/>
      <c r="K4" s="277"/>
    </row>
    <row r="5" spans="2:11" s="1" customFormat="1" ht="5.25" customHeight="1">
      <c r="B5" s="275"/>
      <c r="C5" s="278"/>
      <c r="D5" s="278"/>
      <c r="E5" s="278"/>
      <c r="F5" s="278"/>
      <c r="G5" s="278"/>
      <c r="H5" s="278"/>
      <c r="I5" s="278"/>
      <c r="J5" s="278"/>
      <c r="K5" s="277"/>
    </row>
    <row r="6" spans="2:11" s="1" customFormat="1" ht="15" customHeight="1">
      <c r="B6" s="275"/>
      <c r="C6" s="279" t="s">
        <v>685</v>
      </c>
      <c r="D6" s="279"/>
      <c r="E6" s="279"/>
      <c r="F6" s="279"/>
      <c r="G6" s="279"/>
      <c r="H6" s="279"/>
      <c r="I6" s="279"/>
      <c r="J6" s="279"/>
      <c r="K6" s="277"/>
    </row>
    <row r="7" spans="2:11" s="1" customFormat="1" ht="15" customHeight="1">
      <c r="B7" s="280"/>
      <c r="C7" s="279" t="s">
        <v>686</v>
      </c>
      <c r="D7" s="279"/>
      <c r="E7" s="279"/>
      <c r="F7" s="279"/>
      <c r="G7" s="279"/>
      <c r="H7" s="279"/>
      <c r="I7" s="279"/>
      <c r="J7" s="279"/>
      <c r="K7" s="277"/>
    </row>
    <row r="8" spans="2:11" s="1" customFormat="1" ht="12.75" customHeight="1">
      <c r="B8" s="280"/>
      <c r="C8" s="279"/>
      <c r="D8" s="279"/>
      <c r="E8" s="279"/>
      <c r="F8" s="279"/>
      <c r="G8" s="279"/>
      <c r="H8" s="279"/>
      <c r="I8" s="279"/>
      <c r="J8" s="279"/>
      <c r="K8" s="277"/>
    </row>
    <row r="9" spans="2:11" s="1" customFormat="1" ht="15" customHeight="1">
      <c r="B9" s="280"/>
      <c r="C9" s="279" t="s">
        <v>687</v>
      </c>
      <c r="D9" s="279"/>
      <c r="E9" s="279"/>
      <c r="F9" s="279"/>
      <c r="G9" s="279"/>
      <c r="H9" s="279"/>
      <c r="I9" s="279"/>
      <c r="J9" s="279"/>
      <c r="K9" s="277"/>
    </row>
    <row r="10" spans="2:11" s="1" customFormat="1" ht="15" customHeight="1">
      <c r="B10" s="280"/>
      <c r="C10" s="279"/>
      <c r="D10" s="279" t="s">
        <v>688</v>
      </c>
      <c r="E10" s="279"/>
      <c r="F10" s="279"/>
      <c r="G10" s="279"/>
      <c r="H10" s="279"/>
      <c r="I10" s="279"/>
      <c r="J10" s="279"/>
      <c r="K10" s="277"/>
    </row>
    <row r="11" spans="2:11" s="1" customFormat="1" ht="15" customHeight="1">
      <c r="B11" s="280"/>
      <c r="C11" s="281"/>
      <c r="D11" s="279" t="s">
        <v>689</v>
      </c>
      <c r="E11" s="279"/>
      <c r="F11" s="279"/>
      <c r="G11" s="279"/>
      <c r="H11" s="279"/>
      <c r="I11" s="279"/>
      <c r="J11" s="279"/>
      <c r="K11" s="277"/>
    </row>
    <row r="12" spans="2:11" s="1" customFormat="1" ht="15" customHeight="1">
      <c r="B12" s="280"/>
      <c r="C12" s="281"/>
      <c r="D12" s="279"/>
      <c r="E12" s="279"/>
      <c r="F12" s="279"/>
      <c r="G12" s="279"/>
      <c r="H12" s="279"/>
      <c r="I12" s="279"/>
      <c r="J12" s="279"/>
      <c r="K12" s="277"/>
    </row>
    <row r="13" spans="2:11" s="1" customFormat="1" ht="15" customHeight="1">
      <c r="B13" s="280"/>
      <c r="C13" s="281"/>
      <c r="D13" s="282" t="s">
        <v>690</v>
      </c>
      <c r="E13" s="279"/>
      <c r="F13" s="279"/>
      <c r="G13" s="279"/>
      <c r="H13" s="279"/>
      <c r="I13" s="279"/>
      <c r="J13" s="279"/>
      <c r="K13" s="277"/>
    </row>
    <row r="14" spans="2:11" s="1" customFormat="1" ht="12.75" customHeight="1">
      <c r="B14" s="280"/>
      <c r="C14" s="281"/>
      <c r="D14" s="281"/>
      <c r="E14" s="281"/>
      <c r="F14" s="281"/>
      <c r="G14" s="281"/>
      <c r="H14" s="281"/>
      <c r="I14" s="281"/>
      <c r="J14" s="281"/>
      <c r="K14" s="277"/>
    </row>
    <row r="15" spans="2:11" s="1" customFormat="1" ht="15" customHeight="1">
      <c r="B15" s="280"/>
      <c r="C15" s="281"/>
      <c r="D15" s="279" t="s">
        <v>691</v>
      </c>
      <c r="E15" s="279"/>
      <c r="F15" s="279"/>
      <c r="G15" s="279"/>
      <c r="H15" s="279"/>
      <c r="I15" s="279"/>
      <c r="J15" s="279"/>
      <c r="K15" s="277"/>
    </row>
    <row r="16" spans="2:11" s="1" customFormat="1" ht="15" customHeight="1">
      <c r="B16" s="280"/>
      <c r="C16" s="281"/>
      <c r="D16" s="279" t="s">
        <v>692</v>
      </c>
      <c r="E16" s="279"/>
      <c r="F16" s="279"/>
      <c r="G16" s="279"/>
      <c r="H16" s="279"/>
      <c r="I16" s="279"/>
      <c r="J16" s="279"/>
      <c r="K16" s="277"/>
    </row>
    <row r="17" spans="2:11" s="1" customFormat="1" ht="15" customHeight="1">
      <c r="B17" s="280"/>
      <c r="C17" s="281"/>
      <c r="D17" s="279" t="s">
        <v>693</v>
      </c>
      <c r="E17" s="279"/>
      <c r="F17" s="279"/>
      <c r="G17" s="279"/>
      <c r="H17" s="279"/>
      <c r="I17" s="279"/>
      <c r="J17" s="279"/>
      <c r="K17" s="277"/>
    </row>
    <row r="18" spans="2:11" s="1" customFormat="1" ht="15" customHeight="1">
      <c r="B18" s="280"/>
      <c r="C18" s="281"/>
      <c r="D18" s="281"/>
      <c r="E18" s="283" t="s">
        <v>73</v>
      </c>
      <c r="F18" s="279" t="s">
        <v>694</v>
      </c>
      <c r="G18" s="279"/>
      <c r="H18" s="279"/>
      <c r="I18" s="279"/>
      <c r="J18" s="279"/>
      <c r="K18" s="277"/>
    </row>
    <row r="19" spans="2:11" s="1" customFormat="1" ht="15" customHeight="1">
      <c r="B19" s="280"/>
      <c r="C19" s="281"/>
      <c r="D19" s="281"/>
      <c r="E19" s="283" t="s">
        <v>695</v>
      </c>
      <c r="F19" s="279" t="s">
        <v>696</v>
      </c>
      <c r="G19" s="279"/>
      <c r="H19" s="279"/>
      <c r="I19" s="279"/>
      <c r="J19" s="279"/>
      <c r="K19" s="277"/>
    </row>
    <row r="20" spans="2:11" s="1" customFormat="1" ht="15" customHeight="1">
      <c r="B20" s="280"/>
      <c r="C20" s="281"/>
      <c r="D20" s="281"/>
      <c r="E20" s="283" t="s">
        <v>697</v>
      </c>
      <c r="F20" s="279" t="s">
        <v>698</v>
      </c>
      <c r="G20" s="279"/>
      <c r="H20" s="279"/>
      <c r="I20" s="279"/>
      <c r="J20" s="279"/>
      <c r="K20" s="277"/>
    </row>
    <row r="21" spans="2:11" s="1" customFormat="1" ht="15" customHeight="1">
      <c r="B21" s="280"/>
      <c r="C21" s="281"/>
      <c r="D21" s="281"/>
      <c r="E21" s="283" t="s">
        <v>699</v>
      </c>
      <c r="F21" s="279" t="s">
        <v>700</v>
      </c>
      <c r="G21" s="279"/>
      <c r="H21" s="279"/>
      <c r="I21" s="279"/>
      <c r="J21" s="279"/>
      <c r="K21" s="277"/>
    </row>
    <row r="22" spans="2:11" s="1" customFormat="1" ht="15" customHeight="1">
      <c r="B22" s="280"/>
      <c r="C22" s="281"/>
      <c r="D22" s="281"/>
      <c r="E22" s="283" t="s">
        <v>701</v>
      </c>
      <c r="F22" s="279" t="s">
        <v>702</v>
      </c>
      <c r="G22" s="279"/>
      <c r="H22" s="279"/>
      <c r="I22" s="279"/>
      <c r="J22" s="279"/>
      <c r="K22" s="277"/>
    </row>
    <row r="23" spans="2:11" s="1" customFormat="1" ht="15" customHeight="1">
      <c r="B23" s="280"/>
      <c r="C23" s="281"/>
      <c r="D23" s="281"/>
      <c r="E23" s="283" t="s">
        <v>703</v>
      </c>
      <c r="F23" s="279" t="s">
        <v>704</v>
      </c>
      <c r="G23" s="279"/>
      <c r="H23" s="279"/>
      <c r="I23" s="279"/>
      <c r="J23" s="279"/>
      <c r="K23" s="277"/>
    </row>
    <row r="24" spans="2:11" s="1" customFormat="1" ht="12.75" customHeight="1">
      <c r="B24" s="280"/>
      <c r="C24" s="281"/>
      <c r="D24" s="281"/>
      <c r="E24" s="281"/>
      <c r="F24" s="281"/>
      <c r="G24" s="281"/>
      <c r="H24" s="281"/>
      <c r="I24" s="281"/>
      <c r="J24" s="281"/>
      <c r="K24" s="277"/>
    </row>
    <row r="25" spans="2:11" s="1" customFormat="1" ht="15" customHeight="1">
      <c r="B25" s="280"/>
      <c r="C25" s="279" t="s">
        <v>705</v>
      </c>
      <c r="D25" s="279"/>
      <c r="E25" s="279"/>
      <c r="F25" s="279"/>
      <c r="G25" s="279"/>
      <c r="H25" s="279"/>
      <c r="I25" s="279"/>
      <c r="J25" s="279"/>
      <c r="K25" s="277"/>
    </row>
    <row r="26" spans="2:11" s="1" customFormat="1" ht="15" customHeight="1">
      <c r="B26" s="280"/>
      <c r="C26" s="279" t="s">
        <v>706</v>
      </c>
      <c r="D26" s="279"/>
      <c r="E26" s="279"/>
      <c r="F26" s="279"/>
      <c r="G26" s="279"/>
      <c r="H26" s="279"/>
      <c r="I26" s="279"/>
      <c r="J26" s="279"/>
      <c r="K26" s="277"/>
    </row>
    <row r="27" spans="2:11" s="1" customFormat="1" ht="15" customHeight="1">
      <c r="B27" s="280"/>
      <c r="C27" s="279"/>
      <c r="D27" s="279" t="s">
        <v>707</v>
      </c>
      <c r="E27" s="279"/>
      <c r="F27" s="279"/>
      <c r="G27" s="279"/>
      <c r="H27" s="279"/>
      <c r="I27" s="279"/>
      <c r="J27" s="279"/>
      <c r="K27" s="277"/>
    </row>
    <row r="28" spans="2:11" s="1" customFormat="1" ht="15" customHeight="1">
      <c r="B28" s="280"/>
      <c r="C28" s="281"/>
      <c r="D28" s="279" t="s">
        <v>708</v>
      </c>
      <c r="E28" s="279"/>
      <c r="F28" s="279"/>
      <c r="G28" s="279"/>
      <c r="H28" s="279"/>
      <c r="I28" s="279"/>
      <c r="J28" s="279"/>
      <c r="K28" s="277"/>
    </row>
    <row r="29" spans="2:11" s="1" customFormat="1" ht="12.75" customHeight="1">
      <c r="B29" s="280"/>
      <c r="C29" s="281"/>
      <c r="D29" s="281"/>
      <c r="E29" s="281"/>
      <c r="F29" s="281"/>
      <c r="G29" s="281"/>
      <c r="H29" s="281"/>
      <c r="I29" s="281"/>
      <c r="J29" s="281"/>
      <c r="K29" s="277"/>
    </row>
    <row r="30" spans="2:11" s="1" customFormat="1" ht="15" customHeight="1">
      <c r="B30" s="280"/>
      <c r="C30" s="281"/>
      <c r="D30" s="279" t="s">
        <v>709</v>
      </c>
      <c r="E30" s="279"/>
      <c r="F30" s="279"/>
      <c r="G30" s="279"/>
      <c r="H30" s="279"/>
      <c r="I30" s="279"/>
      <c r="J30" s="279"/>
      <c r="K30" s="277"/>
    </row>
    <row r="31" spans="2:11" s="1" customFormat="1" ht="15" customHeight="1">
      <c r="B31" s="280"/>
      <c r="C31" s="281"/>
      <c r="D31" s="279" t="s">
        <v>710</v>
      </c>
      <c r="E31" s="279"/>
      <c r="F31" s="279"/>
      <c r="G31" s="279"/>
      <c r="H31" s="279"/>
      <c r="I31" s="279"/>
      <c r="J31" s="279"/>
      <c r="K31" s="277"/>
    </row>
    <row r="32" spans="2:11" s="1" customFormat="1" ht="12.75" customHeight="1">
      <c r="B32" s="280"/>
      <c r="C32" s="281"/>
      <c r="D32" s="281"/>
      <c r="E32" s="281"/>
      <c r="F32" s="281"/>
      <c r="G32" s="281"/>
      <c r="H32" s="281"/>
      <c r="I32" s="281"/>
      <c r="J32" s="281"/>
      <c r="K32" s="277"/>
    </row>
    <row r="33" spans="2:11" s="1" customFormat="1" ht="15" customHeight="1">
      <c r="B33" s="280"/>
      <c r="C33" s="281"/>
      <c r="D33" s="279" t="s">
        <v>711</v>
      </c>
      <c r="E33" s="279"/>
      <c r="F33" s="279"/>
      <c r="G33" s="279"/>
      <c r="H33" s="279"/>
      <c r="I33" s="279"/>
      <c r="J33" s="279"/>
      <c r="K33" s="277"/>
    </row>
    <row r="34" spans="2:11" s="1" customFormat="1" ht="15" customHeight="1">
      <c r="B34" s="280"/>
      <c r="C34" s="281"/>
      <c r="D34" s="279" t="s">
        <v>712</v>
      </c>
      <c r="E34" s="279"/>
      <c r="F34" s="279"/>
      <c r="G34" s="279"/>
      <c r="H34" s="279"/>
      <c r="I34" s="279"/>
      <c r="J34" s="279"/>
      <c r="K34" s="277"/>
    </row>
    <row r="35" spans="2:11" s="1" customFormat="1" ht="15" customHeight="1">
      <c r="B35" s="280"/>
      <c r="C35" s="281"/>
      <c r="D35" s="279" t="s">
        <v>713</v>
      </c>
      <c r="E35" s="279"/>
      <c r="F35" s="279"/>
      <c r="G35" s="279"/>
      <c r="H35" s="279"/>
      <c r="I35" s="279"/>
      <c r="J35" s="279"/>
      <c r="K35" s="277"/>
    </row>
    <row r="36" spans="2:11" s="1" customFormat="1" ht="15" customHeight="1">
      <c r="B36" s="280"/>
      <c r="C36" s="281"/>
      <c r="D36" s="279"/>
      <c r="E36" s="282" t="s">
        <v>102</v>
      </c>
      <c r="F36" s="279"/>
      <c r="G36" s="279" t="s">
        <v>714</v>
      </c>
      <c r="H36" s="279"/>
      <c r="I36" s="279"/>
      <c r="J36" s="279"/>
      <c r="K36" s="277"/>
    </row>
    <row r="37" spans="2:11" s="1" customFormat="1" ht="30.75" customHeight="1">
      <c r="B37" s="280"/>
      <c r="C37" s="281"/>
      <c r="D37" s="279"/>
      <c r="E37" s="282" t="s">
        <v>715</v>
      </c>
      <c r="F37" s="279"/>
      <c r="G37" s="279" t="s">
        <v>716</v>
      </c>
      <c r="H37" s="279"/>
      <c r="I37" s="279"/>
      <c r="J37" s="279"/>
      <c r="K37" s="277"/>
    </row>
    <row r="38" spans="2:11" s="1" customFormat="1" ht="15" customHeight="1">
      <c r="B38" s="280"/>
      <c r="C38" s="281"/>
      <c r="D38" s="279"/>
      <c r="E38" s="282" t="s">
        <v>50</v>
      </c>
      <c r="F38" s="279"/>
      <c r="G38" s="279" t="s">
        <v>717</v>
      </c>
      <c r="H38" s="279"/>
      <c r="I38" s="279"/>
      <c r="J38" s="279"/>
      <c r="K38" s="277"/>
    </row>
    <row r="39" spans="2:11" s="1" customFormat="1" ht="15" customHeight="1">
      <c r="B39" s="280"/>
      <c r="C39" s="281"/>
      <c r="D39" s="279"/>
      <c r="E39" s="282" t="s">
        <v>51</v>
      </c>
      <c r="F39" s="279"/>
      <c r="G39" s="279" t="s">
        <v>718</v>
      </c>
      <c r="H39" s="279"/>
      <c r="I39" s="279"/>
      <c r="J39" s="279"/>
      <c r="K39" s="277"/>
    </row>
    <row r="40" spans="2:11" s="1" customFormat="1" ht="15" customHeight="1">
      <c r="B40" s="280"/>
      <c r="C40" s="281"/>
      <c r="D40" s="279"/>
      <c r="E40" s="282" t="s">
        <v>103</v>
      </c>
      <c r="F40" s="279"/>
      <c r="G40" s="279" t="s">
        <v>719</v>
      </c>
      <c r="H40" s="279"/>
      <c r="I40" s="279"/>
      <c r="J40" s="279"/>
      <c r="K40" s="277"/>
    </row>
    <row r="41" spans="2:11" s="1" customFormat="1" ht="15" customHeight="1">
      <c r="B41" s="280"/>
      <c r="C41" s="281"/>
      <c r="D41" s="279"/>
      <c r="E41" s="282" t="s">
        <v>104</v>
      </c>
      <c r="F41" s="279"/>
      <c r="G41" s="279" t="s">
        <v>720</v>
      </c>
      <c r="H41" s="279"/>
      <c r="I41" s="279"/>
      <c r="J41" s="279"/>
      <c r="K41" s="277"/>
    </row>
    <row r="42" spans="2:11" s="1" customFormat="1" ht="15" customHeight="1">
      <c r="B42" s="280"/>
      <c r="C42" s="281"/>
      <c r="D42" s="279"/>
      <c r="E42" s="282" t="s">
        <v>721</v>
      </c>
      <c r="F42" s="279"/>
      <c r="G42" s="279" t="s">
        <v>722</v>
      </c>
      <c r="H42" s="279"/>
      <c r="I42" s="279"/>
      <c r="J42" s="279"/>
      <c r="K42" s="277"/>
    </row>
    <row r="43" spans="2:11" s="1" customFormat="1" ht="15" customHeight="1">
      <c r="B43" s="280"/>
      <c r="C43" s="281"/>
      <c r="D43" s="279"/>
      <c r="E43" s="282"/>
      <c r="F43" s="279"/>
      <c r="G43" s="279" t="s">
        <v>723</v>
      </c>
      <c r="H43" s="279"/>
      <c r="I43" s="279"/>
      <c r="J43" s="279"/>
      <c r="K43" s="277"/>
    </row>
    <row r="44" spans="2:11" s="1" customFormat="1" ht="15" customHeight="1">
      <c r="B44" s="280"/>
      <c r="C44" s="281"/>
      <c r="D44" s="279"/>
      <c r="E44" s="282" t="s">
        <v>724</v>
      </c>
      <c r="F44" s="279"/>
      <c r="G44" s="279" t="s">
        <v>725</v>
      </c>
      <c r="H44" s="279"/>
      <c r="I44" s="279"/>
      <c r="J44" s="279"/>
      <c r="K44" s="277"/>
    </row>
    <row r="45" spans="2:11" s="1" customFormat="1" ht="15" customHeight="1">
      <c r="B45" s="280"/>
      <c r="C45" s="281"/>
      <c r="D45" s="279"/>
      <c r="E45" s="282" t="s">
        <v>106</v>
      </c>
      <c r="F45" s="279"/>
      <c r="G45" s="279" t="s">
        <v>726</v>
      </c>
      <c r="H45" s="279"/>
      <c r="I45" s="279"/>
      <c r="J45" s="279"/>
      <c r="K45" s="277"/>
    </row>
    <row r="46" spans="2:11" s="1" customFormat="1" ht="12.75" customHeight="1">
      <c r="B46" s="280"/>
      <c r="C46" s="281"/>
      <c r="D46" s="279"/>
      <c r="E46" s="279"/>
      <c r="F46" s="279"/>
      <c r="G46" s="279"/>
      <c r="H46" s="279"/>
      <c r="I46" s="279"/>
      <c r="J46" s="279"/>
      <c r="K46" s="277"/>
    </row>
    <row r="47" spans="2:11" s="1" customFormat="1" ht="15" customHeight="1">
      <c r="B47" s="280"/>
      <c r="C47" s="281"/>
      <c r="D47" s="279" t="s">
        <v>727</v>
      </c>
      <c r="E47" s="279"/>
      <c r="F47" s="279"/>
      <c r="G47" s="279"/>
      <c r="H47" s="279"/>
      <c r="I47" s="279"/>
      <c r="J47" s="279"/>
      <c r="K47" s="277"/>
    </row>
    <row r="48" spans="2:11" s="1" customFormat="1" ht="15" customHeight="1">
      <c r="B48" s="280"/>
      <c r="C48" s="281"/>
      <c r="D48" s="281"/>
      <c r="E48" s="279" t="s">
        <v>728</v>
      </c>
      <c r="F48" s="279"/>
      <c r="G48" s="279"/>
      <c r="H48" s="279"/>
      <c r="I48" s="279"/>
      <c r="J48" s="279"/>
      <c r="K48" s="277"/>
    </row>
    <row r="49" spans="2:11" s="1" customFormat="1" ht="15" customHeight="1">
      <c r="B49" s="280"/>
      <c r="C49" s="281"/>
      <c r="D49" s="281"/>
      <c r="E49" s="279" t="s">
        <v>729</v>
      </c>
      <c r="F49" s="279"/>
      <c r="G49" s="279"/>
      <c r="H49" s="279"/>
      <c r="I49" s="279"/>
      <c r="J49" s="279"/>
      <c r="K49" s="277"/>
    </row>
    <row r="50" spans="2:11" s="1" customFormat="1" ht="15" customHeight="1">
      <c r="B50" s="280"/>
      <c r="C50" s="281"/>
      <c r="D50" s="281"/>
      <c r="E50" s="279" t="s">
        <v>730</v>
      </c>
      <c r="F50" s="279"/>
      <c r="G50" s="279"/>
      <c r="H50" s="279"/>
      <c r="I50" s="279"/>
      <c r="J50" s="279"/>
      <c r="K50" s="277"/>
    </row>
    <row r="51" spans="2:11" s="1" customFormat="1" ht="15" customHeight="1">
      <c r="B51" s="280"/>
      <c r="C51" s="281"/>
      <c r="D51" s="279" t="s">
        <v>731</v>
      </c>
      <c r="E51" s="279"/>
      <c r="F51" s="279"/>
      <c r="G51" s="279"/>
      <c r="H51" s="279"/>
      <c r="I51" s="279"/>
      <c r="J51" s="279"/>
      <c r="K51" s="277"/>
    </row>
    <row r="52" spans="2:11" s="1" customFormat="1" ht="25.5" customHeight="1">
      <c r="B52" s="275"/>
      <c r="C52" s="276" t="s">
        <v>732</v>
      </c>
      <c r="D52" s="276"/>
      <c r="E52" s="276"/>
      <c r="F52" s="276"/>
      <c r="G52" s="276"/>
      <c r="H52" s="276"/>
      <c r="I52" s="276"/>
      <c r="J52" s="276"/>
      <c r="K52" s="277"/>
    </row>
    <row r="53" spans="2:11" s="1" customFormat="1" ht="5.25" customHeight="1">
      <c r="B53" s="275"/>
      <c r="C53" s="278"/>
      <c r="D53" s="278"/>
      <c r="E53" s="278"/>
      <c r="F53" s="278"/>
      <c r="G53" s="278"/>
      <c r="H53" s="278"/>
      <c r="I53" s="278"/>
      <c r="J53" s="278"/>
      <c r="K53" s="277"/>
    </row>
    <row r="54" spans="2:11" s="1" customFormat="1" ht="15" customHeight="1">
      <c r="B54" s="275"/>
      <c r="C54" s="279" t="s">
        <v>733</v>
      </c>
      <c r="D54" s="279"/>
      <c r="E54" s="279"/>
      <c r="F54" s="279"/>
      <c r="G54" s="279"/>
      <c r="H54" s="279"/>
      <c r="I54" s="279"/>
      <c r="J54" s="279"/>
      <c r="K54" s="277"/>
    </row>
    <row r="55" spans="2:11" s="1" customFormat="1" ht="15" customHeight="1">
      <c r="B55" s="275"/>
      <c r="C55" s="279" t="s">
        <v>734</v>
      </c>
      <c r="D55" s="279"/>
      <c r="E55" s="279"/>
      <c r="F55" s="279"/>
      <c r="G55" s="279"/>
      <c r="H55" s="279"/>
      <c r="I55" s="279"/>
      <c r="J55" s="279"/>
      <c r="K55" s="277"/>
    </row>
    <row r="56" spans="2:11" s="1" customFormat="1" ht="12.75" customHeight="1">
      <c r="B56" s="275"/>
      <c r="C56" s="279"/>
      <c r="D56" s="279"/>
      <c r="E56" s="279"/>
      <c r="F56" s="279"/>
      <c r="G56" s="279"/>
      <c r="H56" s="279"/>
      <c r="I56" s="279"/>
      <c r="J56" s="279"/>
      <c r="K56" s="277"/>
    </row>
    <row r="57" spans="2:11" s="1" customFormat="1" ht="15" customHeight="1">
      <c r="B57" s="275"/>
      <c r="C57" s="279" t="s">
        <v>735</v>
      </c>
      <c r="D57" s="279"/>
      <c r="E57" s="279"/>
      <c r="F57" s="279"/>
      <c r="G57" s="279"/>
      <c r="H57" s="279"/>
      <c r="I57" s="279"/>
      <c r="J57" s="279"/>
      <c r="K57" s="277"/>
    </row>
    <row r="58" spans="2:11" s="1" customFormat="1" ht="15" customHeight="1">
      <c r="B58" s="275"/>
      <c r="C58" s="281"/>
      <c r="D58" s="279" t="s">
        <v>736</v>
      </c>
      <c r="E58" s="279"/>
      <c r="F58" s="279"/>
      <c r="G58" s="279"/>
      <c r="H58" s="279"/>
      <c r="I58" s="279"/>
      <c r="J58" s="279"/>
      <c r="K58" s="277"/>
    </row>
    <row r="59" spans="2:11" s="1" customFormat="1" ht="15" customHeight="1">
      <c r="B59" s="275"/>
      <c r="C59" s="281"/>
      <c r="D59" s="279" t="s">
        <v>737</v>
      </c>
      <c r="E59" s="279"/>
      <c r="F59" s="279"/>
      <c r="G59" s="279"/>
      <c r="H59" s="279"/>
      <c r="I59" s="279"/>
      <c r="J59" s="279"/>
      <c r="K59" s="277"/>
    </row>
    <row r="60" spans="2:11" s="1" customFormat="1" ht="15" customHeight="1">
      <c r="B60" s="275"/>
      <c r="C60" s="281"/>
      <c r="D60" s="279" t="s">
        <v>738</v>
      </c>
      <c r="E60" s="279"/>
      <c r="F60" s="279"/>
      <c r="G60" s="279"/>
      <c r="H60" s="279"/>
      <c r="I60" s="279"/>
      <c r="J60" s="279"/>
      <c r="K60" s="277"/>
    </row>
    <row r="61" spans="2:11" s="1" customFormat="1" ht="15" customHeight="1">
      <c r="B61" s="275"/>
      <c r="C61" s="281"/>
      <c r="D61" s="279" t="s">
        <v>739</v>
      </c>
      <c r="E61" s="279"/>
      <c r="F61" s="279"/>
      <c r="G61" s="279"/>
      <c r="H61" s="279"/>
      <c r="I61" s="279"/>
      <c r="J61" s="279"/>
      <c r="K61" s="277"/>
    </row>
    <row r="62" spans="2:11" s="1" customFormat="1" ht="15" customHeight="1">
      <c r="B62" s="275"/>
      <c r="C62" s="281"/>
      <c r="D62" s="284" t="s">
        <v>740</v>
      </c>
      <c r="E62" s="284"/>
      <c r="F62" s="284"/>
      <c r="G62" s="284"/>
      <c r="H62" s="284"/>
      <c r="I62" s="284"/>
      <c r="J62" s="284"/>
      <c r="K62" s="277"/>
    </row>
    <row r="63" spans="2:11" s="1" customFormat="1" ht="15" customHeight="1">
      <c r="B63" s="275"/>
      <c r="C63" s="281"/>
      <c r="D63" s="279" t="s">
        <v>741</v>
      </c>
      <c r="E63" s="279"/>
      <c r="F63" s="279"/>
      <c r="G63" s="279"/>
      <c r="H63" s="279"/>
      <c r="I63" s="279"/>
      <c r="J63" s="279"/>
      <c r="K63" s="277"/>
    </row>
    <row r="64" spans="2:11" s="1" customFormat="1" ht="12.75" customHeight="1">
      <c r="B64" s="275"/>
      <c r="C64" s="281"/>
      <c r="D64" s="281"/>
      <c r="E64" s="285"/>
      <c r="F64" s="281"/>
      <c r="G64" s="281"/>
      <c r="H64" s="281"/>
      <c r="I64" s="281"/>
      <c r="J64" s="281"/>
      <c r="K64" s="277"/>
    </row>
    <row r="65" spans="2:11" s="1" customFormat="1" ht="15" customHeight="1">
      <c r="B65" s="275"/>
      <c r="C65" s="281"/>
      <c r="D65" s="279" t="s">
        <v>742</v>
      </c>
      <c r="E65" s="279"/>
      <c r="F65" s="279"/>
      <c r="G65" s="279"/>
      <c r="H65" s="279"/>
      <c r="I65" s="279"/>
      <c r="J65" s="279"/>
      <c r="K65" s="277"/>
    </row>
    <row r="66" spans="2:11" s="1" customFormat="1" ht="15" customHeight="1">
      <c r="B66" s="275"/>
      <c r="C66" s="281"/>
      <c r="D66" s="284" t="s">
        <v>743</v>
      </c>
      <c r="E66" s="284"/>
      <c r="F66" s="284"/>
      <c r="G66" s="284"/>
      <c r="H66" s="284"/>
      <c r="I66" s="284"/>
      <c r="J66" s="284"/>
      <c r="K66" s="277"/>
    </row>
    <row r="67" spans="2:11" s="1" customFormat="1" ht="15" customHeight="1">
      <c r="B67" s="275"/>
      <c r="C67" s="281"/>
      <c r="D67" s="279" t="s">
        <v>744</v>
      </c>
      <c r="E67" s="279"/>
      <c r="F67" s="279"/>
      <c r="G67" s="279"/>
      <c r="H67" s="279"/>
      <c r="I67" s="279"/>
      <c r="J67" s="279"/>
      <c r="K67" s="277"/>
    </row>
    <row r="68" spans="2:11" s="1" customFormat="1" ht="15" customHeight="1">
      <c r="B68" s="275"/>
      <c r="C68" s="281"/>
      <c r="D68" s="279" t="s">
        <v>745</v>
      </c>
      <c r="E68" s="279"/>
      <c r="F68" s="279"/>
      <c r="G68" s="279"/>
      <c r="H68" s="279"/>
      <c r="I68" s="279"/>
      <c r="J68" s="279"/>
      <c r="K68" s="277"/>
    </row>
    <row r="69" spans="2:11" s="1" customFormat="1" ht="15" customHeight="1">
      <c r="B69" s="275"/>
      <c r="C69" s="281"/>
      <c r="D69" s="279" t="s">
        <v>746</v>
      </c>
      <c r="E69" s="279"/>
      <c r="F69" s="279"/>
      <c r="G69" s="279"/>
      <c r="H69" s="279"/>
      <c r="I69" s="279"/>
      <c r="J69" s="279"/>
      <c r="K69" s="277"/>
    </row>
    <row r="70" spans="2:11" s="1" customFormat="1" ht="15" customHeight="1">
      <c r="B70" s="275"/>
      <c r="C70" s="281"/>
      <c r="D70" s="279" t="s">
        <v>747</v>
      </c>
      <c r="E70" s="279"/>
      <c r="F70" s="279"/>
      <c r="G70" s="279"/>
      <c r="H70" s="279"/>
      <c r="I70" s="279"/>
      <c r="J70" s="279"/>
      <c r="K70" s="277"/>
    </row>
    <row r="71" spans="2:11" s="1" customFormat="1" ht="12.75" customHeight="1">
      <c r="B71" s="286"/>
      <c r="C71" s="287"/>
      <c r="D71" s="287"/>
      <c r="E71" s="287"/>
      <c r="F71" s="287"/>
      <c r="G71" s="287"/>
      <c r="H71" s="287"/>
      <c r="I71" s="287"/>
      <c r="J71" s="287"/>
      <c r="K71" s="288"/>
    </row>
    <row r="72" spans="2:11" s="1" customFormat="1" ht="18.75" customHeight="1">
      <c r="B72" s="289"/>
      <c r="C72" s="289"/>
      <c r="D72" s="289"/>
      <c r="E72" s="289"/>
      <c r="F72" s="289"/>
      <c r="G72" s="289"/>
      <c r="H72" s="289"/>
      <c r="I72" s="289"/>
      <c r="J72" s="289"/>
      <c r="K72" s="290"/>
    </row>
    <row r="73" spans="2:11" s="1" customFormat="1" ht="18.75" customHeight="1">
      <c r="B73" s="290"/>
      <c r="C73" s="290"/>
      <c r="D73" s="290"/>
      <c r="E73" s="290"/>
      <c r="F73" s="290"/>
      <c r="G73" s="290"/>
      <c r="H73" s="290"/>
      <c r="I73" s="290"/>
      <c r="J73" s="290"/>
      <c r="K73" s="290"/>
    </row>
    <row r="74" spans="2:11" s="1" customFormat="1" ht="7.5" customHeight="1">
      <c r="B74" s="291"/>
      <c r="C74" s="292"/>
      <c r="D74" s="292"/>
      <c r="E74" s="292"/>
      <c r="F74" s="292"/>
      <c r="G74" s="292"/>
      <c r="H74" s="292"/>
      <c r="I74" s="292"/>
      <c r="J74" s="292"/>
      <c r="K74" s="293"/>
    </row>
    <row r="75" spans="2:11" s="1" customFormat="1" ht="45" customHeight="1">
      <c r="B75" s="294"/>
      <c r="C75" s="295" t="s">
        <v>748</v>
      </c>
      <c r="D75" s="295"/>
      <c r="E75" s="295"/>
      <c r="F75" s="295"/>
      <c r="G75" s="295"/>
      <c r="H75" s="295"/>
      <c r="I75" s="295"/>
      <c r="J75" s="295"/>
      <c r="K75" s="296"/>
    </row>
    <row r="76" spans="2:11" s="1" customFormat="1" ht="17.25" customHeight="1">
      <c r="B76" s="294"/>
      <c r="C76" s="297" t="s">
        <v>749</v>
      </c>
      <c r="D76" s="297"/>
      <c r="E76" s="297"/>
      <c r="F76" s="297" t="s">
        <v>750</v>
      </c>
      <c r="G76" s="298"/>
      <c r="H76" s="297" t="s">
        <v>51</v>
      </c>
      <c r="I76" s="297" t="s">
        <v>54</v>
      </c>
      <c r="J76" s="297" t="s">
        <v>751</v>
      </c>
      <c r="K76" s="296"/>
    </row>
    <row r="77" spans="2:11" s="1" customFormat="1" ht="17.25" customHeight="1">
      <c r="B77" s="294"/>
      <c r="C77" s="299" t="s">
        <v>752</v>
      </c>
      <c r="D77" s="299"/>
      <c r="E77" s="299"/>
      <c r="F77" s="300" t="s">
        <v>753</v>
      </c>
      <c r="G77" s="301"/>
      <c r="H77" s="299"/>
      <c r="I77" s="299"/>
      <c r="J77" s="299" t="s">
        <v>754</v>
      </c>
      <c r="K77" s="296"/>
    </row>
    <row r="78" spans="2:11" s="1" customFormat="1" ht="5.25" customHeight="1">
      <c r="B78" s="294"/>
      <c r="C78" s="302"/>
      <c r="D78" s="302"/>
      <c r="E78" s="302"/>
      <c r="F78" s="302"/>
      <c r="G78" s="303"/>
      <c r="H78" s="302"/>
      <c r="I78" s="302"/>
      <c r="J78" s="302"/>
      <c r="K78" s="296"/>
    </row>
    <row r="79" spans="2:11" s="1" customFormat="1" ht="15" customHeight="1">
      <c r="B79" s="294"/>
      <c r="C79" s="282" t="s">
        <v>50</v>
      </c>
      <c r="D79" s="304"/>
      <c r="E79" s="304"/>
      <c r="F79" s="305" t="s">
        <v>755</v>
      </c>
      <c r="G79" s="306"/>
      <c r="H79" s="282" t="s">
        <v>756</v>
      </c>
      <c r="I79" s="282" t="s">
        <v>757</v>
      </c>
      <c r="J79" s="282">
        <v>20</v>
      </c>
      <c r="K79" s="296"/>
    </row>
    <row r="80" spans="2:11" s="1" customFormat="1" ht="15" customHeight="1">
      <c r="B80" s="294"/>
      <c r="C80" s="282" t="s">
        <v>758</v>
      </c>
      <c r="D80" s="282"/>
      <c r="E80" s="282"/>
      <c r="F80" s="305" t="s">
        <v>755</v>
      </c>
      <c r="G80" s="306"/>
      <c r="H80" s="282" t="s">
        <v>759</v>
      </c>
      <c r="I80" s="282" t="s">
        <v>757</v>
      </c>
      <c r="J80" s="282">
        <v>120</v>
      </c>
      <c r="K80" s="296"/>
    </row>
    <row r="81" spans="2:11" s="1" customFormat="1" ht="15" customHeight="1">
      <c r="B81" s="307"/>
      <c r="C81" s="282" t="s">
        <v>760</v>
      </c>
      <c r="D81" s="282"/>
      <c r="E81" s="282"/>
      <c r="F81" s="305" t="s">
        <v>761</v>
      </c>
      <c r="G81" s="306"/>
      <c r="H81" s="282" t="s">
        <v>762</v>
      </c>
      <c r="I81" s="282" t="s">
        <v>757</v>
      </c>
      <c r="J81" s="282">
        <v>50</v>
      </c>
      <c r="K81" s="296"/>
    </row>
    <row r="82" spans="2:11" s="1" customFormat="1" ht="15" customHeight="1">
      <c r="B82" s="307"/>
      <c r="C82" s="282" t="s">
        <v>763</v>
      </c>
      <c r="D82" s="282"/>
      <c r="E82" s="282"/>
      <c r="F82" s="305" t="s">
        <v>755</v>
      </c>
      <c r="G82" s="306"/>
      <c r="H82" s="282" t="s">
        <v>764</v>
      </c>
      <c r="I82" s="282" t="s">
        <v>765</v>
      </c>
      <c r="J82" s="282"/>
      <c r="K82" s="296"/>
    </row>
    <row r="83" spans="2:11" s="1" customFormat="1" ht="15" customHeight="1">
      <c r="B83" s="307"/>
      <c r="C83" s="308" t="s">
        <v>766</v>
      </c>
      <c r="D83" s="308"/>
      <c r="E83" s="308"/>
      <c r="F83" s="309" t="s">
        <v>761</v>
      </c>
      <c r="G83" s="308"/>
      <c r="H83" s="308" t="s">
        <v>767</v>
      </c>
      <c r="I83" s="308" t="s">
        <v>757</v>
      </c>
      <c r="J83" s="308">
        <v>15</v>
      </c>
      <c r="K83" s="296"/>
    </row>
    <row r="84" spans="2:11" s="1" customFormat="1" ht="15" customHeight="1">
      <c r="B84" s="307"/>
      <c r="C84" s="308" t="s">
        <v>768</v>
      </c>
      <c r="D84" s="308"/>
      <c r="E84" s="308"/>
      <c r="F84" s="309" t="s">
        <v>761</v>
      </c>
      <c r="G84" s="308"/>
      <c r="H84" s="308" t="s">
        <v>769</v>
      </c>
      <c r="I84" s="308" t="s">
        <v>757</v>
      </c>
      <c r="J84" s="308">
        <v>15</v>
      </c>
      <c r="K84" s="296"/>
    </row>
    <row r="85" spans="2:11" s="1" customFormat="1" ht="15" customHeight="1">
      <c r="B85" s="307"/>
      <c r="C85" s="308" t="s">
        <v>770</v>
      </c>
      <c r="D85" s="308"/>
      <c r="E85" s="308"/>
      <c r="F85" s="309" t="s">
        <v>761</v>
      </c>
      <c r="G85" s="308"/>
      <c r="H85" s="308" t="s">
        <v>771</v>
      </c>
      <c r="I85" s="308" t="s">
        <v>757</v>
      </c>
      <c r="J85" s="308">
        <v>20</v>
      </c>
      <c r="K85" s="296"/>
    </row>
    <row r="86" spans="2:11" s="1" customFormat="1" ht="15" customHeight="1">
      <c r="B86" s="307"/>
      <c r="C86" s="308" t="s">
        <v>772</v>
      </c>
      <c r="D86" s="308"/>
      <c r="E86" s="308"/>
      <c r="F86" s="309" t="s">
        <v>761</v>
      </c>
      <c r="G86" s="308"/>
      <c r="H86" s="308" t="s">
        <v>773</v>
      </c>
      <c r="I86" s="308" t="s">
        <v>757</v>
      </c>
      <c r="J86" s="308">
        <v>20</v>
      </c>
      <c r="K86" s="296"/>
    </row>
    <row r="87" spans="2:11" s="1" customFormat="1" ht="15" customHeight="1">
      <c r="B87" s="307"/>
      <c r="C87" s="282" t="s">
        <v>774</v>
      </c>
      <c r="D87" s="282"/>
      <c r="E87" s="282"/>
      <c r="F87" s="305" t="s">
        <v>761</v>
      </c>
      <c r="G87" s="306"/>
      <c r="H87" s="282" t="s">
        <v>775</v>
      </c>
      <c r="I87" s="282" t="s">
        <v>757</v>
      </c>
      <c r="J87" s="282">
        <v>50</v>
      </c>
      <c r="K87" s="296"/>
    </row>
    <row r="88" spans="2:11" s="1" customFormat="1" ht="15" customHeight="1">
      <c r="B88" s="307"/>
      <c r="C88" s="282" t="s">
        <v>776</v>
      </c>
      <c r="D88" s="282"/>
      <c r="E88" s="282"/>
      <c r="F88" s="305" t="s">
        <v>761</v>
      </c>
      <c r="G88" s="306"/>
      <c r="H88" s="282" t="s">
        <v>777</v>
      </c>
      <c r="I88" s="282" t="s">
        <v>757</v>
      </c>
      <c r="J88" s="282">
        <v>20</v>
      </c>
      <c r="K88" s="296"/>
    </row>
    <row r="89" spans="2:11" s="1" customFormat="1" ht="15" customHeight="1">
      <c r="B89" s="307"/>
      <c r="C89" s="282" t="s">
        <v>778</v>
      </c>
      <c r="D89" s="282"/>
      <c r="E89" s="282"/>
      <c r="F89" s="305" t="s">
        <v>761</v>
      </c>
      <c r="G89" s="306"/>
      <c r="H89" s="282" t="s">
        <v>779</v>
      </c>
      <c r="I89" s="282" t="s">
        <v>757</v>
      </c>
      <c r="J89" s="282">
        <v>20</v>
      </c>
      <c r="K89" s="296"/>
    </row>
    <row r="90" spans="2:11" s="1" customFormat="1" ht="15" customHeight="1">
      <c r="B90" s="307"/>
      <c r="C90" s="282" t="s">
        <v>780</v>
      </c>
      <c r="D90" s="282"/>
      <c r="E90" s="282"/>
      <c r="F90" s="305" t="s">
        <v>761</v>
      </c>
      <c r="G90" s="306"/>
      <c r="H90" s="282" t="s">
        <v>781</v>
      </c>
      <c r="I90" s="282" t="s">
        <v>757</v>
      </c>
      <c r="J90" s="282">
        <v>50</v>
      </c>
      <c r="K90" s="296"/>
    </row>
    <row r="91" spans="2:11" s="1" customFormat="1" ht="15" customHeight="1">
      <c r="B91" s="307"/>
      <c r="C91" s="282" t="s">
        <v>782</v>
      </c>
      <c r="D91" s="282"/>
      <c r="E91" s="282"/>
      <c r="F91" s="305" t="s">
        <v>761</v>
      </c>
      <c r="G91" s="306"/>
      <c r="H91" s="282" t="s">
        <v>782</v>
      </c>
      <c r="I91" s="282" t="s">
        <v>757</v>
      </c>
      <c r="J91" s="282">
        <v>50</v>
      </c>
      <c r="K91" s="296"/>
    </row>
    <row r="92" spans="2:11" s="1" customFormat="1" ht="15" customHeight="1">
      <c r="B92" s="307"/>
      <c r="C92" s="282" t="s">
        <v>783</v>
      </c>
      <c r="D92" s="282"/>
      <c r="E92" s="282"/>
      <c r="F92" s="305" t="s">
        <v>761</v>
      </c>
      <c r="G92" s="306"/>
      <c r="H92" s="282" t="s">
        <v>784</v>
      </c>
      <c r="I92" s="282" t="s">
        <v>757</v>
      </c>
      <c r="J92" s="282">
        <v>255</v>
      </c>
      <c r="K92" s="296"/>
    </row>
    <row r="93" spans="2:11" s="1" customFormat="1" ht="15" customHeight="1">
      <c r="B93" s="307"/>
      <c r="C93" s="282" t="s">
        <v>785</v>
      </c>
      <c r="D93" s="282"/>
      <c r="E93" s="282"/>
      <c r="F93" s="305" t="s">
        <v>755</v>
      </c>
      <c r="G93" s="306"/>
      <c r="H93" s="282" t="s">
        <v>786</v>
      </c>
      <c r="I93" s="282" t="s">
        <v>787</v>
      </c>
      <c r="J93" s="282"/>
      <c r="K93" s="296"/>
    </row>
    <row r="94" spans="2:11" s="1" customFormat="1" ht="15" customHeight="1">
      <c r="B94" s="307"/>
      <c r="C94" s="282" t="s">
        <v>788</v>
      </c>
      <c r="D94" s="282"/>
      <c r="E94" s="282"/>
      <c r="F94" s="305" t="s">
        <v>755</v>
      </c>
      <c r="G94" s="306"/>
      <c r="H94" s="282" t="s">
        <v>789</v>
      </c>
      <c r="I94" s="282" t="s">
        <v>790</v>
      </c>
      <c r="J94" s="282"/>
      <c r="K94" s="296"/>
    </row>
    <row r="95" spans="2:11" s="1" customFormat="1" ht="15" customHeight="1">
      <c r="B95" s="307"/>
      <c r="C95" s="282" t="s">
        <v>791</v>
      </c>
      <c r="D95" s="282"/>
      <c r="E95" s="282"/>
      <c r="F95" s="305" t="s">
        <v>755</v>
      </c>
      <c r="G95" s="306"/>
      <c r="H95" s="282" t="s">
        <v>791</v>
      </c>
      <c r="I95" s="282" t="s">
        <v>790</v>
      </c>
      <c r="J95" s="282"/>
      <c r="K95" s="296"/>
    </row>
    <row r="96" spans="2:11" s="1" customFormat="1" ht="15" customHeight="1">
      <c r="B96" s="307"/>
      <c r="C96" s="282" t="s">
        <v>35</v>
      </c>
      <c r="D96" s="282"/>
      <c r="E96" s="282"/>
      <c r="F96" s="305" t="s">
        <v>755</v>
      </c>
      <c r="G96" s="306"/>
      <c r="H96" s="282" t="s">
        <v>792</v>
      </c>
      <c r="I96" s="282" t="s">
        <v>790</v>
      </c>
      <c r="J96" s="282"/>
      <c r="K96" s="296"/>
    </row>
    <row r="97" spans="2:11" s="1" customFormat="1" ht="15" customHeight="1">
      <c r="B97" s="307"/>
      <c r="C97" s="282" t="s">
        <v>45</v>
      </c>
      <c r="D97" s="282"/>
      <c r="E97" s="282"/>
      <c r="F97" s="305" t="s">
        <v>755</v>
      </c>
      <c r="G97" s="306"/>
      <c r="H97" s="282" t="s">
        <v>793</v>
      </c>
      <c r="I97" s="282" t="s">
        <v>790</v>
      </c>
      <c r="J97" s="282"/>
      <c r="K97" s="296"/>
    </row>
    <row r="98" spans="2:11" s="1" customFormat="1" ht="15" customHeight="1">
      <c r="B98" s="310"/>
      <c r="C98" s="311"/>
      <c r="D98" s="311"/>
      <c r="E98" s="311"/>
      <c r="F98" s="311"/>
      <c r="G98" s="311"/>
      <c r="H98" s="311"/>
      <c r="I98" s="311"/>
      <c r="J98" s="311"/>
      <c r="K98" s="312"/>
    </row>
    <row r="99" spans="2:11" s="1" customFormat="1" ht="18.75" customHeight="1">
      <c r="B99" s="313"/>
      <c r="C99" s="314"/>
      <c r="D99" s="314"/>
      <c r="E99" s="314"/>
      <c r="F99" s="314"/>
      <c r="G99" s="314"/>
      <c r="H99" s="314"/>
      <c r="I99" s="314"/>
      <c r="J99" s="314"/>
      <c r="K99" s="313"/>
    </row>
    <row r="100" spans="2:11" s="1" customFormat="1" ht="18.75" customHeight="1">
      <c r="B100" s="290"/>
      <c r="C100" s="290"/>
      <c r="D100" s="290"/>
      <c r="E100" s="290"/>
      <c r="F100" s="290"/>
      <c r="G100" s="290"/>
      <c r="H100" s="290"/>
      <c r="I100" s="290"/>
      <c r="J100" s="290"/>
      <c r="K100" s="290"/>
    </row>
    <row r="101" spans="2:11" s="1" customFormat="1" ht="7.5" customHeight="1">
      <c r="B101" s="291"/>
      <c r="C101" s="292"/>
      <c r="D101" s="292"/>
      <c r="E101" s="292"/>
      <c r="F101" s="292"/>
      <c r="G101" s="292"/>
      <c r="H101" s="292"/>
      <c r="I101" s="292"/>
      <c r="J101" s="292"/>
      <c r="K101" s="293"/>
    </row>
    <row r="102" spans="2:11" s="1" customFormat="1" ht="45" customHeight="1">
      <c r="B102" s="294"/>
      <c r="C102" s="295" t="s">
        <v>794</v>
      </c>
      <c r="D102" s="295"/>
      <c r="E102" s="295"/>
      <c r="F102" s="295"/>
      <c r="G102" s="295"/>
      <c r="H102" s="295"/>
      <c r="I102" s="295"/>
      <c r="J102" s="295"/>
      <c r="K102" s="296"/>
    </row>
    <row r="103" spans="2:11" s="1" customFormat="1" ht="17.25" customHeight="1">
      <c r="B103" s="294"/>
      <c r="C103" s="297" t="s">
        <v>749</v>
      </c>
      <c r="D103" s="297"/>
      <c r="E103" s="297"/>
      <c r="F103" s="297" t="s">
        <v>750</v>
      </c>
      <c r="G103" s="298"/>
      <c r="H103" s="297" t="s">
        <v>51</v>
      </c>
      <c r="I103" s="297" t="s">
        <v>54</v>
      </c>
      <c r="J103" s="297" t="s">
        <v>751</v>
      </c>
      <c r="K103" s="296"/>
    </row>
    <row r="104" spans="2:11" s="1" customFormat="1" ht="17.25" customHeight="1">
      <c r="B104" s="294"/>
      <c r="C104" s="299" t="s">
        <v>752</v>
      </c>
      <c r="D104" s="299"/>
      <c r="E104" s="299"/>
      <c r="F104" s="300" t="s">
        <v>753</v>
      </c>
      <c r="G104" s="301"/>
      <c r="H104" s="299"/>
      <c r="I104" s="299"/>
      <c r="J104" s="299" t="s">
        <v>754</v>
      </c>
      <c r="K104" s="296"/>
    </row>
    <row r="105" spans="2:11" s="1" customFormat="1" ht="5.25" customHeight="1">
      <c r="B105" s="294"/>
      <c r="C105" s="297"/>
      <c r="D105" s="297"/>
      <c r="E105" s="297"/>
      <c r="F105" s="297"/>
      <c r="G105" s="315"/>
      <c r="H105" s="297"/>
      <c r="I105" s="297"/>
      <c r="J105" s="297"/>
      <c r="K105" s="296"/>
    </row>
    <row r="106" spans="2:11" s="1" customFormat="1" ht="15" customHeight="1">
      <c r="B106" s="294"/>
      <c r="C106" s="282" t="s">
        <v>50</v>
      </c>
      <c r="D106" s="304"/>
      <c r="E106" s="304"/>
      <c r="F106" s="305" t="s">
        <v>755</v>
      </c>
      <c r="G106" s="282"/>
      <c r="H106" s="282" t="s">
        <v>795</v>
      </c>
      <c r="I106" s="282" t="s">
        <v>757</v>
      </c>
      <c r="J106" s="282">
        <v>20</v>
      </c>
      <c r="K106" s="296"/>
    </row>
    <row r="107" spans="2:11" s="1" customFormat="1" ht="15" customHeight="1">
      <c r="B107" s="294"/>
      <c r="C107" s="282" t="s">
        <v>758</v>
      </c>
      <c r="D107" s="282"/>
      <c r="E107" s="282"/>
      <c r="F107" s="305" t="s">
        <v>755</v>
      </c>
      <c r="G107" s="282"/>
      <c r="H107" s="282" t="s">
        <v>795</v>
      </c>
      <c r="I107" s="282" t="s">
        <v>757</v>
      </c>
      <c r="J107" s="282">
        <v>120</v>
      </c>
      <c r="K107" s="296"/>
    </row>
    <row r="108" spans="2:11" s="1" customFormat="1" ht="15" customHeight="1">
      <c r="B108" s="307"/>
      <c r="C108" s="282" t="s">
        <v>760</v>
      </c>
      <c r="D108" s="282"/>
      <c r="E108" s="282"/>
      <c r="F108" s="305" t="s">
        <v>761</v>
      </c>
      <c r="G108" s="282"/>
      <c r="H108" s="282" t="s">
        <v>795</v>
      </c>
      <c r="I108" s="282" t="s">
        <v>757</v>
      </c>
      <c r="J108" s="282">
        <v>50</v>
      </c>
      <c r="K108" s="296"/>
    </row>
    <row r="109" spans="2:11" s="1" customFormat="1" ht="15" customHeight="1">
      <c r="B109" s="307"/>
      <c r="C109" s="282" t="s">
        <v>763</v>
      </c>
      <c r="D109" s="282"/>
      <c r="E109" s="282"/>
      <c r="F109" s="305" t="s">
        <v>755</v>
      </c>
      <c r="G109" s="282"/>
      <c r="H109" s="282" t="s">
        <v>795</v>
      </c>
      <c r="I109" s="282" t="s">
        <v>765</v>
      </c>
      <c r="J109" s="282"/>
      <c r="K109" s="296"/>
    </row>
    <row r="110" spans="2:11" s="1" customFormat="1" ht="15" customHeight="1">
      <c r="B110" s="307"/>
      <c r="C110" s="282" t="s">
        <v>774</v>
      </c>
      <c r="D110" s="282"/>
      <c r="E110" s="282"/>
      <c r="F110" s="305" t="s">
        <v>761</v>
      </c>
      <c r="G110" s="282"/>
      <c r="H110" s="282" t="s">
        <v>795</v>
      </c>
      <c r="I110" s="282" t="s">
        <v>757</v>
      </c>
      <c r="J110" s="282">
        <v>50</v>
      </c>
      <c r="K110" s="296"/>
    </row>
    <row r="111" spans="2:11" s="1" customFormat="1" ht="15" customHeight="1">
      <c r="B111" s="307"/>
      <c r="C111" s="282" t="s">
        <v>782</v>
      </c>
      <c r="D111" s="282"/>
      <c r="E111" s="282"/>
      <c r="F111" s="305" t="s">
        <v>761</v>
      </c>
      <c r="G111" s="282"/>
      <c r="H111" s="282" t="s">
        <v>795</v>
      </c>
      <c r="I111" s="282" t="s">
        <v>757</v>
      </c>
      <c r="J111" s="282">
        <v>50</v>
      </c>
      <c r="K111" s="296"/>
    </row>
    <row r="112" spans="2:11" s="1" customFormat="1" ht="15" customHeight="1">
      <c r="B112" s="307"/>
      <c r="C112" s="282" t="s">
        <v>780</v>
      </c>
      <c r="D112" s="282"/>
      <c r="E112" s="282"/>
      <c r="F112" s="305" t="s">
        <v>761</v>
      </c>
      <c r="G112" s="282"/>
      <c r="H112" s="282" t="s">
        <v>795</v>
      </c>
      <c r="I112" s="282" t="s">
        <v>757</v>
      </c>
      <c r="J112" s="282">
        <v>50</v>
      </c>
      <c r="K112" s="296"/>
    </row>
    <row r="113" spans="2:11" s="1" customFormat="1" ht="15" customHeight="1">
      <c r="B113" s="307"/>
      <c r="C113" s="282" t="s">
        <v>50</v>
      </c>
      <c r="D113" s="282"/>
      <c r="E113" s="282"/>
      <c r="F113" s="305" t="s">
        <v>755</v>
      </c>
      <c r="G113" s="282"/>
      <c r="H113" s="282" t="s">
        <v>796</v>
      </c>
      <c r="I113" s="282" t="s">
        <v>757</v>
      </c>
      <c r="J113" s="282">
        <v>20</v>
      </c>
      <c r="K113" s="296"/>
    </row>
    <row r="114" spans="2:11" s="1" customFormat="1" ht="15" customHeight="1">
      <c r="B114" s="307"/>
      <c r="C114" s="282" t="s">
        <v>797</v>
      </c>
      <c r="D114" s="282"/>
      <c r="E114" s="282"/>
      <c r="F114" s="305" t="s">
        <v>755</v>
      </c>
      <c r="G114" s="282"/>
      <c r="H114" s="282" t="s">
        <v>798</v>
      </c>
      <c r="I114" s="282" t="s">
        <v>757</v>
      </c>
      <c r="J114" s="282">
        <v>120</v>
      </c>
      <c r="K114" s="296"/>
    </row>
    <row r="115" spans="2:11" s="1" customFormat="1" ht="15" customHeight="1">
      <c r="B115" s="307"/>
      <c r="C115" s="282" t="s">
        <v>35</v>
      </c>
      <c r="D115" s="282"/>
      <c r="E115" s="282"/>
      <c r="F115" s="305" t="s">
        <v>755</v>
      </c>
      <c r="G115" s="282"/>
      <c r="H115" s="282" t="s">
        <v>799</v>
      </c>
      <c r="I115" s="282" t="s">
        <v>790</v>
      </c>
      <c r="J115" s="282"/>
      <c r="K115" s="296"/>
    </row>
    <row r="116" spans="2:11" s="1" customFormat="1" ht="15" customHeight="1">
      <c r="B116" s="307"/>
      <c r="C116" s="282" t="s">
        <v>45</v>
      </c>
      <c r="D116" s="282"/>
      <c r="E116" s="282"/>
      <c r="F116" s="305" t="s">
        <v>755</v>
      </c>
      <c r="G116" s="282"/>
      <c r="H116" s="282" t="s">
        <v>800</v>
      </c>
      <c r="I116" s="282" t="s">
        <v>790</v>
      </c>
      <c r="J116" s="282"/>
      <c r="K116" s="296"/>
    </row>
    <row r="117" spans="2:11" s="1" customFormat="1" ht="15" customHeight="1">
      <c r="B117" s="307"/>
      <c r="C117" s="282" t="s">
        <v>54</v>
      </c>
      <c r="D117" s="282"/>
      <c r="E117" s="282"/>
      <c r="F117" s="305" t="s">
        <v>755</v>
      </c>
      <c r="G117" s="282"/>
      <c r="H117" s="282" t="s">
        <v>801</v>
      </c>
      <c r="I117" s="282" t="s">
        <v>802</v>
      </c>
      <c r="J117" s="282"/>
      <c r="K117" s="296"/>
    </row>
    <row r="118" spans="2:11" s="1" customFormat="1" ht="15" customHeight="1">
      <c r="B118" s="310"/>
      <c r="C118" s="316"/>
      <c r="D118" s="316"/>
      <c r="E118" s="316"/>
      <c r="F118" s="316"/>
      <c r="G118" s="316"/>
      <c r="H118" s="316"/>
      <c r="I118" s="316"/>
      <c r="J118" s="316"/>
      <c r="K118" s="312"/>
    </row>
    <row r="119" spans="2:11" s="1" customFormat="1" ht="18.75" customHeight="1">
      <c r="B119" s="317"/>
      <c r="C119" s="318"/>
      <c r="D119" s="318"/>
      <c r="E119" s="318"/>
      <c r="F119" s="319"/>
      <c r="G119" s="318"/>
      <c r="H119" s="318"/>
      <c r="I119" s="318"/>
      <c r="J119" s="318"/>
      <c r="K119" s="317"/>
    </row>
    <row r="120" spans="2:11" s="1" customFormat="1" ht="18.75" customHeight="1">
      <c r="B120" s="290"/>
      <c r="C120" s="290"/>
      <c r="D120" s="290"/>
      <c r="E120" s="290"/>
      <c r="F120" s="290"/>
      <c r="G120" s="290"/>
      <c r="H120" s="290"/>
      <c r="I120" s="290"/>
      <c r="J120" s="290"/>
      <c r="K120" s="290"/>
    </row>
    <row r="121" spans="2:11" s="1" customFormat="1" ht="7.5" customHeight="1">
      <c r="B121" s="320"/>
      <c r="C121" s="321"/>
      <c r="D121" s="321"/>
      <c r="E121" s="321"/>
      <c r="F121" s="321"/>
      <c r="G121" s="321"/>
      <c r="H121" s="321"/>
      <c r="I121" s="321"/>
      <c r="J121" s="321"/>
      <c r="K121" s="322"/>
    </row>
    <row r="122" spans="2:11" s="1" customFormat="1" ht="45" customHeight="1">
      <c r="B122" s="323"/>
      <c r="C122" s="273" t="s">
        <v>803</v>
      </c>
      <c r="D122" s="273"/>
      <c r="E122" s="273"/>
      <c r="F122" s="273"/>
      <c r="G122" s="273"/>
      <c r="H122" s="273"/>
      <c r="I122" s="273"/>
      <c r="J122" s="273"/>
      <c r="K122" s="324"/>
    </row>
    <row r="123" spans="2:11" s="1" customFormat="1" ht="17.25" customHeight="1">
      <c r="B123" s="325"/>
      <c r="C123" s="297" t="s">
        <v>749</v>
      </c>
      <c r="D123" s="297"/>
      <c r="E123" s="297"/>
      <c r="F123" s="297" t="s">
        <v>750</v>
      </c>
      <c r="G123" s="298"/>
      <c r="H123" s="297" t="s">
        <v>51</v>
      </c>
      <c r="I123" s="297" t="s">
        <v>54</v>
      </c>
      <c r="J123" s="297" t="s">
        <v>751</v>
      </c>
      <c r="K123" s="326"/>
    </row>
    <row r="124" spans="2:11" s="1" customFormat="1" ht="17.25" customHeight="1">
      <c r="B124" s="325"/>
      <c r="C124" s="299" t="s">
        <v>752</v>
      </c>
      <c r="D124" s="299"/>
      <c r="E124" s="299"/>
      <c r="F124" s="300" t="s">
        <v>753</v>
      </c>
      <c r="G124" s="301"/>
      <c r="H124" s="299"/>
      <c r="I124" s="299"/>
      <c r="J124" s="299" t="s">
        <v>754</v>
      </c>
      <c r="K124" s="326"/>
    </row>
    <row r="125" spans="2:11" s="1" customFormat="1" ht="5.25" customHeight="1">
      <c r="B125" s="327"/>
      <c r="C125" s="302"/>
      <c r="D125" s="302"/>
      <c r="E125" s="302"/>
      <c r="F125" s="302"/>
      <c r="G125" s="328"/>
      <c r="H125" s="302"/>
      <c r="I125" s="302"/>
      <c r="J125" s="302"/>
      <c r="K125" s="329"/>
    </row>
    <row r="126" spans="2:11" s="1" customFormat="1" ht="15" customHeight="1">
      <c r="B126" s="327"/>
      <c r="C126" s="282" t="s">
        <v>758</v>
      </c>
      <c r="D126" s="304"/>
      <c r="E126" s="304"/>
      <c r="F126" s="305" t="s">
        <v>755</v>
      </c>
      <c r="G126" s="282"/>
      <c r="H126" s="282" t="s">
        <v>795</v>
      </c>
      <c r="I126" s="282" t="s">
        <v>757</v>
      </c>
      <c r="J126" s="282">
        <v>120</v>
      </c>
      <c r="K126" s="330"/>
    </row>
    <row r="127" spans="2:11" s="1" customFormat="1" ht="15" customHeight="1">
      <c r="B127" s="327"/>
      <c r="C127" s="282" t="s">
        <v>804</v>
      </c>
      <c r="D127" s="282"/>
      <c r="E127" s="282"/>
      <c r="F127" s="305" t="s">
        <v>755</v>
      </c>
      <c r="G127" s="282"/>
      <c r="H127" s="282" t="s">
        <v>805</v>
      </c>
      <c r="I127" s="282" t="s">
        <v>757</v>
      </c>
      <c r="J127" s="282" t="s">
        <v>806</v>
      </c>
      <c r="K127" s="330"/>
    </row>
    <row r="128" spans="2:11" s="1" customFormat="1" ht="15" customHeight="1">
      <c r="B128" s="327"/>
      <c r="C128" s="282" t="s">
        <v>703</v>
      </c>
      <c r="D128" s="282"/>
      <c r="E128" s="282"/>
      <c r="F128" s="305" t="s">
        <v>755</v>
      </c>
      <c r="G128" s="282"/>
      <c r="H128" s="282" t="s">
        <v>807</v>
      </c>
      <c r="I128" s="282" t="s">
        <v>757</v>
      </c>
      <c r="J128" s="282" t="s">
        <v>806</v>
      </c>
      <c r="K128" s="330"/>
    </row>
    <row r="129" spans="2:11" s="1" customFormat="1" ht="15" customHeight="1">
      <c r="B129" s="327"/>
      <c r="C129" s="282" t="s">
        <v>766</v>
      </c>
      <c r="D129" s="282"/>
      <c r="E129" s="282"/>
      <c r="F129" s="305" t="s">
        <v>761</v>
      </c>
      <c r="G129" s="282"/>
      <c r="H129" s="282" t="s">
        <v>767</v>
      </c>
      <c r="I129" s="282" t="s">
        <v>757</v>
      </c>
      <c r="J129" s="282">
        <v>15</v>
      </c>
      <c r="K129" s="330"/>
    </row>
    <row r="130" spans="2:11" s="1" customFormat="1" ht="15" customHeight="1">
      <c r="B130" s="327"/>
      <c r="C130" s="308" t="s">
        <v>768</v>
      </c>
      <c r="D130" s="308"/>
      <c r="E130" s="308"/>
      <c r="F130" s="309" t="s">
        <v>761</v>
      </c>
      <c r="G130" s="308"/>
      <c r="H130" s="308" t="s">
        <v>769</v>
      </c>
      <c r="I130" s="308" t="s">
        <v>757</v>
      </c>
      <c r="J130" s="308">
        <v>15</v>
      </c>
      <c r="K130" s="330"/>
    </row>
    <row r="131" spans="2:11" s="1" customFormat="1" ht="15" customHeight="1">
      <c r="B131" s="327"/>
      <c r="C131" s="308" t="s">
        <v>770</v>
      </c>
      <c r="D131" s="308"/>
      <c r="E131" s="308"/>
      <c r="F131" s="309" t="s">
        <v>761</v>
      </c>
      <c r="G131" s="308"/>
      <c r="H131" s="308" t="s">
        <v>771</v>
      </c>
      <c r="I131" s="308" t="s">
        <v>757</v>
      </c>
      <c r="J131" s="308">
        <v>20</v>
      </c>
      <c r="K131" s="330"/>
    </row>
    <row r="132" spans="2:11" s="1" customFormat="1" ht="15" customHeight="1">
      <c r="B132" s="327"/>
      <c r="C132" s="308" t="s">
        <v>772</v>
      </c>
      <c r="D132" s="308"/>
      <c r="E132" s="308"/>
      <c r="F132" s="309" t="s">
        <v>761</v>
      </c>
      <c r="G132" s="308"/>
      <c r="H132" s="308" t="s">
        <v>773</v>
      </c>
      <c r="I132" s="308" t="s">
        <v>757</v>
      </c>
      <c r="J132" s="308">
        <v>20</v>
      </c>
      <c r="K132" s="330"/>
    </row>
    <row r="133" spans="2:11" s="1" customFormat="1" ht="15" customHeight="1">
      <c r="B133" s="327"/>
      <c r="C133" s="282" t="s">
        <v>760</v>
      </c>
      <c r="D133" s="282"/>
      <c r="E133" s="282"/>
      <c r="F133" s="305" t="s">
        <v>761</v>
      </c>
      <c r="G133" s="282"/>
      <c r="H133" s="282" t="s">
        <v>795</v>
      </c>
      <c r="I133" s="282" t="s">
        <v>757</v>
      </c>
      <c r="J133" s="282">
        <v>50</v>
      </c>
      <c r="K133" s="330"/>
    </row>
    <row r="134" spans="2:11" s="1" customFormat="1" ht="15" customHeight="1">
      <c r="B134" s="327"/>
      <c r="C134" s="282" t="s">
        <v>774</v>
      </c>
      <c r="D134" s="282"/>
      <c r="E134" s="282"/>
      <c r="F134" s="305" t="s">
        <v>761</v>
      </c>
      <c r="G134" s="282"/>
      <c r="H134" s="282" t="s">
        <v>795</v>
      </c>
      <c r="I134" s="282" t="s">
        <v>757</v>
      </c>
      <c r="J134" s="282">
        <v>50</v>
      </c>
      <c r="K134" s="330"/>
    </row>
    <row r="135" spans="2:11" s="1" customFormat="1" ht="15" customHeight="1">
      <c r="B135" s="327"/>
      <c r="C135" s="282" t="s">
        <v>780</v>
      </c>
      <c r="D135" s="282"/>
      <c r="E135" s="282"/>
      <c r="F135" s="305" t="s">
        <v>761</v>
      </c>
      <c r="G135" s="282"/>
      <c r="H135" s="282" t="s">
        <v>795</v>
      </c>
      <c r="I135" s="282" t="s">
        <v>757</v>
      </c>
      <c r="J135" s="282">
        <v>50</v>
      </c>
      <c r="K135" s="330"/>
    </row>
    <row r="136" spans="2:11" s="1" customFormat="1" ht="15" customHeight="1">
      <c r="B136" s="327"/>
      <c r="C136" s="282" t="s">
        <v>782</v>
      </c>
      <c r="D136" s="282"/>
      <c r="E136" s="282"/>
      <c r="F136" s="305" t="s">
        <v>761</v>
      </c>
      <c r="G136" s="282"/>
      <c r="H136" s="282" t="s">
        <v>795</v>
      </c>
      <c r="I136" s="282" t="s">
        <v>757</v>
      </c>
      <c r="J136" s="282">
        <v>50</v>
      </c>
      <c r="K136" s="330"/>
    </row>
    <row r="137" spans="2:11" s="1" customFormat="1" ht="15" customHeight="1">
      <c r="B137" s="327"/>
      <c r="C137" s="282" t="s">
        <v>783</v>
      </c>
      <c r="D137" s="282"/>
      <c r="E137" s="282"/>
      <c r="F137" s="305" t="s">
        <v>761</v>
      </c>
      <c r="G137" s="282"/>
      <c r="H137" s="282" t="s">
        <v>808</v>
      </c>
      <c r="I137" s="282" t="s">
        <v>757</v>
      </c>
      <c r="J137" s="282">
        <v>255</v>
      </c>
      <c r="K137" s="330"/>
    </row>
    <row r="138" spans="2:11" s="1" customFormat="1" ht="15" customHeight="1">
      <c r="B138" s="327"/>
      <c r="C138" s="282" t="s">
        <v>785</v>
      </c>
      <c r="D138" s="282"/>
      <c r="E138" s="282"/>
      <c r="F138" s="305" t="s">
        <v>755</v>
      </c>
      <c r="G138" s="282"/>
      <c r="H138" s="282" t="s">
        <v>809</v>
      </c>
      <c r="I138" s="282" t="s">
        <v>787</v>
      </c>
      <c r="J138" s="282"/>
      <c r="K138" s="330"/>
    </row>
    <row r="139" spans="2:11" s="1" customFormat="1" ht="15" customHeight="1">
      <c r="B139" s="327"/>
      <c r="C139" s="282" t="s">
        <v>788</v>
      </c>
      <c r="D139" s="282"/>
      <c r="E139" s="282"/>
      <c r="F139" s="305" t="s">
        <v>755</v>
      </c>
      <c r="G139" s="282"/>
      <c r="H139" s="282" t="s">
        <v>810</v>
      </c>
      <c r="I139" s="282" t="s">
        <v>790</v>
      </c>
      <c r="J139" s="282"/>
      <c r="K139" s="330"/>
    </row>
    <row r="140" spans="2:11" s="1" customFormat="1" ht="15" customHeight="1">
      <c r="B140" s="327"/>
      <c r="C140" s="282" t="s">
        <v>791</v>
      </c>
      <c r="D140" s="282"/>
      <c r="E140" s="282"/>
      <c r="F140" s="305" t="s">
        <v>755</v>
      </c>
      <c r="G140" s="282"/>
      <c r="H140" s="282" t="s">
        <v>791</v>
      </c>
      <c r="I140" s="282" t="s">
        <v>790</v>
      </c>
      <c r="J140" s="282"/>
      <c r="K140" s="330"/>
    </row>
    <row r="141" spans="2:11" s="1" customFormat="1" ht="15" customHeight="1">
      <c r="B141" s="327"/>
      <c r="C141" s="282" t="s">
        <v>35</v>
      </c>
      <c r="D141" s="282"/>
      <c r="E141" s="282"/>
      <c r="F141" s="305" t="s">
        <v>755</v>
      </c>
      <c r="G141" s="282"/>
      <c r="H141" s="282" t="s">
        <v>811</v>
      </c>
      <c r="I141" s="282" t="s">
        <v>790</v>
      </c>
      <c r="J141" s="282"/>
      <c r="K141" s="330"/>
    </row>
    <row r="142" spans="2:11" s="1" customFormat="1" ht="15" customHeight="1">
      <c r="B142" s="327"/>
      <c r="C142" s="282" t="s">
        <v>812</v>
      </c>
      <c r="D142" s="282"/>
      <c r="E142" s="282"/>
      <c r="F142" s="305" t="s">
        <v>755</v>
      </c>
      <c r="G142" s="282"/>
      <c r="H142" s="282" t="s">
        <v>813</v>
      </c>
      <c r="I142" s="282" t="s">
        <v>790</v>
      </c>
      <c r="J142" s="282"/>
      <c r="K142" s="330"/>
    </row>
    <row r="143" spans="2:11" s="1" customFormat="1" ht="15" customHeight="1">
      <c r="B143" s="331"/>
      <c r="C143" s="332"/>
      <c r="D143" s="332"/>
      <c r="E143" s="332"/>
      <c r="F143" s="332"/>
      <c r="G143" s="332"/>
      <c r="H143" s="332"/>
      <c r="I143" s="332"/>
      <c r="J143" s="332"/>
      <c r="K143" s="333"/>
    </row>
    <row r="144" spans="2:11" s="1" customFormat="1" ht="18.75" customHeight="1">
      <c r="B144" s="318"/>
      <c r="C144" s="318"/>
      <c r="D144" s="318"/>
      <c r="E144" s="318"/>
      <c r="F144" s="319"/>
      <c r="G144" s="318"/>
      <c r="H144" s="318"/>
      <c r="I144" s="318"/>
      <c r="J144" s="318"/>
      <c r="K144" s="318"/>
    </row>
    <row r="145" spans="2:11" s="1" customFormat="1" ht="18.75" customHeight="1">
      <c r="B145" s="290"/>
      <c r="C145" s="290"/>
      <c r="D145" s="290"/>
      <c r="E145" s="290"/>
      <c r="F145" s="290"/>
      <c r="G145" s="290"/>
      <c r="H145" s="290"/>
      <c r="I145" s="290"/>
      <c r="J145" s="290"/>
      <c r="K145" s="290"/>
    </row>
    <row r="146" spans="2:11" s="1" customFormat="1" ht="7.5" customHeight="1">
      <c r="B146" s="291"/>
      <c r="C146" s="292"/>
      <c r="D146" s="292"/>
      <c r="E146" s="292"/>
      <c r="F146" s="292"/>
      <c r="G146" s="292"/>
      <c r="H146" s="292"/>
      <c r="I146" s="292"/>
      <c r="J146" s="292"/>
      <c r="K146" s="293"/>
    </row>
    <row r="147" spans="2:11" s="1" customFormat="1" ht="45" customHeight="1">
      <c r="B147" s="294"/>
      <c r="C147" s="295" t="s">
        <v>814</v>
      </c>
      <c r="D147" s="295"/>
      <c r="E147" s="295"/>
      <c r="F147" s="295"/>
      <c r="G147" s="295"/>
      <c r="H147" s="295"/>
      <c r="I147" s="295"/>
      <c r="J147" s="295"/>
      <c r="K147" s="296"/>
    </row>
    <row r="148" spans="2:11" s="1" customFormat="1" ht="17.25" customHeight="1">
      <c r="B148" s="294"/>
      <c r="C148" s="297" t="s">
        <v>749</v>
      </c>
      <c r="D148" s="297"/>
      <c r="E148" s="297"/>
      <c r="F148" s="297" t="s">
        <v>750</v>
      </c>
      <c r="G148" s="298"/>
      <c r="H148" s="297" t="s">
        <v>51</v>
      </c>
      <c r="I148" s="297" t="s">
        <v>54</v>
      </c>
      <c r="J148" s="297" t="s">
        <v>751</v>
      </c>
      <c r="K148" s="296"/>
    </row>
    <row r="149" spans="2:11" s="1" customFormat="1" ht="17.25" customHeight="1">
      <c r="B149" s="294"/>
      <c r="C149" s="299" t="s">
        <v>752</v>
      </c>
      <c r="D149" s="299"/>
      <c r="E149" s="299"/>
      <c r="F149" s="300" t="s">
        <v>753</v>
      </c>
      <c r="G149" s="301"/>
      <c r="H149" s="299"/>
      <c r="I149" s="299"/>
      <c r="J149" s="299" t="s">
        <v>754</v>
      </c>
      <c r="K149" s="296"/>
    </row>
    <row r="150" spans="2:11" s="1" customFormat="1" ht="5.25" customHeight="1">
      <c r="B150" s="307"/>
      <c r="C150" s="302"/>
      <c r="D150" s="302"/>
      <c r="E150" s="302"/>
      <c r="F150" s="302"/>
      <c r="G150" s="303"/>
      <c r="H150" s="302"/>
      <c r="I150" s="302"/>
      <c r="J150" s="302"/>
      <c r="K150" s="330"/>
    </row>
    <row r="151" spans="2:11" s="1" customFormat="1" ht="15" customHeight="1">
      <c r="B151" s="307"/>
      <c r="C151" s="334" t="s">
        <v>758</v>
      </c>
      <c r="D151" s="282"/>
      <c r="E151" s="282"/>
      <c r="F151" s="335" t="s">
        <v>755</v>
      </c>
      <c r="G151" s="282"/>
      <c r="H151" s="334" t="s">
        <v>795</v>
      </c>
      <c r="I151" s="334" t="s">
        <v>757</v>
      </c>
      <c r="J151" s="334">
        <v>120</v>
      </c>
      <c r="K151" s="330"/>
    </row>
    <row r="152" spans="2:11" s="1" customFormat="1" ht="15" customHeight="1">
      <c r="B152" s="307"/>
      <c r="C152" s="334" t="s">
        <v>804</v>
      </c>
      <c r="D152" s="282"/>
      <c r="E152" s="282"/>
      <c r="F152" s="335" t="s">
        <v>755</v>
      </c>
      <c r="G152" s="282"/>
      <c r="H152" s="334" t="s">
        <v>815</v>
      </c>
      <c r="I152" s="334" t="s">
        <v>757</v>
      </c>
      <c r="J152" s="334" t="s">
        <v>806</v>
      </c>
      <c r="K152" s="330"/>
    </row>
    <row r="153" spans="2:11" s="1" customFormat="1" ht="15" customHeight="1">
      <c r="B153" s="307"/>
      <c r="C153" s="334" t="s">
        <v>703</v>
      </c>
      <c r="D153" s="282"/>
      <c r="E153" s="282"/>
      <c r="F153" s="335" t="s">
        <v>755</v>
      </c>
      <c r="G153" s="282"/>
      <c r="H153" s="334" t="s">
        <v>816</v>
      </c>
      <c r="I153" s="334" t="s">
        <v>757</v>
      </c>
      <c r="J153" s="334" t="s">
        <v>806</v>
      </c>
      <c r="K153" s="330"/>
    </row>
    <row r="154" spans="2:11" s="1" customFormat="1" ht="15" customHeight="1">
      <c r="B154" s="307"/>
      <c r="C154" s="334" t="s">
        <v>760</v>
      </c>
      <c r="D154" s="282"/>
      <c r="E154" s="282"/>
      <c r="F154" s="335" t="s">
        <v>761</v>
      </c>
      <c r="G154" s="282"/>
      <c r="H154" s="334" t="s">
        <v>795</v>
      </c>
      <c r="I154" s="334" t="s">
        <v>757</v>
      </c>
      <c r="J154" s="334">
        <v>50</v>
      </c>
      <c r="K154" s="330"/>
    </row>
    <row r="155" spans="2:11" s="1" customFormat="1" ht="15" customHeight="1">
      <c r="B155" s="307"/>
      <c r="C155" s="334" t="s">
        <v>763</v>
      </c>
      <c r="D155" s="282"/>
      <c r="E155" s="282"/>
      <c r="F155" s="335" t="s">
        <v>755</v>
      </c>
      <c r="G155" s="282"/>
      <c r="H155" s="334" t="s">
        <v>795</v>
      </c>
      <c r="I155" s="334" t="s">
        <v>765</v>
      </c>
      <c r="J155" s="334"/>
      <c r="K155" s="330"/>
    </row>
    <row r="156" spans="2:11" s="1" customFormat="1" ht="15" customHeight="1">
      <c r="B156" s="307"/>
      <c r="C156" s="334" t="s">
        <v>774</v>
      </c>
      <c r="D156" s="282"/>
      <c r="E156" s="282"/>
      <c r="F156" s="335" t="s">
        <v>761</v>
      </c>
      <c r="G156" s="282"/>
      <c r="H156" s="334" t="s">
        <v>795</v>
      </c>
      <c r="I156" s="334" t="s">
        <v>757</v>
      </c>
      <c r="J156" s="334">
        <v>50</v>
      </c>
      <c r="K156" s="330"/>
    </row>
    <row r="157" spans="2:11" s="1" customFormat="1" ht="15" customHeight="1">
      <c r="B157" s="307"/>
      <c r="C157" s="334" t="s">
        <v>782</v>
      </c>
      <c r="D157" s="282"/>
      <c r="E157" s="282"/>
      <c r="F157" s="335" t="s">
        <v>761</v>
      </c>
      <c r="G157" s="282"/>
      <c r="H157" s="334" t="s">
        <v>795</v>
      </c>
      <c r="I157" s="334" t="s">
        <v>757</v>
      </c>
      <c r="J157" s="334">
        <v>50</v>
      </c>
      <c r="K157" s="330"/>
    </row>
    <row r="158" spans="2:11" s="1" customFormat="1" ht="15" customHeight="1">
      <c r="B158" s="307"/>
      <c r="C158" s="334" t="s">
        <v>780</v>
      </c>
      <c r="D158" s="282"/>
      <c r="E158" s="282"/>
      <c r="F158" s="335" t="s">
        <v>761</v>
      </c>
      <c r="G158" s="282"/>
      <c r="H158" s="334" t="s">
        <v>795</v>
      </c>
      <c r="I158" s="334" t="s">
        <v>757</v>
      </c>
      <c r="J158" s="334">
        <v>50</v>
      </c>
      <c r="K158" s="330"/>
    </row>
    <row r="159" spans="2:11" s="1" customFormat="1" ht="15" customHeight="1">
      <c r="B159" s="307"/>
      <c r="C159" s="334" t="s">
        <v>79</v>
      </c>
      <c r="D159" s="282"/>
      <c r="E159" s="282"/>
      <c r="F159" s="335" t="s">
        <v>755</v>
      </c>
      <c r="G159" s="282"/>
      <c r="H159" s="334" t="s">
        <v>817</v>
      </c>
      <c r="I159" s="334" t="s">
        <v>757</v>
      </c>
      <c r="J159" s="334" t="s">
        <v>818</v>
      </c>
      <c r="K159" s="330"/>
    </row>
    <row r="160" spans="2:11" s="1" customFormat="1" ht="15" customHeight="1">
      <c r="B160" s="307"/>
      <c r="C160" s="334" t="s">
        <v>819</v>
      </c>
      <c r="D160" s="282"/>
      <c r="E160" s="282"/>
      <c r="F160" s="335" t="s">
        <v>755</v>
      </c>
      <c r="G160" s="282"/>
      <c r="H160" s="334" t="s">
        <v>820</v>
      </c>
      <c r="I160" s="334" t="s">
        <v>790</v>
      </c>
      <c r="J160" s="334"/>
      <c r="K160" s="330"/>
    </row>
    <row r="161" spans="2:11" s="1" customFormat="1" ht="15" customHeight="1">
      <c r="B161" s="336"/>
      <c r="C161" s="316"/>
      <c r="D161" s="316"/>
      <c r="E161" s="316"/>
      <c r="F161" s="316"/>
      <c r="G161" s="316"/>
      <c r="H161" s="316"/>
      <c r="I161" s="316"/>
      <c r="J161" s="316"/>
      <c r="K161" s="337"/>
    </row>
    <row r="162" spans="2:11" s="1" customFormat="1" ht="18.75" customHeight="1">
      <c r="B162" s="318"/>
      <c r="C162" s="328"/>
      <c r="D162" s="328"/>
      <c r="E162" s="328"/>
      <c r="F162" s="338"/>
      <c r="G162" s="328"/>
      <c r="H162" s="328"/>
      <c r="I162" s="328"/>
      <c r="J162" s="328"/>
      <c r="K162" s="318"/>
    </row>
    <row r="163" spans="2:11" s="1" customFormat="1" ht="18.75" customHeight="1">
      <c r="B163" s="290"/>
      <c r="C163" s="290"/>
      <c r="D163" s="290"/>
      <c r="E163" s="290"/>
      <c r="F163" s="290"/>
      <c r="G163" s="290"/>
      <c r="H163" s="290"/>
      <c r="I163" s="290"/>
      <c r="J163" s="290"/>
      <c r="K163" s="290"/>
    </row>
    <row r="164" spans="2:11" s="1" customFormat="1" ht="7.5" customHeight="1">
      <c r="B164" s="269"/>
      <c r="C164" s="270"/>
      <c r="D164" s="270"/>
      <c r="E164" s="270"/>
      <c r="F164" s="270"/>
      <c r="G164" s="270"/>
      <c r="H164" s="270"/>
      <c r="I164" s="270"/>
      <c r="J164" s="270"/>
      <c r="K164" s="271"/>
    </row>
    <row r="165" spans="2:11" s="1" customFormat="1" ht="45" customHeight="1">
      <c r="B165" s="272"/>
      <c r="C165" s="273" t="s">
        <v>821</v>
      </c>
      <c r="D165" s="273"/>
      <c r="E165" s="273"/>
      <c r="F165" s="273"/>
      <c r="G165" s="273"/>
      <c r="H165" s="273"/>
      <c r="I165" s="273"/>
      <c r="J165" s="273"/>
      <c r="K165" s="274"/>
    </row>
    <row r="166" spans="2:11" s="1" customFormat="1" ht="17.25" customHeight="1">
      <c r="B166" s="272"/>
      <c r="C166" s="297" t="s">
        <v>749</v>
      </c>
      <c r="D166" s="297"/>
      <c r="E166" s="297"/>
      <c r="F166" s="297" t="s">
        <v>750</v>
      </c>
      <c r="G166" s="339"/>
      <c r="H166" s="340" t="s">
        <v>51</v>
      </c>
      <c r="I166" s="340" t="s">
        <v>54</v>
      </c>
      <c r="J166" s="297" t="s">
        <v>751</v>
      </c>
      <c r="K166" s="274"/>
    </row>
    <row r="167" spans="2:11" s="1" customFormat="1" ht="17.25" customHeight="1">
      <c r="B167" s="275"/>
      <c r="C167" s="299" t="s">
        <v>752</v>
      </c>
      <c r="D167" s="299"/>
      <c r="E167" s="299"/>
      <c r="F167" s="300" t="s">
        <v>753</v>
      </c>
      <c r="G167" s="341"/>
      <c r="H167" s="342"/>
      <c r="I167" s="342"/>
      <c r="J167" s="299" t="s">
        <v>754</v>
      </c>
      <c r="K167" s="277"/>
    </row>
    <row r="168" spans="2:11" s="1" customFormat="1" ht="5.25" customHeight="1">
      <c r="B168" s="307"/>
      <c r="C168" s="302"/>
      <c r="D168" s="302"/>
      <c r="E168" s="302"/>
      <c r="F168" s="302"/>
      <c r="G168" s="303"/>
      <c r="H168" s="302"/>
      <c r="I168" s="302"/>
      <c r="J168" s="302"/>
      <c r="K168" s="330"/>
    </row>
    <row r="169" spans="2:11" s="1" customFormat="1" ht="15" customHeight="1">
      <c r="B169" s="307"/>
      <c r="C169" s="282" t="s">
        <v>758</v>
      </c>
      <c r="D169" s="282"/>
      <c r="E169" s="282"/>
      <c r="F169" s="305" t="s">
        <v>755</v>
      </c>
      <c r="G169" s="282"/>
      <c r="H169" s="282" t="s">
        <v>795</v>
      </c>
      <c r="I169" s="282" t="s">
        <v>757</v>
      </c>
      <c r="J169" s="282">
        <v>120</v>
      </c>
      <c r="K169" s="330"/>
    </row>
    <row r="170" spans="2:11" s="1" customFormat="1" ht="15" customHeight="1">
      <c r="B170" s="307"/>
      <c r="C170" s="282" t="s">
        <v>804</v>
      </c>
      <c r="D170" s="282"/>
      <c r="E170" s="282"/>
      <c r="F170" s="305" t="s">
        <v>755</v>
      </c>
      <c r="G170" s="282"/>
      <c r="H170" s="282" t="s">
        <v>805</v>
      </c>
      <c r="I170" s="282" t="s">
        <v>757</v>
      </c>
      <c r="J170" s="282" t="s">
        <v>806</v>
      </c>
      <c r="K170" s="330"/>
    </row>
    <row r="171" spans="2:11" s="1" customFormat="1" ht="15" customHeight="1">
      <c r="B171" s="307"/>
      <c r="C171" s="282" t="s">
        <v>703</v>
      </c>
      <c r="D171" s="282"/>
      <c r="E171" s="282"/>
      <c r="F171" s="305" t="s">
        <v>755</v>
      </c>
      <c r="G171" s="282"/>
      <c r="H171" s="282" t="s">
        <v>822</v>
      </c>
      <c r="I171" s="282" t="s">
        <v>757</v>
      </c>
      <c r="J171" s="282" t="s">
        <v>806</v>
      </c>
      <c r="K171" s="330"/>
    </row>
    <row r="172" spans="2:11" s="1" customFormat="1" ht="15" customHeight="1">
      <c r="B172" s="307"/>
      <c r="C172" s="282" t="s">
        <v>760</v>
      </c>
      <c r="D172" s="282"/>
      <c r="E172" s="282"/>
      <c r="F172" s="305" t="s">
        <v>761</v>
      </c>
      <c r="G172" s="282"/>
      <c r="H172" s="282" t="s">
        <v>822</v>
      </c>
      <c r="I172" s="282" t="s">
        <v>757</v>
      </c>
      <c r="J172" s="282">
        <v>50</v>
      </c>
      <c r="K172" s="330"/>
    </row>
    <row r="173" spans="2:11" s="1" customFormat="1" ht="15" customHeight="1">
      <c r="B173" s="307"/>
      <c r="C173" s="282" t="s">
        <v>763</v>
      </c>
      <c r="D173" s="282"/>
      <c r="E173" s="282"/>
      <c r="F173" s="305" t="s">
        <v>755</v>
      </c>
      <c r="G173" s="282"/>
      <c r="H173" s="282" t="s">
        <v>822</v>
      </c>
      <c r="I173" s="282" t="s">
        <v>765</v>
      </c>
      <c r="J173" s="282"/>
      <c r="K173" s="330"/>
    </row>
    <row r="174" spans="2:11" s="1" customFormat="1" ht="15" customHeight="1">
      <c r="B174" s="307"/>
      <c r="C174" s="282" t="s">
        <v>774</v>
      </c>
      <c r="D174" s="282"/>
      <c r="E174" s="282"/>
      <c r="F174" s="305" t="s">
        <v>761</v>
      </c>
      <c r="G174" s="282"/>
      <c r="H174" s="282" t="s">
        <v>822</v>
      </c>
      <c r="I174" s="282" t="s">
        <v>757</v>
      </c>
      <c r="J174" s="282">
        <v>50</v>
      </c>
      <c r="K174" s="330"/>
    </row>
    <row r="175" spans="2:11" s="1" customFormat="1" ht="15" customHeight="1">
      <c r="B175" s="307"/>
      <c r="C175" s="282" t="s">
        <v>782</v>
      </c>
      <c r="D175" s="282"/>
      <c r="E175" s="282"/>
      <c r="F175" s="305" t="s">
        <v>761</v>
      </c>
      <c r="G175" s="282"/>
      <c r="H175" s="282" t="s">
        <v>822</v>
      </c>
      <c r="I175" s="282" t="s">
        <v>757</v>
      </c>
      <c r="J175" s="282">
        <v>50</v>
      </c>
      <c r="K175" s="330"/>
    </row>
    <row r="176" spans="2:11" s="1" customFormat="1" ht="15" customHeight="1">
      <c r="B176" s="307"/>
      <c r="C176" s="282" t="s">
        <v>780</v>
      </c>
      <c r="D176" s="282"/>
      <c r="E176" s="282"/>
      <c r="F176" s="305" t="s">
        <v>761</v>
      </c>
      <c r="G176" s="282"/>
      <c r="H176" s="282" t="s">
        <v>822</v>
      </c>
      <c r="I176" s="282" t="s">
        <v>757</v>
      </c>
      <c r="J176" s="282">
        <v>50</v>
      </c>
      <c r="K176" s="330"/>
    </row>
    <row r="177" spans="2:11" s="1" customFormat="1" ht="15" customHeight="1">
      <c r="B177" s="307"/>
      <c r="C177" s="282" t="s">
        <v>102</v>
      </c>
      <c r="D177" s="282"/>
      <c r="E177" s="282"/>
      <c r="F177" s="305" t="s">
        <v>755</v>
      </c>
      <c r="G177" s="282"/>
      <c r="H177" s="282" t="s">
        <v>823</v>
      </c>
      <c r="I177" s="282" t="s">
        <v>824</v>
      </c>
      <c r="J177" s="282"/>
      <c r="K177" s="330"/>
    </row>
    <row r="178" spans="2:11" s="1" customFormat="1" ht="15" customHeight="1">
      <c r="B178" s="307"/>
      <c r="C178" s="282" t="s">
        <v>54</v>
      </c>
      <c r="D178" s="282"/>
      <c r="E178" s="282"/>
      <c r="F178" s="305" t="s">
        <v>755</v>
      </c>
      <c r="G178" s="282"/>
      <c r="H178" s="282" t="s">
        <v>825</v>
      </c>
      <c r="I178" s="282" t="s">
        <v>826</v>
      </c>
      <c r="J178" s="282">
        <v>1</v>
      </c>
      <c r="K178" s="330"/>
    </row>
    <row r="179" spans="2:11" s="1" customFormat="1" ht="15" customHeight="1">
      <c r="B179" s="307"/>
      <c r="C179" s="282" t="s">
        <v>50</v>
      </c>
      <c r="D179" s="282"/>
      <c r="E179" s="282"/>
      <c r="F179" s="305" t="s">
        <v>755</v>
      </c>
      <c r="G179" s="282"/>
      <c r="H179" s="282" t="s">
        <v>827</v>
      </c>
      <c r="I179" s="282" t="s">
        <v>757</v>
      </c>
      <c r="J179" s="282">
        <v>20</v>
      </c>
      <c r="K179" s="330"/>
    </row>
    <row r="180" spans="2:11" s="1" customFormat="1" ht="15" customHeight="1">
      <c r="B180" s="307"/>
      <c r="C180" s="282" t="s">
        <v>51</v>
      </c>
      <c r="D180" s="282"/>
      <c r="E180" s="282"/>
      <c r="F180" s="305" t="s">
        <v>755</v>
      </c>
      <c r="G180" s="282"/>
      <c r="H180" s="282" t="s">
        <v>828</v>
      </c>
      <c r="I180" s="282" t="s">
        <v>757</v>
      </c>
      <c r="J180" s="282">
        <v>255</v>
      </c>
      <c r="K180" s="330"/>
    </row>
    <row r="181" spans="2:11" s="1" customFormat="1" ht="15" customHeight="1">
      <c r="B181" s="307"/>
      <c r="C181" s="282" t="s">
        <v>103</v>
      </c>
      <c r="D181" s="282"/>
      <c r="E181" s="282"/>
      <c r="F181" s="305" t="s">
        <v>755</v>
      </c>
      <c r="G181" s="282"/>
      <c r="H181" s="282" t="s">
        <v>719</v>
      </c>
      <c r="I181" s="282" t="s">
        <v>757</v>
      </c>
      <c r="J181" s="282">
        <v>10</v>
      </c>
      <c r="K181" s="330"/>
    </row>
    <row r="182" spans="2:11" s="1" customFormat="1" ht="15" customHeight="1">
      <c r="B182" s="307"/>
      <c r="C182" s="282" t="s">
        <v>104</v>
      </c>
      <c r="D182" s="282"/>
      <c r="E182" s="282"/>
      <c r="F182" s="305" t="s">
        <v>755</v>
      </c>
      <c r="G182" s="282"/>
      <c r="H182" s="282" t="s">
        <v>829</v>
      </c>
      <c r="I182" s="282" t="s">
        <v>790</v>
      </c>
      <c r="J182" s="282"/>
      <c r="K182" s="330"/>
    </row>
    <row r="183" spans="2:11" s="1" customFormat="1" ht="15" customHeight="1">
      <c r="B183" s="307"/>
      <c r="C183" s="282" t="s">
        <v>830</v>
      </c>
      <c r="D183" s="282"/>
      <c r="E183" s="282"/>
      <c r="F183" s="305" t="s">
        <v>755</v>
      </c>
      <c r="G183" s="282"/>
      <c r="H183" s="282" t="s">
        <v>831</v>
      </c>
      <c r="I183" s="282" t="s">
        <v>790</v>
      </c>
      <c r="J183" s="282"/>
      <c r="K183" s="330"/>
    </row>
    <row r="184" spans="2:11" s="1" customFormat="1" ht="15" customHeight="1">
      <c r="B184" s="307"/>
      <c r="C184" s="282" t="s">
        <v>819</v>
      </c>
      <c r="D184" s="282"/>
      <c r="E184" s="282"/>
      <c r="F184" s="305" t="s">
        <v>755</v>
      </c>
      <c r="G184" s="282"/>
      <c r="H184" s="282" t="s">
        <v>832</v>
      </c>
      <c r="I184" s="282" t="s">
        <v>790</v>
      </c>
      <c r="J184" s="282"/>
      <c r="K184" s="330"/>
    </row>
    <row r="185" spans="2:11" s="1" customFormat="1" ht="15" customHeight="1">
      <c r="B185" s="307"/>
      <c r="C185" s="282" t="s">
        <v>106</v>
      </c>
      <c r="D185" s="282"/>
      <c r="E185" s="282"/>
      <c r="F185" s="305" t="s">
        <v>761</v>
      </c>
      <c r="G185" s="282"/>
      <c r="H185" s="282" t="s">
        <v>833</v>
      </c>
      <c r="I185" s="282" t="s">
        <v>757</v>
      </c>
      <c r="J185" s="282">
        <v>50</v>
      </c>
      <c r="K185" s="330"/>
    </row>
    <row r="186" spans="2:11" s="1" customFormat="1" ht="15" customHeight="1">
      <c r="B186" s="307"/>
      <c r="C186" s="282" t="s">
        <v>834</v>
      </c>
      <c r="D186" s="282"/>
      <c r="E186" s="282"/>
      <c r="F186" s="305" t="s">
        <v>761</v>
      </c>
      <c r="G186" s="282"/>
      <c r="H186" s="282" t="s">
        <v>835</v>
      </c>
      <c r="I186" s="282" t="s">
        <v>836</v>
      </c>
      <c r="J186" s="282"/>
      <c r="K186" s="330"/>
    </row>
    <row r="187" spans="2:11" s="1" customFormat="1" ht="15" customHeight="1">
      <c r="B187" s="307"/>
      <c r="C187" s="282" t="s">
        <v>837</v>
      </c>
      <c r="D187" s="282"/>
      <c r="E187" s="282"/>
      <c r="F187" s="305" t="s">
        <v>761</v>
      </c>
      <c r="G187" s="282"/>
      <c r="H187" s="282" t="s">
        <v>838</v>
      </c>
      <c r="I187" s="282" t="s">
        <v>836</v>
      </c>
      <c r="J187" s="282"/>
      <c r="K187" s="330"/>
    </row>
    <row r="188" spans="2:11" s="1" customFormat="1" ht="15" customHeight="1">
      <c r="B188" s="307"/>
      <c r="C188" s="282" t="s">
        <v>839</v>
      </c>
      <c r="D188" s="282"/>
      <c r="E188" s="282"/>
      <c r="F188" s="305" t="s">
        <v>761</v>
      </c>
      <c r="G188" s="282"/>
      <c r="H188" s="282" t="s">
        <v>840</v>
      </c>
      <c r="I188" s="282" t="s">
        <v>836</v>
      </c>
      <c r="J188" s="282"/>
      <c r="K188" s="330"/>
    </row>
    <row r="189" spans="2:11" s="1" customFormat="1" ht="15" customHeight="1">
      <c r="B189" s="307"/>
      <c r="C189" s="343" t="s">
        <v>841</v>
      </c>
      <c r="D189" s="282"/>
      <c r="E189" s="282"/>
      <c r="F189" s="305" t="s">
        <v>761</v>
      </c>
      <c r="G189" s="282"/>
      <c r="H189" s="282" t="s">
        <v>842</v>
      </c>
      <c r="I189" s="282" t="s">
        <v>843</v>
      </c>
      <c r="J189" s="344" t="s">
        <v>844</v>
      </c>
      <c r="K189" s="330"/>
    </row>
    <row r="190" spans="2:11" s="17" customFormat="1" ht="15" customHeight="1">
      <c r="B190" s="345"/>
      <c r="C190" s="346" t="s">
        <v>845</v>
      </c>
      <c r="D190" s="347"/>
      <c r="E190" s="347"/>
      <c r="F190" s="348" t="s">
        <v>761</v>
      </c>
      <c r="G190" s="347"/>
      <c r="H190" s="347" t="s">
        <v>846</v>
      </c>
      <c r="I190" s="347" t="s">
        <v>843</v>
      </c>
      <c r="J190" s="349" t="s">
        <v>844</v>
      </c>
      <c r="K190" s="350"/>
    </row>
    <row r="191" spans="2:11" s="1" customFormat="1" ht="15" customHeight="1">
      <c r="B191" s="307"/>
      <c r="C191" s="343" t="s">
        <v>39</v>
      </c>
      <c r="D191" s="282"/>
      <c r="E191" s="282"/>
      <c r="F191" s="305" t="s">
        <v>755</v>
      </c>
      <c r="G191" s="282"/>
      <c r="H191" s="279" t="s">
        <v>847</v>
      </c>
      <c r="I191" s="282" t="s">
        <v>848</v>
      </c>
      <c r="J191" s="282"/>
      <c r="K191" s="330"/>
    </row>
    <row r="192" spans="2:11" s="1" customFormat="1" ht="15" customHeight="1">
      <c r="B192" s="307"/>
      <c r="C192" s="343" t="s">
        <v>849</v>
      </c>
      <c r="D192" s="282"/>
      <c r="E192" s="282"/>
      <c r="F192" s="305" t="s">
        <v>755</v>
      </c>
      <c r="G192" s="282"/>
      <c r="H192" s="282" t="s">
        <v>850</v>
      </c>
      <c r="I192" s="282" t="s">
        <v>790</v>
      </c>
      <c r="J192" s="282"/>
      <c r="K192" s="330"/>
    </row>
    <row r="193" spans="2:11" s="1" customFormat="1" ht="15" customHeight="1">
      <c r="B193" s="307"/>
      <c r="C193" s="343" t="s">
        <v>851</v>
      </c>
      <c r="D193" s="282"/>
      <c r="E193" s="282"/>
      <c r="F193" s="305" t="s">
        <v>755</v>
      </c>
      <c r="G193" s="282"/>
      <c r="H193" s="282" t="s">
        <v>852</v>
      </c>
      <c r="I193" s="282" t="s">
        <v>790</v>
      </c>
      <c r="J193" s="282"/>
      <c r="K193" s="330"/>
    </row>
    <row r="194" spans="2:11" s="1" customFormat="1" ht="15" customHeight="1">
      <c r="B194" s="307"/>
      <c r="C194" s="343" t="s">
        <v>853</v>
      </c>
      <c r="D194" s="282"/>
      <c r="E194" s="282"/>
      <c r="F194" s="305" t="s">
        <v>761</v>
      </c>
      <c r="G194" s="282"/>
      <c r="H194" s="282" t="s">
        <v>854</v>
      </c>
      <c r="I194" s="282" t="s">
        <v>790</v>
      </c>
      <c r="J194" s="282"/>
      <c r="K194" s="330"/>
    </row>
    <row r="195" spans="2:11" s="1" customFormat="1" ht="15" customHeight="1">
      <c r="B195" s="336"/>
      <c r="C195" s="351"/>
      <c r="D195" s="316"/>
      <c r="E195" s="316"/>
      <c r="F195" s="316"/>
      <c r="G195" s="316"/>
      <c r="H195" s="316"/>
      <c r="I195" s="316"/>
      <c r="J195" s="316"/>
      <c r="K195" s="337"/>
    </row>
    <row r="196" spans="2:11" s="1" customFormat="1" ht="18.75" customHeight="1">
      <c r="B196" s="318"/>
      <c r="C196" s="328"/>
      <c r="D196" s="328"/>
      <c r="E196" s="328"/>
      <c r="F196" s="338"/>
      <c r="G196" s="328"/>
      <c r="H196" s="328"/>
      <c r="I196" s="328"/>
      <c r="J196" s="328"/>
      <c r="K196" s="318"/>
    </row>
    <row r="197" spans="2:11" s="1" customFormat="1" ht="18.75" customHeight="1">
      <c r="B197" s="318"/>
      <c r="C197" s="328"/>
      <c r="D197" s="328"/>
      <c r="E197" s="328"/>
      <c r="F197" s="338"/>
      <c r="G197" s="328"/>
      <c r="H197" s="328"/>
      <c r="I197" s="328"/>
      <c r="J197" s="328"/>
      <c r="K197" s="318"/>
    </row>
    <row r="198" spans="2:11" s="1" customFormat="1" ht="18.75" customHeight="1">
      <c r="B198" s="290"/>
      <c r="C198" s="290"/>
      <c r="D198" s="290"/>
      <c r="E198" s="290"/>
      <c r="F198" s="290"/>
      <c r="G198" s="290"/>
      <c r="H198" s="290"/>
      <c r="I198" s="290"/>
      <c r="J198" s="290"/>
      <c r="K198" s="290"/>
    </row>
    <row r="199" spans="2:11" s="1" customFormat="1" ht="13.5">
      <c r="B199" s="269"/>
      <c r="C199" s="270"/>
      <c r="D199" s="270"/>
      <c r="E199" s="270"/>
      <c r="F199" s="270"/>
      <c r="G199" s="270"/>
      <c r="H199" s="270"/>
      <c r="I199" s="270"/>
      <c r="J199" s="270"/>
      <c r="K199" s="271"/>
    </row>
    <row r="200" spans="2:11" s="1" customFormat="1" ht="21">
      <c r="B200" s="272"/>
      <c r="C200" s="273" t="s">
        <v>855</v>
      </c>
      <c r="D200" s="273"/>
      <c r="E200" s="273"/>
      <c r="F200" s="273"/>
      <c r="G200" s="273"/>
      <c r="H200" s="273"/>
      <c r="I200" s="273"/>
      <c r="J200" s="273"/>
      <c r="K200" s="274"/>
    </row>
    <row r="201" spans="2:11" s="1" customFormat="1" ht="25.5" customHeight="1">
      <c r="B201" s="272"/>
      <c r="C201" s="352" t="s">
        <v>856</v>
      </c>
      <c r="D201" s="352"/>
      <c r="E201" s="352"/>
      <c r="F201" s="352" t="s">
        <v>857</v>
      </c>
      <c r="G201" s="353"/>
      <c r="H201" s="352" t="s">
        <v>858</v>
      </c>
      <c r="I201" s="352"/>
      <c r="J201" s="352"/>
      <c r="K201" s="274"/>
    </row>
    <row r="202" spans="2:11" s="1" customFormat="1" ht="5.25" customHeight="1">
      <c r="B202" s="307"/>
      <c r="C202" s="302"/>
      <c r="D202" s="302"/>
      <c r="E202" s="302"/>
      <c r="F202" s="302"/>
      <c r="G202" s="328"/>
      <c r="H202" s="302"/>
      <c r="I202" s="302"/>
      <c r="J202" s="302"/>
      <c r="K202" s="330"/>
    </row>
    <row r="203" spans="2:11" s="1" customFormat="1" ht="15" customHeight="1">
      <c r="B203" s="307"/>
      <c r="C203" s="282" t="s">
        <v>848</v>
      </c>
      <c r="D203" s="282"/>
      <c r="E203" s="282"/>
      <c r="F203" s="305" t="s">
        <v>40</v>
      </c>
      <c r="G203" s="282"/>
      <c r="H203" s="282" t="s">
        <v>859</v>
      </c>
      <c r="I203" s="282"/>
      <c r="J203" s="282"/>
      <c r="K203" s="330"/>
    </row>
    <row r="204" spans="2:11" s="1" customFormat="1" ht="15" customHeight="1">
      <c r="B204" s="307"/>
      <c r="C204" s="282"/>
      <c r="D204" s="282"/>
      <c r="E204" s="282"/>
      <c r="F204" s="305" t="s">
        <v>41</v>
      </c>
      <c r="G204" s="282"/>
      <c r="H204" s="282" t="s">
        <v>860</v>
      </c>
      <c r="I204" s="282"/>
      <c r="J204" s="282"/>
      <c r="K204" s="330"/>
    </row>
    <row r="205" spans="2:11" s="1" customFormat="1" ht="15" customHeight="1">
      <c r="B205" s="307"/>
      <c r="C205" s="282"/>
      <c r="D205" s="282"/>
      <c r="E205" s="282"/>
      <c r="F205" s="305" t="s">
        <v>44</v>
      </c>
      <c r="G205" s="282"/>
      <c r="H205" s="282" t="s">
        <v>861</v>
      </c>
      <c r="I205" s="282"/>
      <c r="J205" s="282"/>
      <c r="K205" s="330"/>
    </row>
    <row r="206" spans="2:11" s="1" customFormat="1" ht="15" customHeight="1">
      <c r="B206" s="307"/>
      <c r="C206" s="282"/>
      <c r="D206" s="282"/>
      <c r="E206" s="282"/>
      <c r="F206" s="305" t="s">
        <v>42</v>
      </c>
      <c r="G206" s="282"/>
      <c r="H206" s="282" t="s">
        <v>862</v>
      </c>
      <c r="I206" s="282"/>
      <c r="J206" s="282"/>
      <c r="K206" s="330"/>
    </row>
    <row r="207" spans="2:11" s="1" customFormat="1" ht="15" customHeight="1">
      <c r="B207" s="307"/>
      <c r="C207" s="282"/>
      <c r="D207" s="282"/>
      <c r="E207" s="282"/>
      <c r="F207" s="305" t="s">
        <v>43</v>
      </c>
      <c r="G207" s="282"/>
      <c r="H207" s="282" t="s">
        <v>863</v>
      </c>
      <c r="I207" s="282"/>
      <c r="J207" s="282"/>
      <c r="K207" s="330"/>
    </row>
    <row r="208" spans="2:11" s="1" customFormat="1" ht="15" customHeight="1">
      <c r="B208" s="307"/>
      <c r="C208" s="282"/>
      <c r="D208" s="282"/>
      <c r="E208" s="282"/>
      <c r="F208" s="305"/>
      <c r="G208" s="282"/>
      <c r="H208" s="282"/>
      <c r="I208" s="282"/>
      <c r="J208" s="282"/>
      <c r="K208" s="330"/>
    </row>
    <row r="209" spans="2:11" s="1" customFormat="1" ht="15" customHeight="1">
      <c r="B209" s="307"/>
      <c r="C209" s="282" t="s">
        <v>802</v>
      </c>
      <c r="D209" s="282"/>
      <c r="E209" s="282"/>
      <c r="F209" s="305" t="s">
        <v>73</v>
      </c>
      <c r="G209" s="282"/>
      <c r="H209" s="282" t="s">
        <v>864</v>
      </c>
      <c r="I209" s="282"/>
      <c r="J209" s="282"/>
      <c r="K209" s="330"/>
    </row>
    <row r="210" spans="2:11" s="1" customFormat="1" ht="15" customHeight="1">
      <c r="B210" s="307"/>
      <c r="C210" s="282"/>
      <c r="D210" s="282"/>
      <c r="E210" s="282"/>
      <c r="F210" s="305" t="s">
        <v>697</v>
      </c>
      <c r="G210" s="282"/>
      <c r="H210" s="282" t="s">
        <v>698</v>
      </c>
      <c r="I210" s="282"/>
      <c r="J210" s="282"/>
      <c r="K210" s="330"/>
    </row>
    <row r="211" spans="2:11" s="1" customFormat="1" ht="15" customHeight="1">
      <c r="B211" s="307"/>
      <c r="C211" s="282"/>
      <c r="D211" s="282"/>
      <c r="E211" s="282"/>
      <c r="F211" s="305" t="s">
        <v>695</v>
      </c>
      <c r="G211" s="282"/>
      <c r="H211" s="282" t="s">
        <v>865</v>
      </c>
      <c r="I211" s="282"/>
      <c r="J211" s="282"/>
      <c r="K211" s="330"/>
    </row>
    <row r="212" spans="2:11" s="1" customFormat="1" ht="15" customHeight="1">
      <c r="B212" s="354"/>
      <c r="C212" s="282"/>
      <c r="D212" s="282"/>
      <c r="E212" s="282"/>
      <c r="F212" s="305" t="s">
        <v>699</v>
      </c>
      <c r="G212" s="343"/>
      <c r="H212" s="334" t="s">
        <v>700</v>
      </c>
      <c r="I212" s="334"/>
      <c r="J212" s="334"/>
      <c r="K212" s="355"/>
    </row>
    <row r="213" spans="2:11" s="1" customFormat="1" ht="15" customHeight="1">
      <c r="B213" s="354"/>
      <c r="C213" s="282"/>
      <c r="D213" s="282"/>
      <c r="E213" s="282"/>
      <c r="F213" s="305" t="s">
        <v>701</v>
      </c>
      <c r="G213" s="343"/>
      <c r="H213" s="334" t="s">
        <v>866</v>
      </c>
      <c r="I213" s="334"/>
      <c r="J213" s="334"/>
      <c r="K213" s="355"/>
    </row>
    <row r="214" spans="2:11" s="1" customFormat="1" ht="15" customHeight="1">
      <c r="B214" s="354"/>
      <c r="C214" s="282"/>
      <c r="D214" s="282"/>
      <c r="E214" s="282"/>
      <c r="F214" s="305"/>
      <c r="G214" s="343"/>
      <c r="H214" s="334"/>
      <c r="I214" s="334"/>
      <c r="J214" s="334"/>
      <c r="K214" s="355"/>
    </row>
    <row r="215" spans="2:11" s="1" customFormat="1" ht="15" customHeight="1">
      <c r="B215" s="354"/>
      <c r="C215" s="282" t="s">
        <v>826</v>
      </c>
      <c r="D215" s="282"/>
      <c r="E215" s="282"/>
      <c r="F215" s="305">
        <v>1</v>
      </c>
      <c r="G215" s="343"/>
      <c r="H215" s="334" t="s">
        <v>867</v>
      </c>
      <c r="I215" s="334"/>
      <c r="J215" s="334"/>
      <c r="K215" s="355"/>
    </row>
    <row r="216" spans="2:11" s="1" customFormat="1" ht="15" customHeight="1">
      <c r="B216" s="354"/>
      <c r="C216" s="282"/>
      <c r="D216" s="282"/>
      <c r="E216" s="282"/>
      <c r="F216" s="305">
        <v>2</v>
      </c>
      <c r="G216" s="343"/>
      <c r="H216" s="334" t="s">
        <v>868</v>
      </c>
      <c r="I216" s="334"/>
      <c r="J216" s="334"/>
      <c r="K216" s="355"/>
    </row>
    <row r="217" spans="2:11" s="1" customFormat="1" ht="15" customHeight="1">
      <c r="B217" s="354"/>
      <c r="C217" s="282"/>
      <c r="D217" s="282"/>
      <c r="E217" s="282"/>
      <c r="F217" s="305">
        <v>3</v>
      </c>
      <c r="G217" s="343"/>
      <c r="H217" s="334" t="s">
        <v>869</v>
      </c>
      <c r="I217" s="334"/>
      <c r="J217" s="334"/>
      <c r="K217" s="355"/>
    </row>
    <row r="218" spans="2:11" s="1" customFormat="1" ht="15" customHeight="1">
      <c r="B218" s="354"/>
      <c r="C218" s="282"/>
      <c r="D218" s="282"/>
      <c r="E218" s="282"/>
      <c r="F218" s="305">
        <v>4</v>
      </c>
      <c r="G218" s="343"/>
      <c r="H218" s="334" t="s">
        <v>870</v>
      </c>
      <c r="I218" s="334"/>
      <c r="J218" s="334"/>
      <c r="K218" s="355"/>
    </row>
    <row r="219" spans="2:11" s="1" customFormat="1" ht="12.75" customHeight="1">
      <c r="B219" s="356"/>
      <c r="C219" s="357"/>
      <c r="D219" s="357"/>
      <c r="E219" s="357"/>
      <c r="F219" s="357"/>
      <c r="G219" s="357"/>
      <c r="H219" s="357"/>
      <c r="I219" s="357"/>
      <c r="J219" s="357"/>
      <c r="K219" s="358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DESKTOP-2FHCJ8N\acer</dc:creator>
  <cp:keywords/>
  <dc:description/>
  <cp:lastModifiedBy>DESKTOP-2FHCJ8N\acer</cp:lastModifiedBy>
  <dcterms:created xsi:type="dcterms:W3CDTF">2024-02-26T04:28:35Z</dcterms:created>
  <dcterms:modified xsi:type="dcterms:W3CDTF">2024-02-26T04:28:39Z</dcterms:modified>
  <cp:category/>
  <cp:version/>
  <cp:contentType/>
  <cp:contentStatus/>
</cp:coreProperties>
</file>