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povrch víceúčelového..." sheetId="2" r:id="rId2"/>
    <sheet name="02 - tenisové zdi" sheetId="3" r:id="rId3"/>
    <sheet name="03 - výměna oplocení" sheetId="4" r:id="rId4"/>
    <sheet name="04 - výměna sedaček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povrch víceúčelového...'!$C$86:$K$116</definedName>
    <definedName name="_xlnm.Print_Area" localSheetId="1">'01 - povrch víceúčelového...'!$C$4:$J$39,'01 - povrch víceúčelového...'!$C$45:$J$68,'01 - povrch víceúčelového...'!$C$74:$J$116</definedName>
    <definedName name="_xlnm.Print_Titles" localSheetId="1">'01 - povrch víceúčelového...'!$86:$86</definedName>
    <definedName name="_xlnm._FilterDatabase" localSheetId="2" hidden="1">'02 - tenisové zdi'!$C$90:$K$151</definedName>
    <definedName name="_xlnm.Print_Area" localSheetId="2">'02 - tenisové zdi'!$C$4:$J$39,'02 - tenisové zdi'!$C$45:$J$72,'02 - tenisové zdi'!$C$78:$J$151</definedName>
    <definedName name="_xlnm.Print_Titles" localSheetId="2">'02 - tenisové zdi'!$90:$90</definedName>
    <definedName name="_xlnm._FilterDatabase" localSheetId="3" hidden="1">'03 - výměna oplocení'!$C$88:$K$143</definedName>
    <definedName name="_xlnm.Print_Area" localSheetId="3">'03 - výměna oplocení'!$C$4:$J$39,'03 - výměna oplocení'!$C$45:$J$70,'03 - výměna oplocení'!$C$76:$J$143</definedName>
    <definedName name="_xlnm.Print_Titles" localSheetId="3">'03 - výměna oplocení'!$88:$88</definedName>
    <definedName name="_xlnm._FilterDatabase" localSheetId="4" hidden="1">'04 - výměna sedaček'!$C$85:$K$113</definedName>
    <definedName name="_xlnm.Print_Area" localSheetId="4">'04 - výměna sedaček'!$C$4:$J$39,'04 - výměna sedaček'!$C$45:$J$67,'04 - výměna sedaček'!$C$73:$J$113</definedName>
    <definedName name="_xlnm.Print_Titles" localSheetId="4">'04 - výměna sedaček'!$85:$85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12"/>
  <c r="BH112"/>
  <c r="BG112"/>
  <c r="BF112"/>
  <c r="T112"/>
  <c r="T111"/>
  <c r="T110"/>
  <c r="R112"/>
  <c r="R111"/>
  <c r="R110"/>
  <c r="P112"/>
  <c r="P111"/>
  <c r="P110"/>
  <c r="BI108"/>
  <c r="BH108"/>
  <c r="BG108"/>
  <c r="BF108"/>
  <c r="T108"/>
  <c r="T107"/>
  <c r="R108"/>
  <c r="R107"/>
  <c r="P108"/>
  <c r="P107"/>
  <c r="BI105"/>
  <c r="BH105"/>
  <c r="BG105"/>
  <c r="BF105"/>
  <c r="T105"/>
  <c r="R105"/>
  <c r="P105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4" r="J37"/>
  <c r="J36"/>
  <c i="1" r="AY57"/>
  <c i="4" r="J35"/>
  <c i="1" r="AX57"/>
  <c i="4" r="BI142"/>
  <c r="BH142"/>
  <c r="BG142"/>
  <c r="BF142"/>
  <c r="T142"/>
  <c r="T141"/>
  <c r="T140"/>
  <c r="R142"/>
  <c r="R141"/>
  <c r="R140"/>
  <c r="P142"/>
  <c r="P141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T129"/>
  <c r="R130"/>
  <c r="R129"/>
  <c r="P130"/>
  <c r="P129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T92"/>
  <c r="R93"/>
  <c r="R92"/>
  <c r="P93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3" r="J37"/>
  <c r="J36"/>
  <c i="1" r="AY56"/>
  <c i="3" r="J35"/>
  <c i="1" r="AX56"/>
  <c i="3" r="BI150"/>
  <c r="BH150"/>
  <c r="BG150"/>
  <c r="BF150"/>
  <c r="T150"/>
  <c r="T149"/>
  <c r="T148"/>
  <c r="R150"/>
  <c r="R149"/>
  <c r="R148"/>
  <c r="P150"/>
  <c r="P149"/>
  <c r="P148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BI135"/>
  <c r="BH135"/>
  <c r="BG135"/>
  <c r="BF135"/>
  <c r="T135"/>
  <c r="T134"/>
  <c r="R135"/>
  <c r="R134"/>
  <c r="P135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2" r="J89"/>
  <c r="J37"/>
  <c r="J36"/>
  <c i="1" r="AY55"/>
  <c i="2" r="J35"/>
  <c i="1" r="AX55"/>
  <c i="2" r="BI115"/>
  <c r="BH115"/>
  <c r="BG115"/>
  <c r="BF115"/>
  <c r="T115"/>
  <c r="T114"/>
  <c r="T113"/>
  <c r="R115"/>
  <c r="R114"/>
  <c r="R113"/>
  <c r="P115"/>
  <c r="P114"/>
  <c r="P113"/>
  <c r="BI111"/>
  <c r="BH111"/>
  <c r="BG111"/>
  <c r="BF111"/>
  <c r="T111"/>
  <c r="T110"/>
  <c r="R111"/>
  <c r="R110"/>
  <c r="P111"/>
  <c r="P110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T90"/>
  <c r="R91"/>
  <c r="R90"/>
  <c r="P91"/>
  <c r="P90"/>
  <c r="J61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" r="L50"/>
  <c r="AM50"/>
  <c r="AM49"/>
  <c r="L49"/>
  <c r="AM47"/>
  <c r="L47"/>
  <c r="L45"/>
  <c r="L44"/>
  <c i="5" r="BK97"/>
  <c i="2" r="BK115"/>
  <c r="BK111"/>
  <c r="BK104"/>
  <c r="BK100"/>
  <c r="J94"/>
  <c i="3" r="J143"/>
  <c r="BK120"/>
  <c r="BK135"/>
  <c r="BK129"/>
  <c r="BK99"/>
  <c r="BK127"/>
  <c r="BK95"/>
  <c r="J129"/>
  <c i="4" r="J130"/>
  <c r="BK111"/>
  <c r="J142"/>
  <c r="J122"/>
  <c r="J101"/>
  <c r="BK130"/>
  <c r="BK138"/>
  <c r="J134"/>
  <c r="BK107"/>
  <c r="BK100"/>
  <c i="5" r="BK112"/>
  <c r="BK92"/>
  <c r="J99"/>
  <c i="2" r="J100"/>
  <c r="J111"/>
  <c r="J106"/>
  <c r="J104"/>
  <c r="J97"/>
  <c i="3" r="J150"/>
  <c r="J124"/>
  <c r="J139"/>
  <c r="BK124"/>
  <c r="J102"/>
  <c r="J135"/>
  <c r="BK150"/>
  <c r="BK131"/>
  <c i="4" r="BK118"/>
  <c r="BK104"/>
  <c r="J138"/>
  <c r="J118"/>
  <c r="J103"/>
  <c r="BK142"/>
  <c r="J107"/>
  <c r="BK125"/>
  <c r="J109"/>
  <c r="BK103"/>
  <c i="5" r="J112"/>
  <c r="J97"/>
  <c r="J105"/>
  <c r="BK99"/>
  <c r="J108"/>
  <c r="J92"/>
  <c i="2" r="BK97"/>
  <c r="J115"/>
  <c r="BK106"/>
  <c r="BK102"/>
  <c r="BK94"/>
  <c r="J91"/>
  <c i="3" r="J127"/>
  <c r="BK109"/>
  <c r="J120"/>
  <c r="BK106"/>
  <c r="BK145"/>
  <c r="J106"/>
  <c r="BK143"/>
  <c r="J99"/>
  <c i="4" r="BK113"/>
  <c r="BK101"/>
  <c r="BK136"/>
  <c r="J116"/>
  <c r="J93"/>
  <c r="J111"/>
  <c r="BK122"/>
  <c r="J113"/>
  <c r="J104"/>
  <c r="BK93"/>
  <c i="5" r="BK105"/>
  <c r="J94"/>
  <c r="J101"/>
  <c i="1" r="AS54"/>
  <c i="2" r="J102"/>
  <c r="BK91"/>
  <c i="3" r="BK139"/>
  <c r="J117"/>
  <c r="J131"/>
  <c r="BK117"/>
  <c r="J95"/>
  <c r="J109"/>
  <c r="J145"/>
  <c r="BK102"/>
  <c i="4" r="BK109"/>
  <c r="J100"/>
  <c r="BK134"/>
  <c r="BK106"/>
  <c r="BK97"/>
  <c r="J125"/>
  <c r="J136"/>
  <c r="BK116"/>
  <c r="J106"/>
  <c r="J97"/>
  <c i="5" r="BK108"/>
  <c r="BK90"/>
  <c r="BK101"/>
  <c r="J90"/>
  <c r="BK94"/>
  <c i="2" l="1" r="P93"/>
  <c r="BK99"/>
  <c r="J99"/>
  <c r="J64"/>
  <c r="R99"/>
  <c i="3" r="BK101"/>
  <c r="J101"/>
  <c r="J63"/>
  <c r="T101"/>
  <c r="T116"/>
  <c r="R123"/>
  <c r="R142"/>
  <c r="R141"/>
  <c i="2" r="R93"/>
  <c r="R88"/>
  <c r="R87"/>
  <c r="P99"/>
  <c i="3" r="BK94"/>
  <c r="J94"/>
  <c r="J62"/>
  <c r="T94"/>
  <c r="R101"/>
  <c r="P116"/>
  <c r="BK123"/>
  <c r="J123"/>
  <c r="J65"/>
  <c r="T123"/>
  <c r="P142"/>
  <c r="P141"/>
  <c i="4" r="P96"/>
  <c r="BK121"/>
  <c r="J121"/>
  <c r="J64"/>
  <c r="R121"/>
  <c r="T133"/>
  <c r="T132"/>
  <c r="T96"/>
  <c r="P121"/>
  <c r="P133"/>
  <c r="P132"/>
  <c i="5" r="T89"/>
  <c i="2" r="BK93"/>
  <c r="J93"/>
  <c r="J63"/>
  <c r="T93"/>
  <c r="T99"/>
  <c i="3" r="P94"/>
  <c r="R94"/>
  <c r="P101"/>
  <c r="BK116"/>
  <c r="J116"/>
  <c r="J64"/>
  <c r="R116"/>
  <c r="P123"/>
  <c r="BK142"/>
  <c r="J142"/>
  <c r="J69"/>
  <c r="T142"/>
  <c r="T141"/>
  <c i="4" r="BK96"/>
  <c r="J96"/>
  <c r="J63"/>
  <c r="R96"/>
  <c r="R91"/>
  <c r="T121"/>
  <c r="BK133"/>
  <c r="J133"/>
  <c r="J67"/>
  <c r="R133"/>
  <c r="R132"/>
  <c i="5" r="BK89"/>
  <c r="P89"/>
  <c r="R89"/>
  <c r="BK96"/>
  <c r="J96"/>
  <c r="J63"/>
  <c r="P96"/>
  <c r="R96"/>
  <c r="T96"/>
  <c i="2" r="BK114"/>
  <c r="J114"/>
  <c r="J67"/>
  <c i="3" r="BK138"/>
  <c r="J138"/>
  <c r="J67"/>
  <c r="BK149"/>
  <c r="J149"/>
  <c r="J71"/>
  <c i="2" r="BK110"/>
  <c r="J110"/>
  <c r="J65"/>
  <c i="4" r="BK92"/>
  <c r="BK91"/>
  <c r="BK129"/>
  <c r="J129"/>
  <c r="J65"/>
  <c i="2" r="BK90"/>
  <c r="J90"/>
  <c r="J62"/>
  <c i="3" r="BK134"/>
  <c r="J134"/>
  <c r="J66"/>
  <c i="4" r="BK141"/>
  <c r="J141"/>
  <c r="J69"/>
  <c i="5" r="BK107"/>
  <c r="J107"/>
  <c r="J64"/>
  <c r="BK111"/>
  <c r="J111"/>
  <c r="J66"/>
  <c i="4" r="J91"/>
  <c r="J61"/>
  <c r="J92"/>
  <c r="J62"/>
  <c i="5" r="J52"/>
  <c r="BE99"/>
  <c r="E48"/>
  <c r="F55"/>
  <c r="BE90"/>
  <c r="BE94"/>
  <c r="BE97"/>
  <c i="4" r="BK140"/>
  <c r="J140"/>
  <c r="J68"/>
  <c i="5" r="BE92"/>
  <c r="BE101"/>
  <c r="BE105"/>
  <c r="BE108"/>
  <c r="BE112"/>
  <c i="4" r="J52"/>
  <c r="F55"/>
  <c r="BE101"/>
  <c r="BE104"/>
  <c r="BE118"/>
  <c r="E48"/>
  <c r="BE107"/>
  <c r="BE111"/>
  <c r="BE116"/>
  <c r="BE134"/>
  <c r="BE142"/>
  <c r="BE93"/>
  <c r="BE97"/>
  <c r="BE109"/>
  <c r="BE113"/>
  <c r="BE125"/>
  <c r="BE100"/>
  <c r="BE103"/>
  <c r="BE106"/>
  <c r="BE122"/>
  <c r="BE130"/>
  <c r="BE136"/>
  <c r="BE138"/>
  <c i="3" r="E48"/>
  <c r="BE106"/>
  <c r="BE109"/>
  <c r="BE124"/>
  <c r="BE139"/>
  <c r="BE150"/>
  <c r="J52"/>
  <c r="F55"/>
  <c r="BE99"/>
  <c r="BE117"/>
  <c r="BE120"/>
  <c r="BE127"/>
  <c r="BE135"/>
  <c r="BE143"/>
  <c r="BE95"/>
  <c r="BE102"/>
  <c r="BE129"/>
  <c r="BE131"/>
  <c r="BE145"/>
  <c i="2" r="E48"/>
  <c r="J52"/>
  <c r="F55"/>
  <c r="BE91"/>
  <c r="BE94"/>
  <c r="BE100"/>
  <c r="BE102"/>
  <c r="BE104"/>
  <c r="BE106"/>
  <c r="BE111"/>
  <c r="BE97"/>
  <c r="BE115"/>
  <c r="F34"/>
  <c i="1" r="BA55"/>
  <c i="3" r="F36"/>
  <c i="1" r="BC56"/>
  <c i="4" r="F35"/>
  <c i="1" r="BB57"/>
  <c i="5" r="F34"/>
  <c i="1" r="BA58"/>
  <c i="5" r="F36"/>
  <c i="1" r="BC58"/>
  <c i="2" r="F36"/>
  <c i="1" r="BC55"/>
  <c i="3" r="F35"/>
  <c i="1" r="BB56"/>
  <c i="4" r="F34"/>
  <c i="1" r="BA57"/>
  <c i="4" r="J34"/>
  <c i="1" r="AW57"/>
  <c i="5" r="F37"/>
  <c i="1" r="BD58"/>
  <c i="2" r="F37"/>
  <c i="1" r="BD55"/>
  <c i="3" r="J34"/>
  <c i="1" r="AW56"/>
  <c i="4" r="F37"/>
  <c i="1" r="BD57"/>
  <c i="5" r="F35"/>
  <c i="1" r="BB58"/>
  <c i="2" r="J34"/>
  <c i="1" r="AW55"/>
  <c i="2" r="F35"/>
  <c i="1" r="BB55"/>
  <c i="3" r="F37"/>
  <c i="1" r="BD56"/>
  <c i="3" r="F34"/>
  <c i="1" r="BA56"/>
  <c i="4" r="F36"/>
  <c i="1" r="BC57"/>
  <c i="5" r="J34"/>
  <c i="1" r="AW58"/>
  <c i="4" l="1" r="R90"/>
  <c r="R89"/>
  <c r="T91"/>
  <c r="P91"/>
  <c r="P90"/>
  <c r="P89"/>
  <c i="1" r="AU57"/>
  <c i="2" r="P88"/>
  <c r="P87"/>
  <c i="1" r="AU55"/>
  <c i="5" r="R88"/>
  <c r="R87"/>
  <c r="R86"/>
  <c r="BK88"/>
  <c r="J88"/>
  <c r="J61"/>
  <c i="3" r="R93"/>
  <c r="R92"/>
  <c r="R91"/>
  <c i="5" r="P88"/>
  <c r="P87"/>
  <c r="P86"/>
  <c i="1" r="AU58"/>
  <c i="3" r="P93"/>
  <c r="P92"/>
  <c r="P91"/>
  <c i="1" r="AU56"/>
  <c i="2" r="T88"/>
  <c r="T87"/>
  <c i="5" r="T88"/>
  <c r="T87"/>
  <c r="T86"/>
  <c i="4" r="T90"/>
  <c r="T89"/>
  <c i="3" r="T93"/>
  <c r="T92"/>
  <c r="T91"/>
  <c r="BK93"/>
  <c r="J93"/>
  <c r="J61"/>
  <c r="BK141"/>
  <c r="J141"/>
  <c r="J68"/>
  <c r="BK148"/>
  <c r="J148"/>
  <c r="J70"/>
  <c i="4" r="BK132"/>
  <c r="J132"/>
  <c r="J66"/>
  <c i="5" r="J89"/>
  <c r="J62"/>
  <c i="2" r="BK113"/>
  <c r="J113"/>
  <c r="J66"/>
  <c i="5" r="BK110"/>
  <c r="J110"/>
  <c r="J65"/>
  <c i="4" r="BK90"/>
  <c r="BK89"/>
  <c r="J89"/>
  <c r="J59"/>
  <c i="2" r="J33"/>
  <c i="1" r="AV55"/>
  <c r="AT55"/>
  <c i="3" r="F33"/>
  <c i="1" r="AZ56"/>
  <c i="4" r="F33"/>
  <c i="1" r="AZ57"/>
  <c i="5" r="F33"/>
  <c i="1" r="AZ58"/>
  <c r="BB54"/>
  <c r="W31"/>
  <c i="2" r="F33"/>
  <c i="1" r="AZ55"/>
  <c i="3" r="J33"/>
  <c i="1" r="AV56"/>
  <c r="AT56"/>
  <c i="4" r="J33"/>
  <c i="1" r="AV57"/>
  <c r="AT57"/>
  <c r="BA54"/>
  <c r="W30"/>
  <c r="BD54"/>
  <c r="W33"/>
  <c i="5" r="J33"/>
  <c i="1" r="AV58"/>
  <c r="AT58"/>
  <c r="BC54"/>
  <c r="W32"/>
  <c i="2" l="1" r="BK88"/>
  <c r="J88"/>
  <c r="J60"/>
  <c i="5" r="BK87"/>
  <c r="J87"/>
  <c r="J60"/>
  <c i="3" r="BK92"/>
  <c r="J92"/>
  <c r="J60"/>
  <c i="4" r="J90"/>
  <c r="J60"/>
  <c i="1" r="AY54"/>
  <c r="AX54"/>
  <c r="AW54"/>
  <c r="AK30"/>
  <c i="4" r="J30"/>
  <c i="1" r="AG57"/>
  <c r="AZ54"/>
  <c r="W29"/>
  <c r="AU54"/>
  <c i="2" l="1" r="BK87"/>
  <c r="J87"/>
  <c i="3" r="BK91"/>
  <c r="J91"/>
  <c r="J59"/>
  <c i="5" r="BK86"/>
  <c r="J86"/>
  <c r="J59"/>
  <c i="4" r="J39"/>
  <c i="1" r="AN57"/>
  <c i="2" r="J30"/>
  <c i="1" r="AG55"/>
  <c r="AV54"/>
  <c r="AK29"/>
  <c i="2" l="1" r="J39"/>
  <c r="J59"/>
  <c i="1" r="AN55"/>
  <c i="5" r="J30"/>
  <c i="1" r="AG58"/>
  <c i="3" r="J30"/>
  <c i="1" r="AG56"/>
  <c r="AT54"/>
  <c i="5" l="1" r="J39"/>
  <c i="3" r="J39"/>
  <c i="1" r="AN56"/>
  <c r="AN58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<sst xmlns="http://schemas.openxmlformats.org/spreadsheetml/2006/main">
  <si>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</si>
  <si>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</si>
  <si>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</si>
  <si>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</si>
  <si>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</si>
  <si>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{18c89470-1fbf-48d0-8f45-d8f62bf33720}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</si>
  <si>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</si>
  <si>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</si>
  <si>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</si>
  <si>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</si>
  <si>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</si>
  <si>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</si>
  <si>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</si>
  <si>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</si>
  <si>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20241002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</si>
  <si>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</si>
  <si>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</si>
  <si>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víceúčelového hřiště v areálu GJŠB Domažlice</t>
  </si>
  <si>
    <t>KSO:</t>
  </si>
  <si>
    <t/>
  </si>
  <si>
    <t>CC-CZ:</t>
  </si>
  <si>
    <t>Místo:</t>
  </si>
  <si>
    <t>Domažlice</t>
  </si>
  <si>
    <t>Datum:</t>
  </si>
  <si>
    <t>15. 1. 2024</t>
  </si>
  <si>
    <t>Zadavatel:</t>
  </si>
  <si>
    <t>IČ:</t>
  </si>
  <si>
    <t>48342912</t>
  </si>
  <si>
    <t xml:space="preserve">Gymnázium J.Š.Baara  Domažlice</t>
  </si>
  <si>
    <t>DIČ:</t>
  </si>
  <si>
    <t>CZ48342912</t>
  </si>
  <si>
    <t>Uchazeč:</t>
  </si>
  <si>
    <t>Vyplň údaj</t>
  </si>
  <si>
    <t>Projektant:</t>
  </si>
  <si>
    <t>47052121</t>
  </si>
  <si>
    <t>Linhart spol. s r.o.</t>
  </si>
  <si>
    <t>CZ47052121</t>
  </si>
  <si>
    <t>True</t>
  </si>
  <si>
    <t>Zpracovatel:</t>
  </si>
  <si>
    <t>16737385</t>
  </si>
  <si>
    <t>Ing. Miroslav Mach</t>
  </si>
  <si>
    <t>CZ6609020110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</si>
  <si>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</si>
  <si>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</si>
  <si>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</si>
  <si>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</si>
  <si>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</si>
  <si>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</si>
  <si>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</si>
  <si>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</si>
  <si>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</si>
  <si>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</si>
  <si>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</si>
  <si>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</si>
  <si>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</si>
  <si>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</si>
  <si>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</si>
  <si>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</si>
  <si>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</si>
  <si>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</si>
  <si>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</si>
  <si>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</si>
  <si>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</si>
  <si>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</si>
  <si>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</si>
  <si>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</si>
  <si>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</si>
  <si>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</si>
  <si>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</si>
  <si>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</si>
  <si>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</si>
  <si>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</si>
  <si>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</si>
  <si>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</si>
  <si>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</si>
  <si>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</si>
  <si>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</si>
  <si>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</si>
  <si>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</si>
  <si>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</si>
  <si>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</si>
  <si>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</si>
  <si>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</si>
  <si>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</si>
  <si>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povrch víceúčelového hřiště</t>
  </si>
  <si>
    <t>STA</t>
  </si>
  <si>
    <t>1</t>
  </si>
  <si>
    <t>{db4ea4f3-1e12-4ad3-9676-2facf14732a8}</t>
  </si>
  <si>
    <t>2</t>
  </si>
  <si>
    <t>02</t>
  </si>
  <si>
    <t>tenisové zdi</t>
  </si>
  <si>
    <t>{681b1141-efa3-4c7f-8cfe-7e36965d0a15}</t>
  </si>
  <si>
    <t>03</t>
  </si>
  <si>
    <t>výměna oplocení</t>
  </si>
  <si>
    <t>{136e7790-092e-4fa8-8d07-aa1a35c0a4af}</t>
  </si>
  <si>
    <t>04</t>
  </si>
  <si>
    <t>výměna sedaček</t>
  </si>
  <si>
    <t>{08456b3d-db82-4b07-bcf5-3ba66c18ed28}</t>
  </si>
  <si>
    <t>KRYCÍ LIST SOUPISU PRACÍ</t>
  </si>
  <si>
    <t>Objekt:</t>
  </si>
  <si>
    <t>01 - povrch víceúčelového hřiště</t>
  </si>
  <si>
    <t>REKAPITULACE ČLENĚNÍ SOUPISU PRACÍ</t>
  </si>
  <si>
    <t>Kód dílu - Popis</t>
  </si>
  <si>
    <t>Cena celkem [CZK]</t>
  </si>
  <si>
    <t>-1</t>
  </si>
  <si>
    <t>celkem - celkem</t>
  </si>
  <si>
    <t xml:space="preserve">    HSV - Práce a dodávky HSV</t>
  </si>
  <si>
    <t xml:space="preserve">    1 - Zemní práce</t>
  </si>
  <si>
    <t xml:space="preserve">    5 - Komunikace pozemní</t>
  </si>
  <si>
    <t xml:space="preserve">    997 - Přesun sutě</t>
  </si>
  <si>
    <t xml:space="preserve">    998 - Přesun hmot</t>
  </si>
  <si>
    <t xml:space="preserve">    VRN - Vedlejší rozpočtové náklady</t>
  </si>
  <si>
    <t xml:space="preserve">  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</si>
  <si>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</si>
  <si>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</si>
  <si>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</si>
  <si>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</si>
  <si>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</si>
  <si>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</si>
  <si>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</si>
  <si>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</si>
  <si>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</si>
  <si>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</si>
  <si>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</si>
  <si>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</si>
  <si>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</si>
  <si>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celkem</t>
  </si>
  <si>
    <t>4</t>
  </si>
  <si>
    <t>ROZPOCET</t>
  </si>
  <si>
    <t>HSV</t>
  </si>
  <si>
    <t>Práce a dodávky HSV</t>
  </si>
  <si>
    <t>Zemní práce</t>
  </si>
  <si>
    <t>K</t>
  </si>
  <si>
    <t>113102211.R</t>
  </si>
  <si>
    <t>Odstranění elestického pryžového povrchu vcetně očištění podkladního asfaltu tl. do 15 mm</t>
  </si>
  <si>
    <t>m2</t>
  </si>
  <si>
    <t>126629206</t>
  </si>
  <si>
    <t>VV</t>
  </si>
  <si>
    <t>17,0*38,0</t>
  </si>
  <si>
    <t>5</t>
  </si>
  <si>
    <t>Komunikace pozemní</t>
  </si>
  <si>
    <t>589141121</t>
  </si>
  <si>
    <t>Umělý trávník pro sportovní povrchy multisport včetně zásypu pískem výška vlasu do 25 mm z monofilních vláken</t>
  </si>
  <si>
    <t>-165717445</t>
  </si>
  <si>
    <t>Online PSC</t>
  </si>
  <si>
    <t>https://podminky.urs.cz/item/CS_URS_2023_02/589141121</t>
  </si>
  <si>
    <t>38,0*17,0</t>
  </si>
  <si>
    <t>3</t>
  </si>
  <si>
    <t>589811111</t>
  </si>
  <si>
    <t>Umělý trávník pro sportovní povrchy vodorovné značení (lajnování) hřišť pro tenis a multisport šířky 5 cm</t>
  </si>
  <si>
    <t>m</t>
  </si>
  <si>
    <t>-1584094250</t>
  </si>
  <si>
    <t>https://podminky.urs.cz/item/CS_URS_2023_02/589811111</t>
  </si>
  <si>
    <t>997</t>
  </si>
  <si>
    <t>Přesun sutě</t>
  </si>
  <si>
    <t>997002511</t>
  </si>
  <si>
    <t>Vodorovné přemístění suti a vybouraných hmot bez naložení, se složením a hrubým urovnáním na vzdálenost do 1 km</t>
  </si>
  <si>
    <t>t</t>
  </si>
  <si>
    <t>464833362</t>
  </si>
  <si>
    <t>https://podminky.urs.cz/item/CS_URS_2023_02/997002511</t>
  </si>
  <si>
    <t>997002611</t>
  </si>
  <si>
    <t>Nakládání suti a vybouraných hmot na dopravní prostředek pro vodorovné přemístění</t>
  </si>
  <si>
    <t>-1380313386</t>
  </si>
  <si>
    <t>https://podminky.urs.cz/item/CS_URS_2023_02/997002611</t>
  </si>
  <si>
    <t>6</t>
  </si>
  <si>
    <t>997013631</t>
  </si>
  <si>
    <t>Poplatek za uložení stavebního odpadu na skládce (skládkovné) směsného stavebního a demoličního zatříděného do Katalogu odpadů pod kódem 17 09 04</t>
  </si>
  <si>
    <t>-433440613</t>
  </si>
  <si>
    <t>https://podminky.urs.cz/item/CS_URS_2023_02/997013631</t>
  </si>
  <si>
    <t>7</t>
  </si>
  <si>
    <t>997221559</t>
  </si>
  <si>
    <t>Vodorovná doprava suti bez naložení, ale se složením a s hrubým urovnáním Příplatek k ceně za každý další i započatý 1 km přes 1 km</t>
  </si>
  <si>
    <t>1827535071</t>
  </si>
  <si>
    <t>https://podminky.urs.cz/item/CS_URS_2023_02/997221559</t>
  </si>
  <si>
    <t>odvo na skládku Lazce - 14 km</t>
  </si>
  <si>
    <t>14*19,38</t>
  </si>
  <si>
    <t>998</t>
  </si>
  <si>
    <t>Přesun hmot</t>
  </si>
  <si>
    <t>8</t>
  </si>
  <si>
    <t>998222012</t>
  </si>
  <si>
    <t>Přesun hmot pro tělovýchovné plochy dopravní vzdálenost do 200 m</t>
  </si>
  <si>
    <t>-295923771</t>
  </si>
  <si>
    <t>https://podminky.urs.cz/item/CS_URS_2023_02/998222012</t>
  </si>
  <si>
    <t>VRN</t>
  </si>
  <si>
    <t>Vedlejší rozpočtové náklady</t>
  </si>
  <si>
    <t>VRN3</t>
  </si>
  <si>
    <t>Zařízení staveniště</t>
  </si>
  <si>
    <t>9</t>
  </si>
  <si>
    <t>030001000</t>
  </si>
  <si>
    <t>soub</t>
  </si>
  <si>
    <t>1024</t>
  </si>
  <si>
    <t>1877680801</t>
  </si>
  <si>
    <t>https://podminky.urs.cz/item/CS_URS_2023_02/030001000</t>
  </si>
  <si>
    <t>02 - tenisové zdi</t>
  </si>
  <si>
    <t xml:space="preserve">      1 - Zemní práce</t>
  </si>
  <si>
    <t xml:space="preserve">      2 - Zakládání</t>
  </si>
  <si>
    <t xml:space="preserve">      6 - Úpravy povrchů, podlahy a osazování výplní</t>
  </si>
  <si>
    <t xml:space="preserve">      9 - Ostatní konstrukce a práce, bourání</t>
  </si>
  <si>
    <t xml:space="preserve">      997 - Přesun sutě</t>
  </si>
  <si>
    <t xml:space="preserve">      998 - Přesun hmot</t>
  </si>
  <si>
    <t xml:space="preserve">    PSV - Práce a dodávky PSV</t>
  </si>
  <si>
    <t xml:space="preserve">      783 - Dokončovací práce - nátěry</t>
  </si>
  <si>
    <t>132151102</t>
  </si>
  <si>
    <t>Hloubení nezapažených rýh šířky do 800 mm strojně s urovnáním dna do předepsaného profilu a spádu v hornině třídy těžitelnosti I skupiny 1 a 2 přes 20 do 50 m3</t>
  </si>
  <si>
    <t>m3</t>
  </si>
  <si>
    <t>518717071</t>
  </si>
  <si>
    <t>https://podminky.urs.cz/item/CS_URS_2023_02/132151102</t>
  </si>
  <si>
    <t>výkop základu plotu tenisové zdi</t>
  </si>
  <si>
    <t>7,7*0,4*1,0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</si>
  <si>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</si>
  <si>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</si>
  <si>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1931955209</t>
  </si>
  <si>
    <t>https://podminky.urs.cz/item/CS_URS_2023_02/162351104</t>
  </si>
  <si>
    <t>Zakládání</t>
  </si>
  <si>
    <t>274313611</t>
  </si>
  <si>
    <t>Základy z betonu prostého pasy betonu kamenem neprokládaného tř. C 16/20</t>
  </si>
  <si>
    <t>-145189455</t>
  </si>
  <si>
    <t>https://podminky.urs.cz/item/CS_URS_2023_02/274313611</t>
  </si>
  <si>
    <t>beton základů do úrovně terénu</t>
  </si>
  <si>
    <t>279113134</t>
  </si>
  <si>
    <t>Základové zdi z tvárnic ztraceného bednění včetně výplně z betonu bez zvláštních nároků na vliv prostředí třídy C 16/20, tloušťky zdiva přes 250 do 300 mm</t>
  </si>
  <si>
    <t>-190871586</t>
  </si>
  <si>
    <t>https://podminky.urs.cz/item/CS_URS_2023_02/279113134</t>
  </si>
  <si>
    <t>7,7*2,5*2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</si>
  <si>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</si>
  <si>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</si>
  <si>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661357053</t>
  </si>
  <si>
    <t>https://podminky.urs.cz/item/CS_URS_2023_02/279361821</t>
  </si>
  <si>
    <t>vodorovná výztuž 2 x d 8 mm</t>
  </si>
  <si>
    <t>2*2*11*7,7*0,000395</t>
  </si>
  <si>
    <t xml:space="preserve">svislá výztuž  2 x d 8 mm a 0,5m ( 4 ks/mb)</t>
  </si>
  <si>
    <t>2*2*7,7*3,0*0,000395</t>
  </si>
  <si>
    <t>Součet</t>
  </si>
  <si>
    <t>Úpravy povrchů, podlahy a osazování výplní</t>
  </si>
  <si>
    <t>622142001</t>
  </si>
  <si>
    <t>Potažení vnějších ploch pletivem v ploše nebo pruzích, na plném podkladu sklovláknitým vtlačením do tmelu stěn</t>
  </si>
  <si>
    <t>-1017027781</t>
  </si>
  <si>
    <t>https://podminky.urs.cz/item/CS_URS_2023_02/622142001</t>
  </si>
  <si>
    <t>2*(7,7+7,7+2*0,3)*2,5</t>
  </si>
  <si>
    <t>622331141</t>
  </si>
  <si>
    <t>Omítka cementová vnějších ploch nanášená ručně dvouvrstvá, tloušťky jádrové omítky do 15 mm a tloušťky štuku do 3 mm štuková stěn</t>
  </si>
  <si>
    <t>702124709</t>
  </si>
  <si>
    <t>https://podminky.urs.cz/item/CS_URS_2023_02/622331141</t>
  </si>
  <si>
    <t>2*(7,7+0,3)*2*2,5</t>
  </si>
  <si>
    <t>Ostatní konstrukce a práce, bourání</t>
  </si>
  <si>
    <t>985671113</t>
  </si>
  <si>
    <t>Ztužující věnce ze železobetonu obrubní nebo příčné tř. C 20/25</t>
  </si>
  <si>
    <t>-961933276</t>
  </si>
  <si>
    <t>https://podminky.urs.cz/item/CS_URS_2023_02/985671113</t>
  </si>
  <si>
    <t>0,3*7,7*0,07*2</t>
  </si>
  <si>
    <t>985675111</t>
  </si>
  <si>
    <t>Bednění ztužujících věnců zřízení</t>
  </si>
  <si>
    <t>1940192568</t>
  </si>
  <si>
    <t>https://podminky.urs.cz/item/CS_URS_2023_02/985675111</t>
  </si>
  <si>
    <t>10</t>
  </si>
  <si>
    <t>985675121</t>
  </si>
  <si>
    <t>Bednění ztužujících věnců odstranění</t>
  </si>
  <si>
    <t>-1656175298</t>
  </si>
  <si>
    <t>https://podminky.urs.cz/item/CS_URS_2023_02/985675121</t>
  </si>
  <si>
    <t>11</t>
  </si>
  <si>
    <t>985676111</t>
  </si>
  <si>
    <t>Výztuž ztužujících věnců z oceli 10 216 (E)</t>
  </si>
  <si>
    <t>1279000813</t>
  </si>
  <si>
    <t>https://podminky.urs.cz/item/CS_URS_2023_02/985676111</t>
  </si>
  <si>
    <t>2*3*7,7*0,000395*1,15</t>
  </si>
  <si>
    <t>12</t>
  </si>
  <si>
    <t>997221873</t>
  </si>
  <si>
    <t>Poplatek za uložení stavebního odpadu na recyklační skládce (skládkovné) zeminy a kamení zatříděného do Katalogu odpadů pod kódem 17 05 04</t>
  </si>
  <si>
    <t>1083606353</t>
  </si>
  <si>
    <t>https://podminky.urs.cz/item/CS_URS_2023_02/997221873</t>
  </si>
  <si>
    <t>3,08*1,6 'Přepočtené koeficientem množství</t>
  </si>
  <si>
    <t>13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</si>
  <si>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</si>
  <si>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</si>
  <si>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4461518</t>
  </si>
  <si>
    <t>https://podminky.urs.cz/item/CS_URS_2023_02/998012021</t>
  </si>
  <si>
    <t>PSV</t>
  </si>
  <si>
    <t>Práce a dodávky PSV</t>
  </si>
  <si>
    <t>783</t>
  </si>
  <si>
    <t>Dokončovací práce - nátěry</t>
  </si>
  <si>
    <t>14</t>
  </si>
  <si>
    <t>783822101</t>
  </si>
  <si>
    <t>Tmelení omítek před provedením nátěru tmelem disperzním akrylátovým nebo latexovým, prasklin vlásečnicových šířky do 1 mm</t>
  </si>
  <si>
    <t>16</t>
  </si>
  <si>
    <t>-666910943</t>
  </si>
  <si>
    <t>https://podminky.urs.cz/item/CS_URS_2023_02/783822101</t>
  </si>
  <si>
    <t>783823131</t>
  </si>
  <si>
    <t>Penetrační nátěr omítek hladkých omítek hladkých, zrnitých tenkovrstvých nebo štukových stupně členitosti 1 a 2 akrylátový</t>
  </si>
  <si>
    <t>1790746440</t>
  </si>
  <si>
    <t>https://podminky.urs.cz/item/CS_URS_2023_02/783823131</t>
  </si>
  <si>
    <t>P</t>
  </si>
  <si>
    <t>Poznámka k položce:_x000d_
včetně " nalajnování sítě "</t>
  </si>
  <si>
    <t>745041580</t>
  </si>
  <si>
    <t>03 - výměna oplocení</t>
  </si>
  <si>
    <t xml:space="preserve">      3 - Svislé a kompletní konstrukce</t>
  </si>
  <si>
    <t>131111332</t>
  </si>
  <si>
    <t>Vrtání jamek ručním motorovým vrtákem průměru přes 100 do 200 mm</t>
  </si>
  <si>
    <t>1594889491</t>
  </si>
  <si>
    <t>https://podminky.urs.cz/item/CS_URS_2023_02/131111332</t>
  </si>
  <si>
    <t>16+12+6+6</t>
  </si>
  <si>
    <t>Svislé a kompletní konstrukce</t>
  </si>
  <si>
    <t>338171124.R</t>
  </si>
  <si>
    <t>Montáž sloupků a vzpěr plotových ocelových trubkových nebo profilovaných výšky přes 2 do 2,6 m do zemního vrutu</t>
  </si>
  <si>
    <t>kus</t>
  </si>
  <si>
    <t>-1716698383</t>
  </si>
  <si>
    <t>Poznámka k položce:_x000d_
včetně úpravy pro osazení mantinelu</t>
  </si>
  <si>
    <t>M</t>
  </si>
  <si>
    <t>55342167.R</t>
  </si>
  <si>
    <t>plotový sloupek pro svařované panely profilovaný oválný 60x60mm dl 3,5m povrchová úprava Pz a komaxit</t>
  </si>
  <si>
    <t>68688208</t>
  </si>
  <si>
    <t>348101120</t>
  </si>
  <si>
    <t>Osazení vrat nebo vrátek k oplocení na sloupky zděné nebo betonové, plochy jednotlivě přes 2 do 4 m2</t>
  </si>
  <si>
    <t>-264390106</t>
  </si>
  <si>
    <t>https://podminky.urs.cz/item/CS_URS_2023_02/348101120</t>
  </si>
  <si>
    <t>55342332</t>
  </si>
  <si>
    <t>branka plotová jednokřídlá Pz 1000x2030mm</t>
  </si>
  <si>
    <t>1256167984</t>
  </si>
  <si>
    <t>348101130</t>
  </si>
  <si>
    <t>Osazení vrat nebo vrátek k oplocení na sloupky zděné nebo betonové, plochy jednotlivě přes 4 do 6 m2</t>
  </si>
  <si>
    <t>2009519194</t>
  </si>
  <si>
    <t>https://podminky.urs.cz/item/CS_URS_2023_02/348101130</t>
  </si>
  <si>
    <t>55342347.R</t>
  </si>
  <si>
    <t>brána plotová dvoukřídlá Pz 2000x2030mm</t>
  </si>
  <si>
    <t>-282773370</t>
  </si>
  <si>
    <t>348181110</t>
  </si>
  <si>
    <t>Montáž oplocení z dílců dřevěných na předem osazené sloupky, výšky do 1 m</t>
  </si>
  <si>
    <t>1135423620</t>
  </si>
  <si>
    <t>https://podminky.urs.cz/item/CS_URS_2023_02/348181110</t>
  </si>
  <si>
    <t>60516101.R</t>
  </si>
  <si>
    <t>řezivo smrkové sušené tl 50mm</t>
  </si>
  <si>
    <t>-1391804976</t>
  </si>
  <si>
    <t>0,05*1,0*(37,0+37,0-2*7,7+2*17,0-1,0-2,0)</t>
  </si>
  <si>
    <t>348401130.R</t>
  </si>
  <si>
    <t>Montáž oplocení z ochranné sítě s napínacími dráty v přes 1,6 do 3,0 m</t>
  </si>
  <si>
    <t>152502410</t>
  </si>
  <si>
    <t>37,0+37,0-2*7,7+17,0+17,0</t>
  </si>
  <si>
    <t>RMAT0001</t>
  </si>
  <si>
    <t>pletivo - ochranná síť PP 3,0 mm oko 45 mm, včetně kozvvících prvků,</t>
  </si>
  <si>
    <t>-400380086</t>
  </si>
  <si>
    <t>3,0*(37,0+37,0-2*7,7+2*17,0-1,0*2,0-2,0*2,0)</t>
  </si>
  <si>
    <t>259,8*1,05 'Přepočtené koeficientem množství</t>
  </si>
  <si>
    <t>348401140.R</t>
  </si>
  <si>
    <t>Montáž oplocení z pletiva strojového s napínacími dráty přes 2,0 do 4,0 m</t>
  </si>
  <si>
    <t>1292559701</t>
  </si>
  <si>
    <t>37+37+17+17</t>
  </si>
  <si>
    <t>762081510</t>
  </si>
  <si>
    <t>Hoblování hraněného řeziva zabudovaného do konstrukce plošné prkna, fošny</t>
  </si>
  <si>
    <t>1150944660</t>
  </si>
  <si>
    <t>https://podminky.urs.cz/item/CS_URS_2023_02/762081510</t>
  </si>
  <si>
    <t>(2*1,0+5*2*0,05)*(37,0+37,0-2*7,7+2*17,0-1,0-2,0)</t>
  </si>
  <si>
    <t>966071721</t>
  </si>
  <si>
    <t>Bourání plotových sloupků a vzpěr ocelových trubkových nebo profilovaných výšky do 2,50 m odřezáním</t>
  </si>
  <si>
    <t>305524472</t>
  </si>
  <si>
    <t>https://podminky.urs.cz/item/CS_URS_2023_02/966071721</t>
  </si>
  <si>
    <t>Poznámka k položce:_x000d_
odvoz do sběrných surovin</t>
  </si>
  <si>
    <t>966071823</t>
  </si>
  <si>
    <t>Rozebrání oplocení z pletiva drátěného se čtvercovými oky, výšky přes 2,0 do 4,0 m</t>
  </si>
  <si>
    <t>1198915686</t>
  </si>
  <si>
    <t>https://podminky.urs.cz/item/CS_URS_2023_02/966071823</t>
  </si>
  <si>
    <t>763914240</t>
  </si>
  <si>
    <t>17</t>
  </si>
  <si>
    <t>783137101</t>
  </si>
  <si>
    <t>Krycí nátěr truhlářských konstrukcí jednonásobný epoxidový</t>
  </si>
  <si>
    <t>1685964953</t>
  </si>
  <si>
    <t>https://podminky.urs.cz/item/CS_URS_2023_02/783137101</t>
  </si>
  <si>
    <t>18</t>
  </si>
  <si>
    <t>783138213</t>
  </si>
  <si>
    <t>Lakovací nátěr truhlářských konstrukcí dvojnásobný s mezibroušením epoxidový</t>
  </si>
  <si>
    <t>607327318</t>
  </si>
  <si>
    <t>https://podminky.urs.cz/item/CS_URS_2023_02/783138213</t>
  </si>
  <si>
    <t>19</t>
  </si>
  <si>
    <t>783223021</t>
  </si>
  <si>
    <t>Preventivní napouštěcí nátěr tesařských prvků proti dřevokazným houbám, hmyzu a plísním nezabudovaných do konstrukce dvojnásobný akrylátový</t>
  </si>
  <si>
    <t>359095511</t>
  </si>
  <si>
    <t>https://podminky.urs.cz/item/CS_URS_2023_02/783223021</t>
  </si>
  <si>
    <t>20</t>
  </si>
  <si>
    <t>-1569916773</t>
  </si>
  <si>
    <t>04 - výměna sedaček</t>
  </si>
  <si>
    <t xml:space="preserve">      766 - Konstrukce truhlářské</t>
  </si>
  <si>
    <t>766</t>
  </si>
  <si>
    <t>Konstrukce truhlářské</t>
  </si>
  <si>
    <t>766490811.R</t>
  </si>
  <si>
    <t>Demontáž drevěnýc sedáků - desek délky jednoho kusu do 1000 mm</t>
  </si>
  <si>
    <t>1464288385</t>
  </si>
  <si>
    <t>Poznámka k položce:_x000d_
demontáž sedáků včetně likvidace materiálu</t>
  </si>
  <si>
    <t>766699211</t>
  </si>
  <si>
    <t>Montáž ostatních truhlářských konstrukcí desek lavic, šířky do 500 mm</t>
  </si>
  <si>
    <t>-1618273864</t>
  </si>
  <si>
    <t>https://podminky.urs.cz/item/CS_URS_2023_02/766699211</t>
  </si>
  <si>
    <t>EFS.D000139</t>
  </si>
  <si>
    <t>Lavička - sedák atyp</t>
  </si>
  <si>
    <t>32</t>
  </si>
  <si>
    <t>770197833</t>
  </si>
  <si>
    <t>Poznámka k položce:_x000d_
včetně kotvicích prků ( svlaků a pod),_x000d_
 Plastová prkna z materiálu Traplast,_x000d_
Prkno 120 × 40 mm, délka 2,0 m, lavičkové, hnědá</t>
  </si>
  <si>
    <t>-1794009578</t>
  </si>
  <si>
    <t>-1303609045</t>
  </si>
  <si>
    <t>-1344484193</t>
  </si>
  <si>
    <t>odvoz do sběrného dvora Domažlice - 2 km</t>
  </si>
  <si>
    <t>2*1,2</t>
  </si>
  <si>
    <t>997013811</t>
  </si>
  <si>
    <t>Poplatek za uložení stavebního odpadu na skládce (skládkovné) dřevěného zatříděného do Katalogu odpadů pod kódem 17 02 01</t>
  </si>
  <si>
    <t>-733795676</t>
  </si>
  <si>
    <t>https://podminky.urs.cz/item/CS_URS_2023_02/997013811</t>
  </si>
  <si>
    <t>-375422589</t>
  </si>
  <si>
    <t>97370136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</si>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</sst>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589141121" TargetMode="External" /><Relationship Id="rId2" Type="http://schemas.openxmlformats.org/officeDocument/2006/relationships/hyperlink" Target="https://podminky.urs.cz/item/CS_URS_2023_02/589811111" TargetMode="External" /><Relationship Id="rId3" Type="http://schemas.openxmlformats.org/officeDocument/2006/relationships/hyperlink" Target="https://podminky.urs.cz/item/CS_URS_2023_02/997002511" TargetMode="External" /><Relationship Id="rId4" Type="http://schemas.openxmlformats.org/officeDocument/2006/relationships/hyperlink" Target="https://podminky.urs.cz/item/CS_URS_2023_02/997002611" TargetMode="External" /><Relationship Id="rId5" Type="http://schemas.openxmlformats.org/officeDocument/2006/relationships/hyperlink" Target="https://podminky.urs.cz/item/CS_URS_2023_02/997013631" TargetMode="External" /><Relationship Id="rId6" Type="http://schemas.openxmlformats.org/officeDocument/2006/relationships/hyperlink" Target="https://podminky.urs.cz/item/CS_URS_2023_02/997221559" TargetMode="External" /><Relationship Id="rId7" Type="http://schemas.openxmlformats.org/officeDocument/2006/relationships/hyperlink" Target="https://podminky.urs.cz/item/CS_URS_2023_02/998222012" TargetMode="External" /><Relationship Id="rId8" Type="http://schemas.openxmlformats.org/officeDocument/2006/relationships/hyperlink" Target="https://podminky.urs.cz/item/CS_URS_2023_02/030001000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151102" TargetMode="External" /><Relationship Id="rId2" Type="http://schemas.openxmlformats.org/officeDocument/2006/relationships/hyperlink" Target="https://podminky.urs.cz/item/CS_URS_2023_02/162351104" TargetMode="External" /><Relationship Id="rId3" Type="http://schemas.openxmlformats.org/officeDocument/2006/relationships/hyperlink" Target="https://podminky.urs.cz/item/CS_URS_2023_02/274313611" TargetMode="External" /><Relationship Id="rId4" Type="http://schemas.openxmlformats.org/officeDocument/2006/relationships/hyperlink" Target="https://podminky.urs.cz/item/CS_URS_2023_02/279113134" TargetMode="External" /><Relationship Id="rId5" Type="http://schemas.openxmlformats.org/officeDocument/2006/relationships/hyperlink" Target="https://podminky.urs.cz/item/CS_URS_2023_02/279361821" TargetMode="External" /><Relationship Id="rId6" Type="http://schemas.openxmlformats.org/officeDocument/2006/relationships/hyperlink" Target="https://podminky.urs.cz/item/CS_URS_2023_02/622142001" TargetMode="External" /><Relationship Id="rId7" Type="http://schemas.openxmlformats.org/officeDocument/2006/relationships/hyperlink" Target="https://podminky.urs.cz/item/CS_URS_2023_02/622331141" TargetMode="External" /><Relationship Id="rId8" Type="http://schemas.openxmlformats.org/officeDocument/2006/relationships/hyperlink" Target="https://podminky.urs.cz/item/CS_URS_2023_02/985671113" TargetMode="External" /><Relationship Id="rId9" Type="http://schemas.openxmlformats.org/officeDocument/2006/relationships/hyperlink" Target="https://podminky.urs.cz/item/CS_URS_2023_02/985675111" TargetMode="External" /><Relationship Id="rId10" Type="http://schemas.openxmlformats.org/officeDocument/2006/relationships/hyperlink" Target="https://podminky.urs.cz/item/CS_URS_2023_02/985675121" TargetMode="External" /><Relationship Id="rId11" Type="http://schemas.openxmlformats.org/officeDocument/2006/relationships/hyperlink" Target="https://podminky.urs.cz/item/CS_URS_2023_02/985676111" TargetMode="External" /><Relationship Id="rId12" Type="http://schemas.openxmlformats.org/officeDocument/2006/relationships/hyperlink" Target="https://podminky.urs.cz/item/CS_URS_2023_02/997221873" TargetMode="External" /><Relationship Id="rId13" Type="http://schemas.openxmlformats.org/officeDocument/2006/relationships/hyperlink" Target="https://podminky.urs.cz/item/CS_URS_2023_02/998012021" TargetMode="External" /><Relationship Id="rId14" Type="http://schemas.openxmlformats.org/officeDocument/2006/relationships/hyperlink" Target="https://podminky.urs.cz/item/CS_URS_2023_02/783822101" TargetMode="External" /><Relationship Id="rId15" Type="http://schemas.openxmlformats.org/officeDocument/2006/relationships/hyperlink" Target="https://podminky.urs.cz/item/CS_URS_2023_02/783823131" TargetMode="External" /><Relationship Id="rId16" Type="http://schemas.openxmlformats.org/officeDocument/2006/relationships/hyperlink" Target="https://podminky.urs.cz/item/CS_URS_2023_02/030001000" TargetMode="External" /><Relationship Id="rId1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111332" TargetMode="External" /><Relationship Id="rId2" Type="http://schemas.openxmlformats.org/officeDocument/2006/relationships/hyperlink" Target="https://podminky.urs.cz/item/CS_URS_2023_02/348101120" TargetMode="External" /><Relationship Id="rId3" Type="http://schemas.openxmlformats.org/officeDocument/2006/relationships/hyperlink" Target="https://podminky.urs.cz/item/CS_URS_2023_02/348101130" TargetMode="External" /><Relationship Id="rId4" Type="http://schemas.openxmlformats.org/officeDocument/2006/relationships/hyperlink" Target="https://podminky.urs.cz/item/CS_URS_2023_02/348181110" TargetMode="External" /><Relationship Id="rId5" Type="http://schemas.openxmlformats.org/officeDocument/2006/relationships/hyperlink" Target="https://podminky.urs.cz/item/CS_URS_2023_02/762081510" TargetMode="External" /><Relationship Id="rId6" Type="http://schemas.openxmlformats.org/officeDocument/2006/relationships/hyperlink" Target="https://podminky.urs.cz/item/CS_URS_2023_02/966071721" TargetMode="External" /><Relationship Id="rId7" Type="http://schemas.openxmlformats.org/officeDocument/2006/relationships/hyperlink" Target="https://podminky.urs.cz/item/CS_URS_2023_02/966071823" TargetMode="External" /><Relationship Id="rId8" Type="http://schemas.openxmlformats.org/officeDocument/2006/relationships/hyperlink" Target="https://podminky.urs.cz/item/CS_URS_2023_02/998222012" TargetMode="External" /><Relationship Id="rId9" Type="http://schemas.openxmlformats.org/officeDocument/2006/relationships/hyperlink" Target="https://podminky.urs.cz/item/CS_URS_2023_02/783137101" TargetMode="External" /><Relationship Id="rId10" Type="http://schemas.openxmlformats.org/officeDocument/2006/relationships/hyperlink" Target="https://podminky.urs.cz/item/CS_URS_2023_02/783138213" TargetMode="External" /><Relationship Id="rId11" Type="http://schemas.openxmlformats.org/officeDocument/2006/relationships/hyperlink" Target="https://podminky.urs.cz/item/CS_URS_2023_02/783223021" TargetMode="External" /><Relationship Id="rId12" Type="http://schemas.openxmlformats.org/officeDocument/2006/relationships/hyperlink" Target="https://podminky.urs.cz/item/CS_URS_2023_02/030001000" TargetMode="External" /><Relationship Id="rId1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66699211" TargetMode="External" /><Relationship Id="rId2" Type="http://schemas.openxmlformats.org/officeDocument/2006/relationships/hyperlink" Target="https://podminky.urs.cz/item/CS_URS_2023_02/997002611" TargetMode="External" /><Relationship Id="rId3" Type="http://schemas.openxmlformats.org/officeDocument/2006/relationships/hyperlink" Target="https://podminky.urs.cz/item/CS_URS_2023_02/997002511" TargetMode="External" /><Relationship Id="rId4" Type="http://schemas.openxmlformats.org/officeDocument/2006/relationships/hyperlink" Target="https://podminky.urs.cz/item/CS_URS_2023_02/997221559" TargetMode="External" /><Relationship Id="rId5" Type="http://schemas.openxmlformats.org/officeDocument/2006/relationships/hyperlink" Target="https://podminky.urs.cz/item/CS_URS_2023_02/997013811" TargetMode="External" /><Relationship Id="rId6" Type="http://schemas.openxmlformats.org/officeDocument/2006/relationships/hyperlink" Target="https://podminky.urs.cz/item/CS_URS_2023_02/998222012" TargetMode="External" /><Relationship Id="rId7" Type="http://schemas.openxmlformats.org/officeDocument/2006/relationships/hyperlink" Target="https://podminky.urs.cz/item/CS_URS_2023_02/030001000" TargetMode="External" /><Relationship Id="rId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41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43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45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46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47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48</v>
      </c>
      <c r="E29" s="49"/>
      <c r="F29" s="34" t="s">
        <v>49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50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51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52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53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54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55</v>
      </c>
      <c r="U35" s="56"/>
      <c r="V35" s="56"/>
      <c r="W35" s="56"/>
      <c r="X35" s="58" t="s">
        <v>56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57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20241002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víceúčelového hřiště v areálu GJŠB Domažlice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Domažlice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15. 1. 2024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Gymnázium J.Š.Baara  Domažlice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Linhart spol. s r.o.</v>
      </c>
      <c r="AN49" s="66"/>
      <c r="AO49" s="66"/>
      <c r="AP49" s="66"/>
      <c r="AQ49" s="42"/>
      <c r="AR49" s="46"/>
      <c r="AS49" s="76" t="s">
        <v>58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Ing. Miroslav Mach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59</v>
      </c>
      <c r="D52" s="89"/>
      <c r="E52" s="89"/>
      <c r="F52" s="89"/>
      <c r="G52" s="89"/>
      <c r="H52" s="90"/>
      <c r="I52" s="91" t="s">
        <v>60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61</v>
      </c>
      <c r="AH52" s="89"/>
      <c r="AI52" s="89"/>
      <c r="AJ52" s="89"/>
      <c r="AK52" s="89"/>
      <c r="AL52" s="89"/>
      <c r="AM52" s="89"/>
      <c r="AN52" s="91" t="s">
        <v>62</v>
      </c>
      <c r="AO52" s="89"/>
      <c r="AP52" s="89"/>
      <c r="AQ52" s="93" t="s">
        <v>63</v>
      </c>
      <c r="AR52" s="46"/>
      <c r="AS52" s="94" t="s">
        <v>64</v>
      </c>
      <c r="AT52" s="95" t="s">
        <v>65</v>
      </c>
      <c r="AU52" s="95" t="s">
        <v>66</v>
      </c>
      <c r="AV52" s="95" t="s">
        <v>67</v>
      </c>
      <c r="AW52" s="95" t="s">
        <v>68</v>
      </c>
      <c r="AX52" s="95" t="s">
        <v>69</v>
      </c>
      <c r="AY52" s="95" t="s">
        <v>70</v>
      </c>
      <c r="AZ52" s="95" t="s">
        <v>71</v>
      </c>
      <c r="BA52" s="95" t="s">
        <v>72</v>
      </c>
      <c r="BB52" s="95" t="s">
        <v>73</v>
      </c>
      <c r="BC52" s="95" t="s">
        <v>74</v>
      </c>
      <c r="BD52" s="96" t="s">
        <v>75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76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77</v>
      </c>
      <c r="BT54" s="111" t="s">
        <v>78</v>
      </c>
      <c r="BU54" s="112" t="s">
        <v>79</v>
      </c>
      <c r="BV54" s="111" t="s">
        <v>80</v>
      </c>
      <c r="BW54" s="111" t="s">
        <v>5</v>
      </c>
      <c r="BX54" s="111" t="s">
        <v>81</v>
      </c>
      <c r="CL54" s="111" t="s">
        <v>19</v>
      </c>
    </row>
    <row r="55" s="7" customFormat="1" ht="16.5" customHeight="1">
      <c r="A55" s="113" t="s">
        <v>82</v>
      </c>
      <c r="B55" s="114"/>
      <c r="C55" s="115"/>
      <c r="D55" s="116" t="s">
        <v>83</v>
      </c>
      <c r="E55" s="116"/>
      <c r="F55" s="116"/>
      <c r="G55" s="116"/>
      <c r="H55" s="116"/>
      <c r="I55" s="117"/>
      <c r="J55" s="116" t="s">
        <v>84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povrch víceúčelového...'!J30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85</v>
      </c>
      <c r="AR55" s="120"/>
      <c r="AS55" s="121">
        <v>0</v>
      </c>
      <c r="AT55" s="122">
        <f>ROUND(SUM(AV55:AW55),2)</f>
        <v>0</v>
      </c>
      <c r="AU55" s="123">
        <f>'01 - povrch víceúčelového...'!P87</f>
        <v>0</v>
      </c>
      <c r="AV55" s="122">
        <f>'01 - povrch víceúčelového...'!J33</f>
        <v>0</v>
      </c>
      <c r="AW55" s="122">
        <f>'01 - povrch víceúčelového...'!J34</f>
        <v>0</v>
      </c>
      <c r="AX55" s="122">
        <f>'01 - povrch víceúčelového...'!J35</f>
        <v>0</v>
      </c>
      <c r="AY55" s="122">
        <f>'01 - povrch víceúčelového...'!J36</f>
        <v>0</v>
      </c>
      <c r="AZ55" s="122">
        <f>'01 - povrch víceúčelového...'!F33</f>
        <v>0</v>
      </c>
      <c r="BA55" s="122">
        <f>'01 - povrch víceúčelového...'!F34</f>
        <v>0</v>
      </c>
      <c r="BB55" s="122">
        <f>'01 - povrch víceúčelového...'!F35</f>
        <v>0</v>
      </c>
      <c r="BC55" s="122">
        <f>'01 - povrch víceúčelového...'!F36</f>
        <v>0</v>
      </c>
      <c r="BD55" s="124">
        <f>'01 - povrch víceúčelového...'!F37</f>
        <v>0</v>
      </c>
      <c r="BE55" s="7"/>
      <c r="BT55" s="125" t="s">
        <v>86</v>
      </c>
      <c r="BV55" s="125" t="s">
        <v>80</v>
      </c>
      <c r="BW55" s="125" t="s">
        <v>87</v>
      </c>
      <c r="BX55" s="125" t="s">
        <v>5</v>
      </c>
      <c r="CL55" s="125" t="s">
        <v>19</v>
      </c>
      <c r="CM55" s="125" t="s">
        <v>88</v>
      </c>
    </row>
    <row r="56" s="7" customFormat="1" ht="16.5" customHeight="1">
      <c r="A56" s="113" t="s">
        <v>82</v>
      </c>
      <c r="B56" s="114"/>
      <c r="C56" s="115"/>
      <c r="D56" s="116" t="s">
        <v>89</v>
      </c>
      <c r="E56" s="116"/>
      <c r="F56" s="116"/>
      <c r="G56" s="116"/>
      <c r="H56" s="116"/>
      <c r="I56" s="117"/>
      <c r="J56" s="116" t="s">
        <v>90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tenisové zdi'!J30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85</v>
      </c>
      <c r="AR56" s="120"/>
      <c r="AS56" s="121">
        <v>0</v>
      </c>
      <c r="AT56" s="122">
        <f>ROUND(SUM(AV56:AW56),2)</f>
        <v>0</v>
      </c>
      <c r="AU56" s="123">
        <f>'02 - tenisové zdi'!P91</f>
        <v>0</v>
      </c>
      <c r="AV56" s="122">
        <f>'02 - tenisové zdi'!J33</f>
        <v>0</v>
      </c>
      <c r="AW56" s="122">
        <f>'02 - tenisové zdi'!J34</f>
        <v>0</v>
      </c>
      <c r="AX56" s="122">
        <f>'02 - tenisové zdi'!J35</f>
        <v>0</v>
      </c>
      <c r="AY56" s="122">
        <f>'02 - tenisové zdi'!J36</f>
        <v>0</v>
      </c>
      <c r="AZ56" s="122">
        <f>'02 - tenisové zdi'!F33</f>
        <v>0</v>
      </c>
      <c r="BA56" s="122">
        <f>'02 - tenisové zdi'!F34</f>
        <v>0</v>
      </c>
      <c r="BB56" s="122">
        <f>'02 - tenisové zdi'!F35</f>
        <v>0</v>
      </c>
      <c r="BC56" s="122">
        <f>'02 - tenisové zdi'!F36</f>
        <v>0</v>
      </c>
      <c r="BD56" s="124">
        <f>'02 - tenisové zdi'!F37</f>
        <v>0</v>
      </c>
      <c r="BE56" s="7"/>
      <c r="BT56" s="125" t="s">
        <v>86</v>
      </c>
      <c r="BV56" s="125" t="s">
        <v>80</v>
      </c>
      <c r="BW56" s="125" t="s">
        <v>91</v>
      </c>
      <c r="BX56" s="125" t="s">
        <v>5</v>
      </c>
      <c r="CL56" s="125" t="s">
        <v>19</v>
      </c>
      <c r="CM56" s="125" t="s">
        <v>88</v>
      </c>
    </row>
    <row r="57" s="7" customFormat="1" ht="16.5" customHeight="1">
      <c r="A57" s="113" t="s">
        <v>82</v>
      </c>
      <c r="B57" s="114"/>
      <c r="C57" s="115"/>
      <c r="D57" s="116" t="s">
        <v>92</v>
      </c>
      <c r="E57" s="116"/>
      <c r="F57" s="116"/>
      <c r="G57" s="116"/>
      <c r="H57" s="116"/>
      <c r="I57" s="117"/>
      <c r="J57" s="116" t="s">
        <v>93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výměna oplocení'!J30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85</v>
      </c>
      <c r="AR57" s="120"/>
      <c r="AS57" s="121">
        <v>0</v>
      </c>
      <c r="AT57" s="122">
        <f>ROUND(SUM(AV57:AW57),2)</f>
        <v>0</v>
      </c>
      <c r="AU57" s="123">
        <f>'03 - výměna oplocení'!P89</f>
        <v>0</v>
      </c>
      <c r="AV57" s="122">
        <f>'03 - výměna oplocení'!J33</f>
        <v>0</v>
      </c>
      <c r="AW57" s="122">
        <f>'03 - výměna oplocení'!J34</f>
        <v>0</v>
      </c>
      <c r="AX57" s="122">
        <f>'03 - výměna oplocení'!J35</f>
        <v>0</v>
      </c>
      <c r="AY57" s="122">
        <f>'03 - výměna oplocení'!J36</f>
        <v>0</v>
      </c>
      <c r="AZ57" s="122">
        <f>'03 - výměna oplocení'!F33</f>
        <v>0</v>
      </c>
      <c r="BA57" s="122">
        <f>'03 - výměna oplocení'!F34</f>
        <v>0</v>
      </c>
      <c r="BB57" s="122">
        <f>'03 - výměna oplocení'!F35</f>
        <v>0</v>
      </c>
      <c r="BC57" s="122">
        <f>'03 - výměna oplocení'!F36</f>
        <v>0</v>
      </c>
      <c r="BD57" s="124">
        <f>'03 - výměna oplocení'!F37</f>
        <v>0</v>
      </c>
      <c r="BE57" s="7"/>
      <c r="BT57" s="125" t="s">
        <v>86</v>
      </c>
      <c r="BV57" s="125" t="s">
        <v>80</v>
      </c>
      <c r="BW57" s="125" t="s">
        <v>94</v>
      </c>
      <c r="BX57" s="125" t="s">
        <v>5</v>
      </c>
      <c r="CL57" s="125" t="s">
        <v>19</v>
      </c>
      <c r="CM57" s="125" t="s">
        <v>88</v>
      </c>
    </row>
    <row r="58" s="7" customFormat="1" ht="16.5" customHeight="1">
      <c r="A58" s="113" t="s">
        <v>82</v>
      </c>
      <c r="B58" s="114"/>
      <c r="C58" s="115"/>
      <c r="D58" s="116" t="s">
        <v>95</v>
      </c>
      <c r="E58" s="116"/>
      <c r="F58" s="116"/>
      <c r="G58" s="116"/>
      <c r="H58" s="116"/>
      <c r="I58" s="117"/>
      <c r="J58" s="116" t="s">
        <v>96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výměna sedaček'!J30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85</v>
      </c>
      <c r="AR58" s="120"/>
      <c r="AS58" s="126">
        <v>0</v>
      </c>
      <c r="AT58" s="127">
        <f>ROUND(SUM(AV58:AW58),2)</f>
        <v>0</v>
      </c>
      <c r="AU58" s="128">
        <f>'04 - výměna sedaček'!P86</f>
        <v>0</v>
      </c>
      <c r="AV58" s="127">
        <f>'04 - výměna sedaček'!J33</f>
        <v>0</v>
      </c>
      <c r="AW58" s="127">
        <f>'04 - výměna sedaček'!J34</f>
        <v>0</v>
      </c>
      <c r="AX58" s="127">
        <f>'04 - výměna sedaček'!J35</f>
        <v>0</v>
      </c>
      <c r="AY58" s="127">
        <f>'04 - výměna sedaček'!J36</f>
        <v>0</v>
      </c>
      <c r="AZ58" s="127">
        <f>'04 - výměna sedaček'!F33</f>
        <v>0</v>
      </c>
      <c r="BA58" s="127">
        <f>'04 - výměna sedaček'!F34</f>
        <v>0</v>
      </c>
      <c r="BB58" s="127">
        <f>'04 - výměna sedaček'!F35</f>
        <v>0</v>
      </c>
      <c r="BC58" s="127">
        <f>'04 - výměna sedaček'!F36</f>
        <v>0</v>
      </c>
      <c r="BD58" s="129">
        <f>'04 - výměna sedaček'!F37</f>
        <v>0</v>
      </c>
      <c r="BE58" s="7"/>
      <c r="BT58" s="125" t="s">
        <v>86</v>
      </c>
      <c r="BV58" s="125" t="s">
        <v>80</v>
      </c>
      <c r="BW58" s="125" t="s">
        <v>97</v>
      </c>
      <c r="BX58" s="125" t="s">
        <v>5</v>
      </c>
      <c r="CL58" s="125" t="s">
        <v>19</v>
      </c>
      <c r="CM58" s="125" t="s">
        <v>88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LGfej38rDV2IpkOM61AFPnxetTKEhArtN5bhtk7gHiDX93zbfLEw6CvuEXYz0yOf3rH8peCrnT2h1jHA2+HnbA==" hashValue="3KqcQfQ4fxDoPfelOzQWgWIrqyRac+JVWh6Z5olMvRNLXaQ1675r/zFfO9Rnpl4aOH2t4J1V9smEw1VzVFnr0w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povrch víceúčelového...'!C2" display="/"/>
    <hyperlink ref="A56" location="'02 - tenisové zdi'!C2" display="/"/>
    <hyperlink ref="A57" location="'03 - výměna oplocení'!C2" display="/"/>
    <hyperlink ref="A58" location="'04 - výměna sedaček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88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víceúčelového hřiště v areálu GJŠB Domažlice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15. 1. 2024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41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44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46</v>
      </c>
      <c r="G32" s="40"/>
      <c r="H32" s="40"/>
      <c r="I32" s="147" t="s">
        <v>45</v>
      </c>
      <c r="J32" s="147" t="s">
        <v>47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48</v>
      </c>
      <c r="E33" s="134" t="s">
        <v>49</v>
      </c>
      <c r="F33" s="149">
        <f>ROUND((SUM(BE87:BE116)),  2)</f>
        <v>0</v>
      </c>
      <c r="G33" s="40"/>
      <c r="H33" s="40"/>
      <c r="I33" s="150">
        <v>0.20999999999999999</v>
      </c>
      <c r="J33" s="149">
        <f>ROUND(((SUM(BE87:BE116))*I33),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50</v>
      </c>
      <c r="F34" s="149">
        <f>ROUND((SUM(BF87:BF116)),  2)</f>
        <v>0</v>
      </c>
      <c r="G34" s="40"/>
      <c r="H34" s="40"/>
      <c r="I34" s="150">
        <v>0.14999999999999999</v>
      </c>
      <c r="J34" s="149">
        <f>ROUND(((SUM(BF87:BF116))*I34),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51</v>
      </c>
      <c r="F35" s="149">
        <f>ROUND((SUM(BG87:BG116)),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52</v>
      </c>
      <c r="F36" s="149">
        <f>ROUND((SUM(BH87:BH116)),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53</v>
      </c>
      <c r="F37" s="149">
        <f>ROUND((SUM(BI87:BI116)),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víceúčelového hřiště v areálu GJŠB Domažlice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povrch víceúčelového hřiště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Domažlice</v>
      </c>
      <c r="G52" s="42"/>
      <c r="H52" s="42"/>
      <c r="I52" s="34" t="s">
        <v>23</v>
      </c>
      <c r="J52" s="74" t="str">
        <f>IF(J12="","",J12)</f>
        <v>15. 1. 2024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Gymnázium J.Š.Baara  Domažlice</v>
      </c>
      <c r="G54" s="42"/>
      <c r="H54" s="42"/>
      <c r="I54" s="34" t="s">
        <v>33</v>
      </c>
      <c r="J54" s="38" t="str">
        <f>E21</f>
        <v>Linhart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Ing. Miroslav Mach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76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105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106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107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108</v>
      </c>
      <c r="E63" s="176"/>
      <c r="F63" s="176"/>
      <c r="G63" s="176"/>
      <c r="H63" s="176"/>
      <c r="I63" s="176"/>
      <c r="J63" s="177">
        <f>J93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109</v>
      </c>
      <c r="E64" s="176"/>
      <c r="F64" s="176"/>
      <c r="G64" s="176"/>
      <c r="H64" s="176"/>
      <c r="I64" s="176"/>
      <c r="J64" s="177">
        <f>J99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110</v>
      </c>
      <c r="E65" s="176"/>
      <c r="F65" s="176"/>
      <c r="G65" s="176"/>
      <c r="H65" s="176"/>
      <c r="I65" s="176"/>
      <c r="J65" s="177">
        <f>J110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111</v>
      </c>
      <c r="E66" s="176"/>
      <c r="F66" s="176"/>
      <c r="G66" s="176"/>
      <c r="H66" s="176"/>
      <c r="I66" s="176"/>
      <c r="J66" s="177">
        <f>J113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3"/>
      <c r="C67" s="174"/>
      <c r="D67" s="175" t="s">
        <v>112</v>
      </c>
      <c r="E67" s="176"/>
      <c r="F67" s="176"/>
      <c r="G67" s="176"/>
      <c r="H67" s="176"/>
      <c r="I67" s="176"/>
      <c r="J67" s="177">
        <f>J114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113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Rekonstrukce víceúčelového hřiště v areálu GJŠB Domažlice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99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01 - povrch víceúčelového hřiště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Domažlice</v>
      </c>
      <c r="G81" s="42"/>
      <c r="H81" s="42"/>
      <c r="I81" s="34" t="s">
        <v>23</v>
      </c>
      <c r="J81" s="74" t="str">
        <f>IF(J12="","",J12)</f>
        <v>15. 1. 2024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 xml:space="preserve">Gymnázium J.Š.Baara  Domažlice</v>
      </c>
      <c r="G83" s="42"/>
      <c r="H83" s="42"/>
      <c r="I83" s="34" t="s">
        <v>33</v>
      </c>
      <c r="J83" s="38" t="str">
        <f>E21</f>
        <v>Linhart spol. s 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IF(E18="","",E18)</f>
        <v>Vyplň údaj</v>
      </c>
      <c r="G84" s="42"/>
      <c r="H84" s="42"/>
      <c r="I84" s="34" t="s">
        <v>38</v>
      </c>
      <c r="J84" s="38" t="str">
        <f>E24</f>
        <v>Ing. Miroslav Mach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114</v>
      </c>
      <c r="D86" s="182" t="s">
        <v>63</v>
      </c>
      <c r="E86" s="182" t="s">
        <v>59</v>
      </c>
      <c r="F86" s="182" t="s">
        <v>60</v>
      </c>
      <c r="G86" s="182" t="s">
        <v>115</v>
      </c>
      <c r="H86" s="182" t="s">
        <v>116</v>
      </c>
      <c r="I86" s="182" t="s">
        <v>117</v>
      </c>
      <c r="J86" s="183" t="s">
        <v>103</v>
      </c>
      <c r="K86" s="184" t="s">
        <v>118</v>
      </c>
      <c r="L86" s="185"/>
      <c r="M86" s="94" t="s">
        <v>19</v>
      </c>
      <c r="N86" s="95" t="s">
        <v>48</v>
      </c>
      <c r="O86" s="95" t="s">
        <v>119</v>
      </c>
      <c r="P86" s="95" t="s">
        <v>120</v>
      </c>
      <c r="Q86" s="95" t="s">
        <v>121</v>
      </c>
      <c r="R86" s="95" t="s">
        <v>122</v>
      </c>
      <c r="S86" s="95" t="s">
        <v>123</v>
      </c>
      <c r="T86" s="96" t="s">
        <v>124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125</v>
      </c>
      <c r="D87" s="42"/>
      <c r="E87" s="42"/>
      <c r="F87" s="42"/>
      <c r="G87" s="42"/>
      <c r="H87" s="42"/>
      <c r="I87" s="42"/>
      <c r="J87" s="186">
        <f>BK87</f>
        <v>0</v>
      </c>
      <c r="K87" s="42"/>
      <c r="L87" s="46"/>
      <c r="M87" s="97"/>
      <c r="N87" s="187"/>
      <c r="O87" s="98"/>
      <c r="P87" s="188">
        <f>P88</f>
        <v>0</v>
      </c>
      <c r="Q87" s="98"/>
      <c r="R87" s="188">
        <f>R88</f>
        <v>17.616340000000001</v>
      </c>
      <c r="S87" s="98"/>
      <c r="T87" s="189">
        <f>T88</f>
        <v>19.379999999999999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77</v>
      </c>
      <c r="AU87" s="19" t="s">
        <v>104</v>
      </c>
      <c r="BK87" s="190">
        <f>BK88</f>
        <v>0</v>
      </c>
    </row>
    <row r="88" s="12" customFormat="1" ht="25.92" customHeight="1">
      <c r="A88" s="12"/>
      <c r="B88" s="191"/>
      <c r="C88" s="192"/>
      <c r="D88" s="193" t="s">
        <v>77</v>
      </c>
      <c r="E88" s="194" t="s">
        <v>126</v>
      </c>
      <c r="F88" s="194" t="s">
        <v>126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P89+P90+P93+P99+P110+P113</f>
        <v>0</v>
      </c>
      <c r="Q88" s="199"/>
      <c r="R88" s="200">
        <f>R89+R90+R93+R99+R110+R113</f>
        <v>17.616340000000001</v>
      </c>
      <c r="S88" s="199"/>
      <c r="T88" s="201">
        <f>T89+T90+T93+T99+T110+T113</f>
        <v>19.379999999999999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127</v>
      </c>
      <c r="AT88" s="203" t="s">
        <v>77</v>
      </c>
      <c r="AU88" s="203" t="s">
        <v>78</v>
      </c>
      <c r="AY88" s="202" t="s">
        <v>128</v>
      </c>
      <c r="BK88" s="204">
        <f>BK89+BK90+BK93+BK99+BK110+BK113</f>
        <v>0</v>
      </c>
    </row>
    <row r="89" s="12" customFormat="1" ht="22.8" customHeight="1">
      <c r="A89" s="12"/>
      <c r="B89" s="191"/>
      <c r="C89" s="192"/>
      <c r="D89" s="193" t="s">
        <v>77</v>
      </c>
      <c r="E89" s="205" t="s">
        <v>129</v>
      </c>
      <c r="F89" s="205" t="s">
        <v>130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v>0</v>
      </c>
      <c r="Q89" s="199"/>
      <c r="R89" s="200">
        <v>0</v>
      </c>
      <c r="S89" s="199"/>
      <c r="T89" s="201"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86</v>
      </c>
      <c r="AT89" s="203" t="s">
        <v>77</v>
      </c>
      <c r="AU89" s="203" t="s">
        <v>86</v>
      </c>
      <c r="AY89" s="202" t="s">
        <v>128</v>
      </c>
      <c r="BK89" s="204">
        <v>0</v>
      </c>
    </row>
    <row r="90" s="12" customFormat="1" ht="22.8" customHeight="1">
      <c r="A90" s="12"/>
      <c r="B90" s="191"/>
      <c r="C90" s="192"/>
      <c r="D90" s="193" t="s">
        <v>77</v>
      </c>
      <c r="E90" s="205" t="s">
        <v>86</v>
      </c>
      <c r="F90" s="205" t="s">
        <v>131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SUM(P91:P92)</f>
        <v>0</v>
      </c>
      <c r="Q90" s="199"/>
      <c r="R90" s="200">
        <f>SUM(R91:R92)</f>
        <v>0</v>
      </c>
      <c r="S90" s="199"/>
      <c r="T90" s="201">
        <f>SUM(T91:T92)</f>
        <v>19.379999999999999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86</v>
      </c>
      <c r="AT90" s="203" t="s">
        <v>77</v>
      </c>
      <c r="AU90" s="203" t="s">
        <v>86</v>
      </c>
      <c r="AY90" s="202" t="s">
        <v>128</v>
      </c>
      <c r="BK90" s="204">
        <f>SUM(BK91:BK92)</f>
        <v>0</v>
      </c>
    </row>
    <row r="91" s="2" customFormat="1" ht="24.15" customHeight="1">
      <c r="A91" s="40"/>
      <c r="B91" s="41"/>
      <c r="C91" s="207" t="s">
        <v>86</v>
      </c>
      <c r="D91" s="207" t="s">
        <v>132</v>
      </c>
      <c r="E91" s="208" t="s">
        <v>133</v>
      </c>
      <c r="F91" s="209" t="s">
        <v>134</v>
      </c>
      <c r="G91" s="210" t="s">
        <v>135</v>
      </c>
      <c r="H91" s="211">
        <v>646</v>
      </c>
      <c r="I91" s="212"/>
      <c r="J91" s="213">
        <f>ROUND(I91*H91,2)</f>
        <v>0</v>
      </c>
      <c r="K91" s="214"/>
      <c r="L91" s="46"/>
      <c r="M91" s="215" t="s">
        <v>19</v>
      </c>
      <c r="N91" s="216" t="s">
        <v>49</v>
      </c>
      <c r="O91" s="86"/>
      <c r="P91" s="217">
        <f>O91*H91</f>
        <v>0</v>
      </c>
      <c r="Q91" s="217">
        <v>0</v>
      </c>
      <c r="R91" s="217">
        <f>Q91*H91</f>
        <v>0</v>
      </c>
      <c r="S91" s="217">
        <v>0.029999999999999999</v>
      </c>
      <c r="T91" s="218">
        <f>S91*H91</f>
        <v>19.379999999999999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9" t="s">
        <v>127</v>
      </c>
      <c r="AT91" s="219" t="s">
        <v>132</v>
      </c>
      <c r="AU91" s="219" t="s">
        <v>88</v>
      </c>
      <c r="AY91" s="19" t="s">
        <v>128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86</v>
      </c>
      <c r="BK91" s="220">
        <f>ROUND(I91*H91,2)</f>
        <v>0</v>
      </c>
      <c r="BL91" s="19" t="s">
        <v>127</v>
      </c>
      <c r="BM91" s="219" t="s">
        <v>136</v>
      </c>
    </row>
    <row r="92" s="13" customFormat="1">
      <c r="A92" s="13"/>
      <c r="B92" s="221"/>
      <c r="C92" s="222"/>
      <c r="D92" s="223" t="s">
        <v>137</v>
      </c>
      <c r="E92" s="224" t="s">
        <v>19</v>
      </c>
      <c r="F92" s="225" t="s">
        <v>138</v>
      </c>
      <c r="G92" s="222"/>
      <c r="H92" s="226">
        <v>646</v>
      </c>
      <c r="I92" s="227"/>
      <c r="J92" s="222"/>
      <c r="K92" s="222"/>
      <c r="L92" s="228"/>
      <c r="M92" s="229"/>
      <c r="N92" s="230"/>
      <c r="O92" s="230"/>
      <c r="P92" s="230"/>
      <c r="Q92" s="230"/>
      <c r="R92" s="230"/>
      <c r="S92" s="230"/>
      <c r="T92" s="23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2" t="s">
        <v>137</v>
      </c>
      <c r="AU92" s="232" t="s">
        <v>88</v>
      </c>
      <c r="AV92" s="13" t="s">
        <v>88</v>
      </c>
      <c r="AW92" s="13" t="s">
        <v>37</v>
      </c>
      <c r="AX92" s="13" t="s">
        <v>86</v>
      </c>
      <c r="AY92" s="232" t="s">
        <v>128</v>
      </c>
    </row>
    <row r="93" s="12" customFormat="1" ht="22.8" customHeight="1">
      <c r="A93" s="12"/>
      <c r="B93" s="191"/>
      <c r="C93" s="192"/>
      <c r="D93" s="193" t="s">
        <v>77</v>
      </c>
      <c r="E93" s="205" t="s">
        <v>139</v>
      </c>
      <c r="F93" s="205" t="s">
        <v>140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SUM(P94:P98)</f>
        <v>0</v>
      </c>
      <c r="Q93" s="199"/>
      <c r="R93" s="200">
        <f>SUM(R94:R98)</f>
        <v>17.616340000000001</v>
      </c>
      <c r="S93" s="199"/>
      <c r="T93" s="201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86</v>
      </c>
      <c r="AT93" s="203" t="s">
        <v>77</v>
      </c>
      <c r="AU93" s="203" t="s">
        <v>86</v>
      </c>
      <c r="AY93" s="202" t="s">
        <v>128</v>
      </c>
      <c r="BK93" s="204">
        <f>SUM(BK94:BK98)</f>
        <v>0</v>
      </c>
    </row>
    <row r="94" s="2" customFormat="1" ht="37.8" customHeight="1">
      <c r="A94" s="40"/>
      <c r="B94" s="41"/>
      <c r="C94" s="207" t="s">
        <v>88</v>
      </c>
      <c r="D94" s="207" t="s">
        <v>132</v>
      </c>
      <c r="E94" s="208" t="s">
        <v>141</v>
      </c>
      <c r="F94" s="209" t="s">
        <v>142</v>
      </c>
      <c r="G94" s="210" t="s">
        <v>135</v>
      </c>
      <c r="H94" s="211">
        <v>646</v>
      </c>
      <c r="I94" s="212"/>
      <c r="J94" s="213">
        <f>ROUND(I94*H94,2)</f>
        <v>0</v>
      </c>
      <c r="K94" s="214"/>
      <c r="L94" s="46"/>
      <c r="M94" s="215" t="s">
        <v>19</v>
      </c>
      <c r="N94" s="216" t="s">
        <v>49</v>
      </c>
      <c r="O94" s="86"/>
      <c r="P94" s="217">
        <f>O94*H94</f>
        <v>0</v>
      </c>
      <c r="Q94" s="217">
        <v>0.026790000000000001</v>
      </c>
      <c r="R94" s="217">
        <f>Q94*H94</f>
        <v>17.306340000000002</v>
      </c>
      <c r="S94" s="217">
        <v>0</v>
      </c>
      <c r="T94" s="21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9" t="s">
        <v>127</v>
      </c>
      <c r="AT94" s="219" t="s">
        <v>132</v>
      </c>
      <c r="AU94" s="219" t="s">
        <v>88</v>
      </c>
      <c r="AY94" s="19" t="s">
        <v>128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86</v>
      </c>
      <c r="BK94" s="220">
        <f>ROUND(I94*H94,2)</f>
        <v>0</v>
      </c>
      <c r="BL94" s="19" t="s">
        <v>127</v>
      </c>
      <c r="BM94" s="219" t="s">
        <v>143</v>
      </c>
    </row>
    <row r="95" s="2" customFormat="1">
      <c r="A95" s="40"/>
      <c r="B95" s="41"/>
      <c r="C95" s="42"/>
      <c r="D95" s="233" t="s">
        <v>144</v>
      </c>
      <c r="E95" s="42"/>
      <c r="F95" s="234" t="s">
        <v>145</v>
      </c>
      <c r="G95" s="42"/>
      <c r="H95" s="42"/>
      <c r="I95" s="235"/>
      <c r="J95" s="42"/>
      <c r="K95" s="42"/>
      <c r="L95" s="46"/>
      <c r="M95" s="236"/>
      <c r="N95" s="237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144</v>
      </c>
      <c r="AU95" s="19" t="s">
        <v>88</v>
      </c>
    </row>
    <row r="96" s="13" customFormat="1">
      <c r="A96" s="13"/>
      <c r="B96" s="221"/>
      <c r="C96" s="222"/>
      <c r="D96" s="223" t="s">
        <v>137</v>
      </c>
      <c r="E96" s="224" t="s">
        <v>19</v>
      </c>
      <c r="F96" s="225" t="s">
        <v>146</v>
      </c>
      <c r="G96" s="222"/>
      <c r="H96" s="226">
        <v>646</v>
      </c>
      <c r="I96" s="227"/>
      <c r="J96" s="222"/>
      <c r="K96" s="222"/>
      <c r="L96" s="228"/>
      <c r="M96" s="229"/>
      <c r="N96" s="230"/>
      <c r="O96" s="230"/>
      <c r="P96" s="230"/>
      <c r="Q96" s="230"/>
      <c r="R96" s="230"/>
      <c r="S96" s="230"/>
      <c r="T96" s="23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2" t="s">
        <v>137</v>
      </c>
      <c r="AU96" s="232" t="s">
        <v>88</v>
      </c>
      <c r="AV96" s="13" t="s">
        <v>88</v>
      </c>
      <c r="AW96" s="13" t="s">
        <v>37</v>
      </c>
      <c r="AX96" s="13" t="s">
        <v>86</v>
      </c>
      <c r="AY96" s="232" t="s">
        <v>128</v>
      </c>
    </row>
    <row r="97" s="2" customFormat="1" ht="33" customHeight="1">
      <c r="A97" s="40"/>
      <c r="B97" s="41"/>
      <c r="C97" s="207" t="s">
        <v>147</v>
      </c>
      <c r="D97" s="207" t="s">
        <v>132</v>
      </c>
      <c r="E97" s="208" t="s">
        <v>148</v>
      </c>
      <c r="F97" s="209" t="s">
        <v>149</v>
      </c>
      <c r="G97" s="210" t="s">
        <v>150</v>
      </c>
      <c r="H97" s="211">
        <v>1000</v>
      </c>
      <c r="I97" s="212"/>
      <c r="J97" s="213">
        <f>ROUND(I97*H97,2)</f>
        <v>0</v>
      </c>
      <c r="K97" s="214"/>
      <c r="L97" s="46"/>
      <c r="M97" s="215" t="s">
        <v>19</v>
      </c>
      <c r="N97" s="216" t="s">
        <v>49</v>
      </c>
      <c r="O97" s="86"/>
      <c r="P97" s="217">
        <f>O97*H97</f>
        <v>0</v>
      </c>
      <c r="Q97" s="217">
        <v>0.00031</v>
      </c>
      <c r="R97" s="217">
        <f>Q97*H97</f>
        <v>0.31</v>
      </c>
      <c r="S97" s="217">
        <v>0</v>
      </c>
      <c r="T97" s="21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9" t="s">
        <v>127</v>
      </c>
      <c r="AT97" s="219" t="s">
        <v>132</v>
      </c>
      <c r="AU97" s="219" t="s">
        <v>88</v>
      </c>
      <c r="AY97" s="19" t="s">
        <v>128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86</v>
      </c>
      <c r="BK97" s="220">
        <f>ROUND(I97*H97,2)</f>
        <v>0</v>
      </c>
      <c r="BL97" s="19" t="s">
        <v>127</v>
      </c>
      <c r="BM97" s="219" t="s">
        <v>151</v>
      </c>
    </row>
    <row r="98" s="2" customFormat="1">
      <c r="A98" s="40"/>
      <c r="B98" s="41"/>
      <c r="C98" s="42"/>
      <c r="D98" s="233" t="s">
        <v>144</v>
      </c>
      <c r="E98" s="42"/>
      <c r="F98" s="234" t="s">
        <v>152</v>
      </c>
      <c r="G98" s="42"/>
      <c r="H98" s="42"/>
      <c r="I98" s="235"/>
      <c r="J98" s="42"/>
      <c r="K98" s="42"/>
      <c r="L98" s="46"/>
      <c r="M98" s="236"/>
      <c r="N98" s="237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144</v>
      </c>
      <c r="AU98" s="19" t="s">
        <v>88</v>
      </c>
    </row>
    <row r="99" s="12" customFormat="1" ht="22.8" customHeight="1">
      <c r="A99" s="12"/>
      <c r="B99" s="191"/>
      <c r="C99" s="192"/>
      <c r="D99" s="193" t="s">
        <v>77</v>
      </c>
      <c r="E99" s="205" t="s">
        <v>153</v>
      </c>
      <c r="F99" s="205" t="s">
        <v>154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SUM(P100:P109)</f>
        <v>0</v>
      </c>
      <c r="Q99" s="199"/>
      <c r="R99" s="200">
        <f>SUM(R100:R109)</f>
        <v>0</v>
      </c>
      <c r="S99" s="199"/>
      <c r="T99" s="201">
        <f>SUM(T100:T109)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86</v>
      </c>
      <c r="AT99" s="203" t="s">
        <v>77</v>
      </c>
      <c r="AU99" s="203" t="s">
        <v>86</v>
      </c>
      <c r="AY99" s="202" t="s">
        <v>128</v>
      </c>
      <c r="BK99" s="204">
        <f>SUM(BK100:BK109)</f>
        <v>0</v>
      </c>
    </row>
    <row r="100" s="2" customFormat="1" ht="37.8" customHeight="1">
      <c r="A100" s="40"/>
      <c r="B100" s="41"/>
      <c r="C100" s="207" t="s">
        <v>127</v>
      </c>
      <c r="D100" s="207" t="s">
        <v>132</v>
      </c>
      <c r="E100" s="208" t="s">
        <v>155</v>
      </c>
      <c r="F100" s="209" t="s">
        <v>156</v>
      </c>
      <c r="G100" s="210" t="s">
        <v>157</v>
      </c>
      <c r="H100" s="211">
        <v>19.379999999999999</v>
      </c>
      <c r="I100" s="212"/>
      <c r="J100" s="213">
        <f>ROUND(I100*H100,2)</f>
        <v>0</v>
      </c>
      <c r="K100" s="214"/>
      <c r="L100" s="46"/>
      <c r="M100" s="215" t="s">
        <v>19</v>
      </c>
      <c r="N100" s="216" t="s">
        <v>49</v>
      </c>
      <c r="O100" s="8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9" t="s">
        <v>127</v>
      </c>
      <c r="AT100" s="219" t="s">
        <v>132</v>
      </c>
      <c r="AU100" s="219" t="s">
        <v>88</v>
      </c>
      <c r="AY100" s="19" t="s">
        <v>128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9" t="s">
        <v>86</v>
      </c>
      <c r="BK100" s="220">
        <f>ROUND(I100*H100,2)</f>
        <v>0</v>
      </c>
      <c r="BL100" s="19" t="s">
        <v>127</v>
      </c>
      <c r="BM100" s="219" t="s">
        <v>158</v>
      </c>
    </row>
    <row r="101" s="2" customFormat="1">
      <c r="A101" s="40"/>
      <c r="B101" s="41"/>
      <c r="C101" s="42"/>
      <c r="D101" s="233" t="s">
        <v>144</v>
      </c>
      <c r="E101" s="42"/>
      <c r="F101" s="234" t="s">
        <v>159</v>
      </c>
      <c r="G101" s="42"/>
      <c r="H101" s="42"/>
      <c r="I101" s="235"/>
      <c r="J101" s="42"/>
      <c r="K101" s="42"/>
      <c r="L101" s="46"/>
      <c r="M101" s="236"/>
      <c r="N101" s="237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144</v>
      </c>
      <c r="AU101" s="19" t="s">
        <v>88</v>
      </c>
    </row>
    <row r="102" s="2" customFormat="1" ht="24.15" customHeight="1">
      <c r="A102" s="40"/>
      <c r="B102" s="41"/>
      <c r="C102" s="207" t="s">
        <v>139</v>
      </c>
      <c r="D102" s="207" t="s">
        <v>132</v>
      </c>
      <c r="E102" s="208" t="s">
        <v>160</v>
      </c>
      <c r="F102" s="209" t="s">
        <v>161</v>
      </c>
      <c r="G102" s="210" t="s">
        <v>157</v>
      </c>
      <c r="H102" s="211">
        <v>19.379999999999999</v>
      </c>
      <c r="I102" s="212"/>
      <c r="J102" s="213">
        <f>ROUND(I102*H102,2)</f>
        <v>0</v>
      </c>
      <c r="K102" s="214"/>
      <c r="L102" s="46"/>
      <c r="M102" s="215" t="s">
        <v>19</v>
      </c>
      <c r="N102" s="216" t="s">
        <v>49</v>
      </c>
      <c r="O102" s="86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9" t="s">
        <v>127</v>
      </c>
      <c r="AT102" s="219" t="s">
        <v>132</v>
      </c>
      <c r="AU102" s="219" t="s">
        <v>88</v>
      </c>
      <c r="AY102" s="19" t="s">
        <v>128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9" t="s">
        <v>86</v>
      </c>
      <c r="BK102" s="220">
        <f>ROUND(I102*H102,2)</f>
        <v>0</v>
      </c>
      <c r="BL102" s="19" t="s">
        <v>127</v>
      </c>
      <c r="BM102" s="219" t="s">
        <v>162</v>
      </c>
    </row>
    <row r="103" s="2" customFormat="1">
      <c r="A103" s="40"/>
      <c r="B103" s="41"/>
      <c r="C103" s="42"/>
      <c r="D103" s="233" t="s">
        <v>144</v>
      </c>
      <c r="E103" s="42"/>
      <c r="F103" s="234" t="s">
        <v>163</v>
      </c>
      <c r="G103" s="42"/>
      <c r="H103" s="42"/>
      <c r="I103" s="235"/>
      <c r="J103" s="42"/>
      <c r="K103" s="42"/>
      <c r="L103" s="46"/>
      <c r="M103" s="236"/>
      <c r="N103" s="237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144</v>
      </c>
      <c r="AU103" s="19" t="s">
        <v>88</v>
      </c>
    </row>
    <row r="104" s="2" customFormat="1" ht="44.25" customHeight="1">
      <c r="A104" s="40"/>
      <c r="B104" s="41"/>
      <c r="C104" s="207" t="s">
        <v>164</v>
      </c>
      <c r="D104" s="207" t="s">
        <v>132</v>
      </c>
      <c r="E104" s="208" t="s">
        <v>165</v>
      </c>
      <c r="F104" s="209" t="s">
        <v>166</v>
      </c>
      <c r="G104" s="210" t="s">
        <v>157</v>
      </c>
      <c r="H104" s="211">
        <v>19.379999999999999</v>
      </c>
      <c r="I104" s="212"/>
      <c r="J104" s="213">
        <f>ROUND(I104*H104,2)</f>
        <v>0</v>
      </c>
      <c r="K104" s="214"/>
      <c r="L104" s="46"/>
      <c r="M104" s="215" t="s">
        <v>19</v>
      </c>
      <c r="N104" s="216" t="s">
        <v>49</v>
      </c>
      <c r="O104" s="8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9" t="s">
        <v>127</v>
      </c>
      <c r="AT104" s="219" t="s">
        <v>132</v>
      </c>
      <c r="AU104" s="219" t="s">
        <v>88</v>
      </c>
      <c r="AY104" s="19" t="s">
        <v>128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9" t="s">
        <v>86</v>
      </c>
      <c r="BK104" s="220">
        <f>ROUND(I104*H104,2)</f>
        <v>0</v>
      </c>
      <c r="BL104" s="19" t="s">
        <v>127</v>
      </c>
      <c r="BM104" s="219" t="s">
        <v>167</v>
      </c>
    </row>
    <row r="105" s="2" customFormat="1">
      <c r="A105" s="40"/>
      <c r="B105" s="41"/>
      <c r="C105" s="42"/>
      <c r="D105" s="233" t="s">
        <v>144</v>
      </c>
      <c r="E105" s="42"/>
      <c r="F105" s="234" t="s">
        <v>168</v>
      </c>
      <c r="G105" s="42"/>
      <c r="H105" s="42"/>
      <c r="I105" s="235"/>
      <c r="J105" s="42"/>
      <c r="K105" s="42"/>
      <c r="L105" s="46"/>
      <c r="M105" s="236"/>
      <c r="N105" s="237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144</v>
      </c>
      <c r="AU105" s="19" t="s">
        <v>88</v>
      </c>
    </row>
    <row r="106" s="2" customFormat="1" ht="37.8" customHeight="1">
      <c r="A106" s="40"/>
      <c r="B106" s="41"/>
      <c r="C106" s="207" t="s">
        <v>169</v>
      </c>
      <c r="D106" s="207" t="s">
        <v>132</v>
      </c>
      <c r="E106" s="208" t="s">
        <v>170</v>
      </c>
      <c r="F106" s="209" t="s">
        <v>171</v>
      </c>
      <c r="G106" s="210" t="s">
        <v>157</v>
      </c>
      <c r="H106" s="211">
        <v>271.31999999999999</v>
      </c>
      <c r="I106" s="212"/>
      <c r="J106" s="213">
        <f>ROUND(I106*H106,2)</f>
        <v>0</v>
      </c>
      <c r="K106" s="214"/>
      <c r="L106" s="46"/>
      <c r="M106" s="215" t="s">
        <v>19</v>
      </c>
      <c r="N106" s="216" t="s">
        <v>49</v>
      </c>
      <c r="O106" s="8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127</v>
      </c>
      <c r="AT106" s="219" t="s">
        <v>132</v>
      </c>
      <c r="AU106" s="219" t="s">
        <v>88</v>
      </c>
      <c r="AY106" s="19" t="s">
        <v>128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86</v>
      </c>
      <c r="BK106" s="220">
        <f>ROUND(I106*H106,2)</f>
        <v>0</v>
      </c>
      <c r="BL106" s="19" t="s">
        <v>127</v>
      </c>
      <c r="BM106" s="219" t="s">
        <v>172</v>
      </c>
    </row>
    <row r="107" s="2" customFormat="1">
      <c r="A107" s="40"/>
      <c r="B107" s="41"/>
      <c r="C107" s="42"/>
      <c r="D107" s="233" t="s">
        <v>144</v>
      </c>
      <c r="E107" s="42"/>
      <c r="F107" s="234" t="s">
        <v>173</v>
      </c>
      <c r="G107" s="42"/>
      <c r="H107" s="42"/>
      <c r="I107" s="235"/>
      <c r="J107" s="42"/>
      <c r="K107" s="42"/>
      <c r="L107" s="46"/>
      <c r="M107" s="236"/>
      <c r="N107" s="237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144</v>
      </c>
      <c r="AU107" s="19" t="s">
        <v>88</v>
      </c>
    </row>
    <row r="108" s="14" customFormat="1">
      <c r="A108" s="14"/>
      <c r="B108" s="238"/>
      <c r="C108" s="239"/>
      <c r="D108" s="223" t="s">
        <v>137</v>
      </c>
      <c r="E108" s="240" t="s">
        <v>19</v>
      </c>
      <c r="F108" s="241" t="s">
        <v>174</v>
      </c>
      <c r="G108" s="239"/>
      <c r="H108" s="240" t="s">
        <v>19</v>
      </c>
      <c r="I108" s="242"/>
      <c r="J108" s="239"/>
      <c r="K108" s="239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137</v>
      </c>
      <c r="AU108" s="247" t="s">
        <v>88</v>
      </c>
      <c r="AV108" s="14" t="s">
        <v>86</v>
      </c>
      <c r="AW108" s="14" t="s">
        <v>37</v>
      </c>
      <c r="AX108" s="14" t="s">
        <v>78</v>
      </c>
      <c r="AY108" s="247" t="s">
        <v>128</v>
      </c>
    </row>
    <row r="109" s="13" customFormat="1">
      <c r="A109" s="13"/>
      <c r="B109" s="221"/>
      <c r="C109" s="222"/>
      <c r="D109" s="223" t="s">
        <v>137</v>
      </c>
      <c r="E109" s="224" t="s">
        <v>19</v>
      </c>
      <c r="F109" s="225" t="s">
        <v>175</v>
      </c>
      <c r="G109" s="222"/>
      <c r="H109" s="226">
        <v>271.31999999999999</v>
      </c>
      <c r="I109" s="227"/>
      <c r="J109" s="222"/>
      <c r="K109" s="222"/>
      <c r="L109" s="228"/>
      <c r="M109" s="229"/>
      <c r="N109" s="230"/>
      <c r="O109" s="230"/>
      <c r="P109" s="230"/>
      <c r="Q109" s="230"/>
      <c r="R109" s="230"/>
      <c r="S109" s="230"/>
      <c r="T109" s="23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2" t="s">
        <v>137</v>
      </c>
      <c r="AU109" s="232" t="s">
        <v>88</v>
      </c>
      <c r="AV109" s="13" t="s">
        <v>88</v>
      </c>
      <c r="AW109" s="13" t="s">
        <v>37</v>
      </c>
      <c r="AX109" s="13" t="s">
        <v>86</v>
      </c>
      <c r="AY109" s="232" t="s">
        <v>128</v>
      </c>
    </row>
    <row r="110" s="12" customFormat="1" ht="22.8" customHeight="1">
      <c r="A110" s="12"/>
      <c r="B110" s="191"/>
      <c r="C110" s="192"/>
      <c r="D110" s="193" t="s">
        <v>77</v>
      </c>
      <c r="E110" s="205" t="s">
        <v>176</v>
      </c>
      <c r="F110" s="205" t="s">
        <v>177</v>
      </c>
      <c r="G110" s="192"/>
      <c r="H110" s="192"/>
      <c r="I110" s="195"/>
      <c r="J110" s="206">
        <f>BK110</f>
        <v>0</v>
      </c>
      <c r="K110" s="192"/>
      <c r="L110" s="197"/>
      <c r="M110" s="198"/>
      <c r="N110" s="199"/>
      <c r="O110" s="199"/>
      <c r="P110" s="200">
        <f>SUM(P111:P112)</f>
        <v>0</v>
      </c>
      <c r="Q110" s="199"/>
      <c r="R110" s="200">
        <f>SUM(R111:R112)</f>
        <v>0</v>
      </c>
      <c r="S110" s="199"/>
      <c r="T110" s="201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86</v>
      </c>
      <c r="AT110" s="203" t="s">
        <v>77</v>
      </c>
      <c r="AU110" s="203" t="s">
        <v>86</v>
      </c>
      <c r="AY110" s="202" t="s">
        <v>128</v>
      </c>
      <c r="BK110" s="204">
        <f>SUM(BK111:BK112)</f>
        <v>0</v>
      </c>
    </row>
    <row r="111" s="2" customFormat="1" ht="24.15" customHeight="1">
      <c r="A111" s="40"/>
      <c r="B111" s="41"/>
      <c r="C111" s="207" t="s">
        <v>178</v>
      </c>
      <c r="D111" s="207" t="s">
        <v>132</v>
      </c>
      <c r="E111" s="208" t="s">
        <v>179</v>
      </c>
      <c r="F111" s="209" t="s">
        <v>180</v>
      </c>
      <c r="G111" s="210" t="s">
        <v>157</v>
      </c>
      <c r="H111" s="211">
        <v>17.616</v>
      </c>
      <c r="I111" s="212"/>
      <c r="J111" s="213">
        <f>ROUND(I111*H111,2)</f>
        <v>0</v>
      </c>
      <c r="K111" s="214"/>
      <c r="L111" s="46"/>
      <c r="M111" s="215" t="s">
        <v>19</v>
      </c>
      <c r="N111" s="216" t="s">
        <v>49</v>
      </c>
      <c r="O111" s="8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9" t="s">
        <v>127</v>
      </c>
      <c r="AT111" s="219" t="s">
        <v>132</v>
      </c>
      <c r="AU111" s="219" t="s">
        <v>88</v>
      </c>
      <c r="AY111" s="19" t="s">
        <v>128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9" t="s">
        <v>86</v>
      </c>
      <c r="BK111" s="220">
        <f>ROUND(I111*H111,2)</f>
        <v>0</v>
      </c>
      <c r="BL111" s="19" t="s">
        <v>127</v>
      </c>
      <c r="BM111" s="219" t="s">
        <v>181</v>
      </c>
    </row>
    <row r="112" s="2" customFormat="1">
      <c r="A112" s="40"/>
      <c r="B112" s="41"/>
      <c r="C112" s="42"/>
      <c r="D112" s="233" t="s">
        <v>144</v>
      </c>
      <c r="E112" s="42"/>
      <c r="F112" s="234" t="s">
        <v>182</v>
      </c>
      <c r="G112" s="42"/>
      <c r="H112" s="42"/>
      <c r="I112" s="235"/>
      <c r="J112" s="42"/>
      <c r="K112" s="42"/>
      <c r="L112" s="46"/>
      <c r="M112" s="236"/>
      <c r="N112" s="237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144</v>
      </c>
      <c r="AU112" s="19" t="s">
        <v>88</v>
      </c>
    </row>
    <row r="113" s="12" customFormat="1" ht="22.8" customHeight="1">
      <c r="A113" s="12"/>
      <c r="B113" s="191"/>
      <c r="C113" s="192"/>
      <c r="D113" s="193" t="s">
        <v>77</v>
      </c>
      <c r="E113" s="205" t="s">
        <v>183</v>
      </c>
      <c r="F113" s="205" t="s">
        <v>184</v>
      </c>
      <c r="G113" s="192"/>
      <c r="H113" s="192"/>
      <c r="I113" s="195"/>
      <c r="J113" s="206">
        <f>BK113</f>
        <v>0</v>
      </c>
      <c r="K113" s="192"/>
      <c r="L113" s="197"/>
      <c r="M113" s="198"/>
      <c r="N113" s="199"/>
      <c r="O113" s="199"/>
      <c r="P113" s="200">
        <f>P114</f>
        <v>0</v>
      </c>
      <c r="Q113" s="199"/>
      <c r="R113" s="200">
        <f>R114</f>
        <v>0</v>
      </c>
      <c r="S113" s="199"/>
      <c r="T113" s="201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139</v>
      </c>
      <c r="AT113" s="203" t="s">
        <v>77</v>
      </c>
      <c r="AU113" s="203" t="s">
        <v>86</v>
      </c>
      <c r="AY113" s="202" t="s">
        <v>128</v>
      </c>
      <c r="BK113" s="204">
        <f>BK114</f>
        <v>0</v>
      </c>
    </row>
    <row r="114" s="12" customFormat="1" ht="20.88" customHeight="1">
      <c r="A114" s="12"/>
      <c r="B114" s="191"/>
      <c r="C114" s="192"/>
      <c r="D114" s="193" t="s">
        <v>77</v>
      </c>
      <c r="E114" s="205" t="s">
        <v>185</v>
      </c>
      <c r="F114" s="205" t="s">
        <v>186</v>
      </c>
      <c r="G114" s="192"/>
      <c r="H114" s="192"/>
      <c r="I114" s="195"/>
      <c r="J114" s="206">
        <f>BK114</f>
        <v>0</v>
      </c>
      <c r="K114" s="192"/>
      <c r="L114" s="197"/>
      <c r="M114" s="198"/>
      <c r="N114" s="199"/>
      <c r="O114" s="199"/>
      <c r="P114" s="200">
        <f>SUM(P115:P116)</f>
        <v>0</v>
      </c>
      <c r="Q114" s="199"/>
      <c r="R114" s="200">
        <f>SUM(R115:R116)</f>
        <v>0</v>
      </c>
      <c r="S114" s="199"/>
      <c r="T114" s="201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2" t="s">
        <v>139</v>
      </c>
      <c r="AT114" s="203" t="s">
        <v>77</v>
      </c>
      <c r="AU114" s="203" t="s">
        <v>88</v>
      </c>
      <c r="AY114" s="202" t="s">
        <v>128</v>
      </c>
      <c r="BK114" s="204">
        <f>SUM(BK115:BK116)</f>
        <v>0</v>
      </c>
    </row>
    <row r="115" s="2" customFormat="1" ht="16.5" customHeight="1">
      <c r="A115" s="40"/>
      <c r="B115" s="41"/>
      <c r="C115" s="207" t="s">
        <v>187</v>
      </c>
      <c r="D115" s="207" t="s">
        <v>132</v>
      </c>
      <c r="E115" s="208" t="s">
        <v>188</v>
      </c>
      <c r="F115" s="209" t="s">
        <v>186</v>
      </c>
      <c r="G115" s="210" t="s">
        <v>189</v>
      </c>
      <c r="H115" s="211">
        <v>1</v>
      </c>
      <c r="I115" s="212"/>
      <c r="J115" s="213">
        <f>ROUND(I115*H115,2)</f>
        <v>0</v>
      </c>
      <c r="K115" s="214"/>
      <c r="L115" s="46"/>
      <c r="M115" s="215" t="s">
        <v>19</v>
      </c>
      <c r="N115" s="216" t="s">
        <v>49</v>
      </c>
      <c r="O115" s="86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9" t="s">
        <v>190</v>
      </c>
      <c r="AT115" s="219" t="s">
        <v>132</v>
      </c>
      <c r="AU115" s="219" t="s">
        <v>147</v>
      </c>
      <c r="AY115" s="19" t="s">
        <v>128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9" t="s">
        <v>86</v>
      </c>
      <c r="BK115" s="220">
        <f>ROUND(I115*H115,2)</f>
        <v>0</v>
      </c>
      <c r="BL115" s="19" t="s">
        <v>190</v>
      </c>
      <c r="BM115" s="219" t="s">
        <v>191</v>
      </c>
    </row>
    <row r="116" s="2" customFormat="1">
      <c r="A116" s="40"/>
      <c r="B116" s="41"/>
      <c r="C116" s="42"/>
      <c r="D116" s="233" t="s">
        <v>144</v>
      </c>
      <c r="E116" s="42"/>
      <c r="F116" s="234" t="s">
        <v>192</v>
      </c>
      <c r="G116" s="42"/>
      <c r="H116" s="42"/>
      <c r="I116" s="235"/>
      <c r="J116" s="42"/>
      <c r="K116" s="42"/>
      <c r="L116" s="46"/>
      <c r="M116" s="248"/>
      <c r="N116" s="249"/>
      <c r="O116" s="250"/>
      <c r="P116" s="250"/>
      <c r="Q116" s="250"/>
      <c r="R116" s="250"/>
      <c r="S116" s="250"/>
      <c r="T116" s="251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144</v>
      </c>
      <c r="AU116" s="19" t="s">
        <v>147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pyNmWWyAnjfaUJqIrmHuWW15rEZx1OJHTjsdeGR+oIwPGfIx8Nbbu5FG/9KJT9iByKUpGcQammvPbQsmyWT2LQ==" hashValue="DipdRCvpo10ePhEfcyNL+HUHDH4YiW8RgSDAvaEXZkmmwGKtSr39lEQ5OVf16Hz3WINugOZtKJyutjZ913Pisg==" algorithmName="SHA-512" password="CC35"/>
  <autoFilter ref="C86:K11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5" r:id="rId1" display="https://podminky.urs.cz/item/CS_URS_2023_02/589141121"/>
    <hyperlink ref="F98" r:id="rId2" display="https://podminky.urs.cz/item/CS_URS_2023_02/589811111"/>
    <hyperlink ref="F101" r:id="rId3" display="https://podminky.urs.cz/item/CS_URS_2023_02/997002511"/>
    <hyperlink ref="F103" r:id="rId4" display="https://podminky.urs.cz/item/CS_URS_2023_02/997002611"/>
    <hyperlink ref="F105" r:id="rId5" display="https://podminky.urs.cz/item/CS_URS_2023_02/997013631"/>
    <hyperlink ref="F107" r:id="rId6" display="https://podminky.urs.cz/item/CS_URS_2023_02/997221559"/>
    <hyperlink ref="F112" r:id="rId7" display="https://podminky.urs.cz/item/CS_URS_2023_02/998222012"/>
    <hyperlink ref="F116" r:id="rId8" display="https://podminky.urs.cz/item/CS_URS_2023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88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víceúčelového hřiště v areálu GJŠB Domažlice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193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15. 1. 2024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41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44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46</v>
      </c>
      <c r="G32" s="40"/>
      <c r="H32" s="40"/>
      <c r="I32" s="147" t="s">
        <v>45</v>
      </c>
      <c r="J32" s="147" t="s">
        <v>47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48</v>
      </c>
      <c r="E33" s="134" t="s">
        <v>49</v>
      </c>
      <c r="F33" s="149">
        <f>ROUND((SUM(BE91:BE151)),  2)</f>
        <v>0</v>
      </c>
      <c r="G33" s="40"/>
      <c r="H33" s="40"/>
      <c r="I33" s="150">
        <v>0.20999999999999999</v>
      </c>
      <c r="J33" s="149">
        <f>ROUND(((SUM(BE91:BE151))*I33),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50</v>
      </c>
      <c r="F34" s="149">
        <f>ROUND((SUM(BF91:BF151)),  2)</f>
        <v>0</v>
      </c>
      <c r="G34" s="40"/>
      <c r="H34" s="40"/>
      <c r="I34" s="150">
        <v>0.14999999999999999</v>
      </c>
      <c r="J34" s="149">
        <f>ROUND(((SUM(BF91:BF151))*I34),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51</v>
      </c>
      <c r="F35" s="149">
        <f>ROUND((SUM(BG91:BG151)),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52</v>
      </c>
      <c r="F36" s="149">
        <f>ROUND((SUM(BH91:BH151)),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53</v>
      </c>
      <c r="F37" s="149">
        <f>ROUND((SUM(BI91:BI151)),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víceúčelového hřiště v areálu GJŠB Domažlice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tenisové zdi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Domažlice</v>
      </c>
      <c r="G52" s="42"/>
      <c r="H52" s="42"/>
      <c r="I52" s="34" t="s">
        <v>23</v>
      </c>
      <c r="J52" s="74" t="str">
        <f>IF(J12="","",J12)</f>
        <v>15. 1. 2024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Gymnázium J.Š.Baara  Domažlice</v>
      </c>
      <c r="G54" s="42"/>
      <c r="H54" s="42"/>
      <c r="I54" s="34" t="s">
        <v>33</v>
      </c>
      <c r="J54" s="38" t="str">
        <f>E21</f>
        <v>Linhart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Ing. Miroslav Mach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76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105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106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194</v>
      </c>
      <c r="E62" s="176"/>
      <c r="F62" s="176"/>
      <c r="G62" s="176"/>
      <c r="H62" s="176"/>
      <c r="I62" s="176"/>
      <c r="J62" s="177">
        <f>J94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3"/>
      <c r="C63" s="174"/>
      <c r="D63" s="175" t="s">
        <v>195</v>
      </c>
      <c r="E63" s="176"/>
      <c r="F63" s="176"/>
      <c r="G63" s="176"/>
      <c r="H63" s="176"/>
      <c r="I63" s="176"/>
      <c r="J63" s="177">
        <f>J101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196</v>
      </c>
      <c r="E64" s="176"/>
      <c r="F64" s="176"/>
      <c r="G64" s="176"/>
      <c r="H64" s="176"/>
      <c r="I64" s="176"/>
      <c r="J64" s="177">
        <f>J116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3"/>
      <c r="C65" s="174"/>
      <c r="D65" s="175" t="s">
        <v>197</v>
      </c>
      <c r="E65" s="176"/>
      <c r="F65" s="176"/>
      <c r="G65" s="176"/>
      <c r="H65" s="176"/>
      <c r="I65" s="176"/>
      <c r="J65" s="177">
        <f>J123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3"/>
      <c r="C66" s="174"/>
      <c r="D66" s="175" t="s">
        <v>198</v>
      </c>
      <c r="E66" s="176"/>
      <c r="F66" s="176"/>
      <c r="G66" s="176"/>
      <c r="H66" s="176"/>
      <c r="I66" s="176"/>
      <c r="J66" s="177">
        <f>J134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3"/>
      <c r="C67" s="174"/>
      <c r="D67" s="175" t="s">
        <v>199</v>
      </c>
      <c r="E67" s="176"/>
      <c r="F67" s="176"/>
      <c r="G67" s="176"/>
      <c r="H67" s="176"/>
      <c r="I67" s="176"/>
      <c r="J67" s="177">
        <f>J138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200</v>
      </c>
      <c r="E68" s="176"/>
      <c r="F68" s="176"/>
      <c r="G68" s="176"/>
      <c r="H68" s="176"/>
      <c r="I68" s="176"/>
      <c r="J68" s="177">
        <f>J141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3"/>
      <c r="C69" s="174"/>
      <c r="D69" s="175" t="s">
        <v>201</v>
      </c>
      <c r="E69" s="176"/>
      <c r="F69" s="176"/>
      <c r="G69" s="176"/>
      <c r="H69" s="176"/>
      <c r="I69" s="176"/>
      <c r="J69" s="177">
        <f>J142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111</v>
      </c>
      <c r="E70" s="176"/>
      <c r="F70" s="176"/>
      <c r="G70" s="176"/>
      <c r="H70" s="176"/>
      <c r="I70" s="176"/>
      <c r="J70" s="177">
        <f>J148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73"/>
      <c r="C71" s="174"/>
      <c r="D71" s="175" t="s">
        <v>112</v>
      </c>
      <c r="E71" s="176"/>
      <c r="F71" s="176"/>
      <c r="G71" s="176"/>
      <c r="H71" s="176"/>
      <c r="I71" s="176"/>
      <c r="J71" s="177">
        <f>J149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113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>Rekonstrukce víceúčelového hřiště v areálu GJŠB Domažlice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99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02 - tenisové zdi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>Domažlice</v>
      </c>
      <c r="G85" s="42"/>
      <c r="H85" s="42"/>
      <c r="I85" s="34" t="s">
        <v>23</v>
      </c>
      <c r="J85" s="74" t="str">
        <f>IF(J12="","",J12)</f>
        <v>15. 1. 2024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 xml:space="preserve">Gymnázium J.Š.Baara  Domažlice</v>
      </c>
      <c r="G87" s="42"/>
      <c r="H87" s="42"/>
      <c r="I87" s="34" t="s">
        <v>33</v>
      </c>
      <c r="J87" s="38" t="str">
        <f>E21</f>
        <v>Linhart spol. s r.o.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IF(E18="","",E18)</f>
        <v>Vyplň údaj</v>
      </c>
      <c r="G88" s="42"/>
      <c r="H88" s="42"/>
      <c r="I88" s="34" t="s">
        <v>38</v>
      </c>
      <c r="J88" s="38" t="str">
        <f>E24</f>
        <v>Ing. Miroslav Mach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114</v>
      </c>
      <c r="D90" s="182" t="s">
        <v>63</v>
      </c>
      <c r="E90" s="182" t="s">
        <v>59</v>
      </c>
      <c r="F90" s="182" t="s">
        <v>60</v>
      </c>
      <c r="G90" s="182" t="s">
        <v>115</v>
      </c>
      <c r="H90" s="182" t="s">
        <v>116</v>
      </c>
      <c r="I90" s="182" t="s">
        <v>117</v>
      </c>
      <c r="J90" s="183" t="s">
        <v>103</v>
      </c>
      <c r="K90" s="184" t="s">
        <v>118</v>
      </c>
      <c r="L90" s="185"/>
      <c r="M90" s="94" t="s">
        <v>19</v>
      </c>
      <c r="N90" s="95" t="s">
        <v>48</v>
      </c>
      <c r="O90" s="95" t="s">
        <v>119</v>
      </c>
      <c r="P90" s="95" t="s">
        <v>120</v>
      </c>
      <c r="Q90" s="95" t="s">
        <v>121</v>
      </c>
      <c r="R90" s="95" t="s">
        <v>122</v>
      </c>
      <c r="S90" s="95" t="s">
        <v>123</v>
      </c>
      <c r="T90" s="96" t="s">
        <v>124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125</v>
      </c>
      <c r="D91" s="42"/>
      <c r="E91" s="42"/>
      <c r="F91" s="42"/>
      <c r="G91" s="42"/>
      <c r="H91" s="42"/>
      <c r="I91" s="42"/>
      <c r="J91" s="186">
        <f>BK91</f>
        <v>0</v>
      </c>
      <c r="K91" s="42"/>
      <c r="L91" s="46"/>
      <c r="M91" s="97"/>
      <c r="N91" s="187"/>
      <c r="O91" s="98"/>
      <c r="P91" s="188">
        <f>P92</f>
        <v>0</v>
      </c>
      <c r="Q91" s="98"/>
      <c r="R91" s="188">
        <f>R92</f>
        <v>37.223018880000005</v>
      </c>
      <c r="S91" s="98"/>
      <c r="T91" s="189">
        <f>T92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77</v>
      </c>
      <c r="AU91" s="19" t="s">
        <v>104</v>
      </c>
      <c r="BK91" s="190">
        <f>BK92</f>
        <v>0</v>
      </c>
    </row>
    <row r="92" s="12" customFormat="1" ht="25.92" customHeight="1">
      <c r="A92" s="12"/>
      <c r="B92" s="191"/>
      <c r="C92" s="192"/>
      <c r="D92" s="193" t="s">
        <v>77</v>
      </c>
      <c r="E92" s="194" t="s">
        <v>126</v>
      </c>
      <c r="F92" s="194" t="s">
        <v>126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P93+P141+P148</f>
        <v>0</v>
      </c>
      <c r="Q92" s="199"/>
      <c r="R92" s="200">
        <f>R93+R141+R148</f>
        <v>37.223018880000005</v>
      </c>
      <c r="S92" s="199"/>
      <c r="T92" s="201">
        <f>T93+T141+T148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127</v>
      </c>
      <c r="AT92" s="203" t="s">
        <v>77</v>
      </c>
      <c r="AU92" s="203" t="s">
        <v>78</v>
      </c>
      <c r="AY92" s="202" t="s">
        <v>128</v>
      </c>
      <c r="BK92" s="204">
        <f>BK93+BK141+BK148</f>
        <v>0</v>
      </c>
    </row>
    <row r="93" s="12" customFormat="1" ht="22.8" customHeight="1">
      <c r="A93" s="12"/>
      <c r="B93" s="191"/>
      <c r="C93" s="192"/>
      <c r="D93" s="193" t="s">
        <v>77</v>
      </c>
      <c r="E93" s="205" t="s">
        <v>129</v>
      </c>
      <c r="F93" s="205" t="s">
        <v>130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P94+P101+P116+P123+P134+P138</f>
        <v>0</v>
      </c>
      <c r="Q93" s="199"/>
      <c r="R93" s="200">
        <f>R94+R101+R116+R123+R134+R138</f>
        <v>37.215018880000002</v>
      </c>
      <c r="S93" s="199"/>
      <c r="T93" s="201">
        <f>T94+T101+T116+T123+T134+T138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86</v>
      </c>
      <c r="AT93" s="203" t="s">
        <v>77</v>
      </c>
      <c r="AU93" s="203" t="s">
        <v>86</v>
      </c>
      <c r="AY93" s="202" t="s">
        <v>128</v>
      </c>
      <c r="BK93" s="204">
        <f>BK94+BK101+BK116+BK123+BK134+BK138</f>
        <v>0</v>
      </c>
    </row>
    <row r="94" s="12" customFormat="1" ht="20.88" customHeight="1">
      <c r="A94" s="12"/>
      <c r="B94" s="191"/>
      <c r="C94" s="192"/>
      <c r="D94" s="193" t="s">
        <v>77</v>
      </c>
      <c r="E94" s="205" t="s">
        <v>86</v>
      </c>
      <c r="F94" s="205" t="s">
        <v>131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SUM(P95:P100)</f>
        <v>0</v>
      </c>
      <c r="Q94" s="199"/>
      <c r="R94" s="200">
        <f>SUM(R95:R100)</f>
        <v>0</v>
      </c>
      <c r="S94" s="199"/>
      <c r="T94" s="201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86</v>
      </c>
      <c r="AT94" s="203" t="s">
        <v>77</v>
      </c>
      <c r="AU94" s="203" t="s">
        <v>88</v>
      </c>
      <c r="AY94" s="202" t="s">
        <v>128</v>
      </c>
      <c r="BK94" s="204">
        <f>SUM(BK95:BK100)</f>
        <v>0</v>
      </c>
    </row>
    <row r="95" s="2" customFormat="1" ht="49.05" customHeight="1">
      <c r="A95" s="40"/>
      <c r="B95" s="41"/>
      <c r="C95" s="207" t="s">
        <v>86</v>
      </c>
      <c r="D95" s="207" t="s">
        <v>132</v>
      </c>
      <c r="E95" s="208" t="s">
        <v>202</v>
      </c>
      <c r="F95" s="209" t="s">
        <v>203</v>
      </c>
      <c r="G95" s="210" t="s">
        <v>204</v>
      </c>
      <c r="H95" s="211">
        <v>3.0800000000000001</v>
      </c>
      <c r="I95" s="212"/>
      <c r="J95" s="213">
        <f>ROUND(I95*H95,2)</f>
        <v>0</v>
      </c>
      <c r="K95" s="214"/>
      <c r="L95" s="46"/>
      <c r="M95" s="215" t="s">
        <v>19</v>
      </c>
      <c r="N95" s="216" t="s">
        <v>49</v>
      </c>
      <c r="O95" s="8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9" t="s">
        <v>127</v>
      </c>
      <c r="AT95" s="219" t="s">
        <v>132</v>
      </c>
      <c r="AU95" s="219" t="s">
        <v>147</v>
      </c>
      <c r="AY95" s="19" t="s">
        <v>128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9" t="s">
        <v>86</v>
      </c>
      <c r="BK95" s="220">
        <f>ROUND(I95*H95,2)</f>
        <v>0</v>
      </c>
      <c r="BL95" s="19" t="s">
        <v>127</v>
      </c>
      <c r="BM95" s="219" t="s">
        <v>205</v>
      </c>
    </row>
    <row r="96" s="2" customFormat="1">
      <c r="A96" s="40"/>
      <c r="B96" s="41"/>
      <c r="C96" s="42"/>
      <c r="D96" s="233" t="s">
        <v>144</v>
      </c>
      <c r="E96" s="42"/>
      <c r="F96" s="234" t="s">
        <v>206</v>
      </c>
      <c r="G96" s="42"/>
      <c r="H96" s="42"/>
      <c r="I96" s="235"/>
      <c r="J96" s="42"/>
      <c r="K96" s="42"/>
      <c r="L96" s="46"/>
      <c r="M96" s="236"/>
      <c r="N96" s="237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144</v>
      </c>
      <c r="AU96" s="19" t="s">
        <v>147</v>
      </c>
    </row>
    <row r="97" s="14" customFormat="1">
      <c r="A97" s="14"/>
      <c r="B97" s="238"/>
      <c r="C97" s="239"/>
      <c r="D97" s="223" t="s">
        <v>137</v>
      </c>
      <c r="E97" s="240" t="s">
        <v>19</v>
      </c>
      <c r="F97" s="241" t="s">
        <v>207</v>
      </c>
      <c r="G97" s="239"/>
      <c r="H97" s="240" t="s">
        <v>19</v>
      </c>
      <c r="I97" s="242"/>
      <c r="J97" s="239"/>
      <c r="K97" s="239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137</v>
      </c>
      <c r="AU97" s="247" t="s">
        <v>147</v>
      </c>
      <c r="AV97" s="14" t="s">
        <v>86</v>
      </c>
      <c r="AW97" s="14" t="s">
        <v>37</v>
      </c>
      <c r="AX97" s="14" t="s">
        <v>78</v>
      </c>
      <c r="AY97" s="247" t="s">
        <v>128</v>
      </c>
    </row>
    <row r="98" s="13" customFormat="1">
      <c r="A98" s="13"/>
      <c r="B98" s="221"/>
      <c r="C98" s="222"/>
      <c r="D98" s="223" t="s">
        <v>137</v>
      </c>
      <c r="E98" s="224" t="s">
        <v>19</v>
      </c>
      <c r="F98" s="225" t="s">
        <v>208</v>
      </c>
      <c r="G98" s="222"/>
      <c r="H98" s="226">
        <v>3.0800000000000001</v>
      </c>
      <c r="I98" s="227"/>
      <c r="J98" s="222"/>
      <c r="K98" s="222"/>
      <c r="L98" s="228"/>
      <c r="M98" s="229"/>
      <c r="N98" s="230"/>
      <c r="O98" s="230"/>
      <c r="P98" s="230"/>
      <c r="Q98" s="230"/>
      <c r="R98" s="230"/>
      <c r="S98" s="230"/>
      <c r="T98" s="23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2" t="s">
        <v>137</v>
      </c>
      <c r="AU98" s="232" t="s">
        <v>147</v>
      </c>
      <c r="AV98" s="13" t="s">
        <v>88</v>
      </c>
      <c r="AW98" s="13" t="s">
        <v>37</v>
      </c>
      <c r="AX98" s="13" t="s">
        <v>86</v>
      </c>
      <c r="AY98" s="232" t="s">
        <v>128</v>
      </c>
    </row>
    <row r="99" s="2" customFormat="1" ht="62.7" customHeight="1">
      <c r="A99" s="40"/>
      <c r="B99" s="41"/>
      <c r="C99" s="207" t="s">
        <v>88</v>
      </c>
      <c r="D99" s="207" t="s">
        <v>132</v>
      </c>
      <c r="E99" s="208" t="s">
        <v>209</v>
      </c>
      <c r="F99" s="209" t="s">
        <v>210</v>
      </c>
      <c r="G99" s="210" t="s">
        <v>204</v>
      </c>
      <c r="H99" s="211">
        <v>3.0800000000000001</v>
      </c>
      <c r="I99" s="212"/>
      <c r="J99" s="213">
        <f>ROUND(I99*H99,2)</f>
        <v>0</v>
      </c>
      <c r="K99" s="214"/>
      <c r="L99" s="46"/>
      <c r="M99" s="215" t="s">
        <v>19</v>
      </c>
      <c r="N99" s="216" t="s">
        <v>49</v>
      </c>
      <c r="O99" s="8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127</v>
      </c>
      <c r="AT99" s="219" t="s">
        <v>132</v>
      </c>
      <c r="AU99" s="219" t="s">
        <v>147</v>
      </c>
      <c r="AY99" s="19" t="s">
        <v>128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86</v>
      </c>
      <c r="BK99" s="220">
        <f>ROUND(I99*H99,2)</f>
        <v>0</v>
      </c>
      <c r="BL99" s="19" t="s">
        <v>127</v>
      </c>
      <c r="BM99" s="219" t="s">
        <v>211</v>
      </c>
    </row>
    <row r="100" s="2" customFormat="1">
      <c r="A100" s="40"/>
      <c r="B100" s="41"/>
      <c r="C100" s="42"/>
      <c r="D100" s="233" t="s">
        <v>144</v>
      </c>
      <c r="E100" s="42"/>
      <c r="F100" s="234" t="s">
        <v>212</v>
      </c>
      <c r="G100" s="42"/>
      <c r="H100" s="42"/>
      <c r="I100" s="235"/>
      <c r="J100" s="42"/>
      <c r="K100" s="42"/>
      <c r="L100" s="46"/>
      <c r="M100" s="236"/>
      <c r="N100" s="237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144</v>
      </c>
      <c r="AU100" s="19" t="s">
        <v>147</v>
      </c>
    </row>
    <row r="101" s="12" customFormat="1" ht="20.88" customHeight="1">
      <c r="A101" s="12"/>
      <c r="B101" s="191"/>
      <c r="C101" s="192"/>
      <c r="D101" s="193" t="s">
        <v>77</v>
      </c>
      <c r="E101" s="205" t="s">
        <v>88</v>
      </c>
      <c r="F101" s="205" t="s">
        <v>213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SUM(P102:P115)</f>
        <v>0</v>
      </c>
      <c r="Q101" s="199"/>
      <c r="R101" s="200">
        <f>SUM(R102:R115)</f>
        <v>33.965834600000001</v>
      </c>
      <c r="S101" s="199"/>
      <c r="T101" s="201">
        <f>SUM(T102:T115)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86</v>
      </c>
      <c r="AT101" s="203" t="s">
        <v>77</v>
      </c>
      <c r="AU101" s="203" t="s">
        <v>88</v>
      </c>
      <c r="AY101" s="202" t="s">
        <v>128</v>
      </c>
      <c r="BK101" s="204">
        <f>SUM(BK102:BK115)</f>
        <v>0</v>
      </c>
    </row>
    <row r="102" s="2" customFormat="1" ht="24.15" customHeight="1">
      <c r="A102" s="40"/>
      <c r="B102" s="41"/>
      <c r="C102" s="207" t="s">
        <v>147</v>
      </c>
      <c r="D102" s="207" t="s">
        <v>132</v>
      </c>
      <c r="E102" s="208" t="s">
        <v>214</v>
      </c>
      <c r="F102" s="209" t="s">
        <v>215</v>
      </c>
      <c r="G102" s="210" t="s">
        <v>204</v>
      </c>
      <c r="H102" s="211">
        <v>3.0800000000000001</v>
      </c>
      <c r="I102" s="212"/>
      <c r="J102" s="213">
        <f>ROUND(I102*H102,2)</f>
        <v>0</v>
      </c>
      <c r="K102" s="214"/>
      <c r="L102" s="46"/>
      <c r="M102" s="215" t="s">
        <v>19</v>
      </c>
      <c r="N102" s="216" t="s">
        <v>49</v>
      </c>
      <c r="O102" s="86"/>
      <c r="P102" s="217">
        <f>O102*H102</f>
        <v>0</v>
      </c>
      <c r="Q102" s="217">
        <v>2.3010199999999998</v>
      </c>
      <c r="R102" s="217">
        <f>Q102*H102</f>
        <v>7.0871415999999998</v>
      </c>
      <c r="S102" s="217">
        <v>0</v>
      </c>
      <c r="T102" s="21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9" t="s">
        <v>127</v>
      </c>
      <c r="AT102" s="219" t="s">
        <v>132</v>
      </c>
      <c r="AU102" s="219" t="s">
        <v>147</v>
      </c>
      <c r="AY102" s="19" t="s">
        <v>128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9" t="s">
        <v>86</v>
      </c>
      <c r="BK102" s="220">
        <f>ROUND(I102*H102,2)</f>
        <v>0</v>
      </c>
      <c r="BL102" s="19" t="s">
        <v>127</v>
      </c>
      <c r="BM102" s="219" t="s">
        <v>216</v>
      </c>
    </row>
    <row r="103" s="2" customFormat="1">
      <c r="A103" s="40"/>
      <c r="B103" s="41"/>
      <c r="C103" s="42"/>
      <c r="D103" s="233" t="s">
        <v>144</v>
      </c>
      <c r="E103" s="42"/>
      <c r="F103" s="234" t="s">
        <v>217</v>
      </c>
      <c r="G103" s="42"/>
      <c r="H103" s="42"/>
      <c r="I103" s="235"/>
      <c r="J103" s="42"/>
      <c r="K103" s="42"/>
      <c r="L103" s="46"/>
      <c r="M103" s="236"/>
      <c r="N103" s="237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144</v>
      </c>
      <c r="AU103" s="19" t="s">
        <v>147</v>
      </c>
    </row>
    <row r="104" s="14" customFormat="1">
      <c r="A104" s="14"/>
      <c r="B104" s="238"/>
      <c r="C104" s="239"/>
      <c r="D104" s="223" t="s">
        <v>137</v>
      </c>
      <c r="E104" s="240" t="s">
        <v>19</v>
      </c>
      <c r="F104" s="241" t="s">
        <v>218</v>
      </c>
      <c r="G104" s="239"/>
      <c r="H104" s="240" t="s">
        <v>19</v>
      </c>
      <c r="I104" s="242"/>
      <c r="J104" s="239"/>
      <c r="K104" s="239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137</v>
      </c>
      <c r="AU104" s="247" t="s">
        <v>147</v>
      </c>
      <c r="AV104" s="14" t="s">
        <v>86</v>
      </c>
      <c r="AW104" s="14" t="s">
        <v>37</v>
      </c>
      <c r="AX104" s="14" t="s">
        <v>78</v>
      </c>
      <c r="AY104" s="247" t="s">
        <v>128</v>
      </c>
    </row>
    <row r="105" s="13" customFormat="1">
      <c r="A105" s="13"/>
      <c r="B105" s="221"/>
      <c r="C105" s="222"/>
      <c r="D105" s="223" t="s">
        <v>137</v>
      </c>
      <c r="E105" s="224" t="s">
        <v>19</v>
      </c>
      <c r="F105" s="225" t="s">
        <v>208</v>
      </c>
      <c r="G105" s="222"/>
      <c r="H105" s="226">
        <v>3.0800000000000001</v>
      </c>
      <c r="I105" s="227"/>
      <c r="J105" s="222"/>
      <c r="K105" s="222"/>
      <c r="L105" s="228"/>
      <c r="M105" s="229"/>
      <c r="N105" s="230"/>
      <c r="O105" s="230"/>
      <c r="P105" s="230"/>
      <c r="Q105" s="230"/>
      <c r="R105" s="230"/>
      <c r="S105" s="230"/>
      <c r="T105" s="23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2" t="s">
        <v>137</v>
      </c>
      <c r="AU105" s="232" t="s">
        <v>147</v>
      </c>
      <c r="AV105" s="13" t="s">
        <v>88</v>
      </c>
      <c r="AW105" s="13" t="s">
        <v>37</v>
      </c>
      <c r="AX105" s="13" t="s">
        <v>86</v>
      </c>
      <c r="AY105" s="232" t="s">
        <v>128</v>
      </c>
    </row>
    <row r="106" s="2" customFormat="1" ht="44.25" customHeight="1">
      <c r="A106" s="40"/>
      <c r="B106" s="41"/>
      <c r="C106" s="207" t="s">
        <v>127</v>
      </c>
      <c r="D106" s="207" t="s">
        <v>132</v>
      </c>
      <c r="E106" s="208" t="s">
        <v>219</v>
      </c>
      <c r="F106" s="209" t="s">
        <v>220</v>
      </c>
      <c r="G106" s="210" t="s">
        <v>135</v>
      </c>
      <c r="H106" s="211">
        <v>38.5</v>
      </c>
      <c r="I106" s="212"/>
      <c r="J106" s="213">
        <f>ROUND(I106*H106,2)</f>
        <v>0</v>
      </c>
      <c r="K106" s="214"/>
      <c r="L106" s="46"/>
      <c r="M106" s="215" t="s">
        <v>19</v>
      </c>
      <c r="N106" s="216" t="s">
        <v>49</v>
      </c>
      <c r="O106" s="86"/>
      <c r="P106" s="217">
        <f>O106*H106</f>
        <v>0</v>
      </c>
      <c r="Q106" s="217">
        <v>0.69347000000000003</v>
      </c>
      <c r="R106" s="217">
        <f>Q106*H106</f>
        <v>26.698595000000001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127</v>
      </c>
      <c r="AT106" s="219" t="s">
        <v>132</v>
      </c>
      <c r="AU106" s="219" t="s">
        <v>147</v>
      </c>
      <c r="AY106" s="19" t="s">
        <v>128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86</v>
      </c>
      <c r="BK106" s="220">
        <f>ROUND(I106*H106,2)</f>
        <v>0</v>
      </c>
      <c r="BL106" s="19" t="s">
        <v>127</v>
      </c>
      <c r="BM106" s="219" t="s">
        <v>221</v>
      </c>
    </row>
    <row r="107" s="2" customFormat="1">
      <c r="A107" s="40"/>
      <c r="B107" s="41"/>
      <c r="C107" s="42"/>
      <c r="D107" s="233" t="s">
        <v>144</v>
      </c>
      <c r="E107" s="42"/>
      <c r="F107" s="234" t="s">
        <v>222</v>
      </c>
      <c r="G107" s="42"/>
      <c r="H107" s="42"/>
      <c r="I107" s="235"/>
      <c r="J107" s="42"/>
      <c r="K107" s="42"/>
      <c r="L107" s="46"/>
      <c r="M107" s="236"/>
      <c r="N107" s="237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144</v>
      </c>
      <c r="AU107" s="19" t="s">
        <v>147</v>
      </c>
    </row>
    <row r="108" s="13" customFormat="1">
      <c r="A108" s="13"/>
      <c r="B108" s="221"/>
      <c r="C108" s="222"/>
      <c r="D108" s="223" t="s">
        <v>137</v>
      </c>
      <c r="E108" s="224" t="s">
        <v>19</v>
      </c>
      <c r="F108" s="225" t="s">
        <v>223</v>
      </c>
      <c r="G108" s="222"/>
      <c r="H108" s="226">
        <v>38.5</v>
      </c>
      <c r="I108" s="227"/>
      <c r="J108" s="222"/>
      <c r="K108" s="222"/>
      <c r="L108" s="228"/>
      <c r="M108" s="229"/>
      <c r="N108" s="230"/>
      <c r="O108" s="230"/>
      <c r="P108" s="230"/>
      <c r="Q108" s="230"/>
      <c r="R108" s="230"/>
      <c r="S108" s="230"/>
      <c r="T108" s="23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2" t="s">
        <v>137</v>
      </c>
      <c r="AU108" s="232" t="s">
        <v>147</v>
      </c>
      <c r="AV108" s="13" t="s">
        <v>88</v>
      </c>
      <c r="AW108" s="13" t="s">
        <v>37</v>
      </c>
      <c r="AX108" s="13" t="s">
        <v>86</v>
      </c>
      <c r="AY108" s="232" t="s">
        <v>128</v>
      </c>
    </row>
    <row r="109" s="2" customFormat="1" ht="55.5" customHeight="1">
      <c r="A109" s="40"/>
      <c r="B109" s="41"/>
      <c r="C109" s="207" t="s">
        <v>139</v>
      </c>
      <c r="D109" s="207" t="s">
        <v>132</v>
      </c>
      <c r="E109" s="208" t="s">
        <v>224</v>
      </c>
      <c r="F109" s="209" t="s">
        <v>225</v>
      </c>
      <c r="G109" s="210" t="s">
        <v>157</v>
      </c>
      <c r="H109" s="211">
        <v>0.17000000000000001</v>
      </c>
      <c r="I109" s="212"/>
      <c r="J109" s="213">
        <f>ROUND(I109*H109,2)</f>
        <v>0</v>
      </c>
      <c r="K109" s="214"/>
      <c r="L109" s="46"/>
      <c r="M109" s="215" t="s">
        <v>19</v>
      </c>
      <c r="N109" s="216" t="s">
        <v>49</v>
      </c>
      <c r="O109" s="86"/>
      <c r="P109" s="217">
        <f>O109*H109</f>
        <v>0</v>
      </c>
      <c r="Q109" s="217">
        <v>1.0593999999999999</v>
      </c>
      <c r="R109" s="217">
        <f>Q109*H109</f>
        <v>0.18009800000000001</v>
      </c>
      <c r="S109" s="217">
        <v>0</v>
      </c>
      <c r="T109" s="21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9" t="s">
        <v>127</v>
      </c>
      <c r="AT109" s="219" t="s">
        <v>132</v>
      </c>
      <c r="AU109" s="219" t="s">
        <v>147</v>
      </c>
      <c r="AY109" s="19" t="s">
        <v>128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9" t="s">
        <v>86</v>
      </c>
      <c r="BK109" s="220">
        <f>ROUND(I109*H109,2)</f>
        <v>0</v>
      </c>
      <c r="BL109" s="19" t="s">
        <v>127</v>
      </c>
      <c r="BM109" s="219" t="s">
        <v>226</v>
      </c>
    </row>
    <row r="110" s="2" customFormat="1">
      <c r="A110" s="40"/>
      <c r="B110" s="41"/>
      <c r="C110" s="42"/>
      <c r="D110" s="233" t="s">
        <v>144</v>
      </c>
      <c r="E110" s="42"/>
      <c r="F110" s="234" t="s">
        <v>227</v>
      </c>
      <c r="G110" s="42"/>
      <c r="H110" s="42"/>
      <c r="I110" s="235"/>
      <c r="J110" s="42"/>
      <c r="K110" s="42"/>
      <c r="L110" s="46"/>
      <c r="M110" s="236"/>
      <c r="N110" s="237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144</v>
      </c>
      <c r="AU110" s="19" t="s">
        <v>147</v>
      </c>
    </row>
    <row r="111" s="14" customFormat="1">
      <c r="A111" s="14"/>
      <c r="B111" s="238"/>
      <c r="C111" s="239"/>
      <c r="D111" s="223" t="s">
        <v>137</v>
      </c>
      <c r="E111" s="240" t="s">
        <v>19</v>
      </c>
      <c r="F111" s="241" t="s">
        <v>228</v>
      </c>
      <c r="G111" s="239"/>
      <c r="H111" s="240" t="s">
        <v>19</v>
      </c>
      <c r="I111" s="242"/>
      <c r="J111" s="239"/>
      <c r="K111" s="239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137</v>
      </c>
      <c r="AU111" s="247" t="s">
        <v>147</v>
      </c>
      <c r="AV111" s="14" t="s">
        <v>86</v>
      </c>
      <c r="AW111" s="14" t="s">
        <v>37</v>
      </c>
      <c r="AX111" s="14" t="s">
        <v>78</v>
      </c>
      <c r="AY111" s="247" t="s">
        <v>128</v>
      </c>
    </row>
    <row r="112" s="13" customFormat="1">
      <c r="A112" s="13"/>
      <c r="B112" s="221"/>
      <c r="C112" s="222"/>
      <c r="D112" s="223" t="s">
        <v>137</v>
      </c>
      <c r="E112" s="224" t="s">
        <v>19</v>
      </c>
      <c r="F112" s="225" t="s">
        <v>229</v>
      </c>
      <c r="G112" s="222"/>
      <c r="H112" s="226">
        <v>0.13400000000000001</v>
      </c>
      <c r="I112" s="227"/>
      <c r="J112" s="222"/>
      <c r="K112" s="222"/>
      <c r="L112" s="228"/>
      <c r="M112" s="229"/>
      <c r="N112" s="230"/>
      <c r="O112" s="230"/>
      <c r="P112" s="230"/>
      <c r="Q112" s="230"/>
      <c r="R112" s="230"/>
      <c r="S112" s="230"/>
      <c r="T112" s="23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2" t="s">
        <v>137</v>
      </c>
      <c r="AU112" s="232" t="s">
        <v>147</v>
      </c>
      <c r="AV112" s="13" t="s">
        <v>88</v>
      </c>
      <c r="AW112" s="13" t="s">
        <v>37</v>
      </c>
      <c r="AX112" s="13" t="s">
        <v>78</v>
      </c>
      <c r="AY112" s="232" t="s">
        <v>128</v>
      </c>
    </row>
    <row r="113" s="14" customFormat="1">
      <c r="A113" s="14"/>
      <c r="B113" s="238"/>
      <c r="C113" s="239"/>
      <c r="D113" s="223" t="s">
        <v>137</v>
      </c>
      <c r="E113" s="240" t="s">
        <v>19</v>
      </c>
      <c r="F113" s="241" t="s">
        <v>230</v>
      </c>
      <c r="G113" s="239"/>
      <c r="H113" s="240" t="s">
        <v>19</v>
      </c>
      <c r="I113" s="242"/>
      <c r="J113" s="239"/>
      <c r="K113" s="239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137</v>
      </c>
      <c r="AU113" s="247" t="s">
        <v>147</v>
      </c>
      <c r="AV113" s="14" t="s">
        <v>86</v>
      </c>
      <c r="AW113" s="14" t="s">
        <v>37</v>
      </c>
      <c r="AX113" s="14" t="s">
        <v>78</v>
      </c>
      <c r="AY113" s="247" t="s">
        <v>128</v>
      </c>
    </row>
    <row r="114" s="13" customFormat="1">
      <c r="A114" s="13"/>
      <c r="B114" s="221"/>
      <c r="C114" s="222"/>
      <c r="D114" s="223" t="s">
        <v>137</v>
      </c>
      <c r="E114" s="224" t="s">
        <v>19</v>
      </c>
      <c r="F114" s="225" t="s">
        <v>231</v>
      </c>
      <c r="G114" s="222"/>
      <c r="H114" s="226">
        <v>0.035999999999999997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2" t="s">
        <v>137</v>
      </c>
      <c r="AU114" s="232" t="s">
        <v>147</v>
      </c>
      <c r="AV114" s="13" t="s">
        <v>88</v>
      </c>
      <c r="AW114" s="13" t="s">
        <v>37</v>
      </c>
      <c r="AX114" s="13" t="s">
        <v>78</v>
      </c>
      <c r="AY114" s="232" t="s">
        <v>128</v>
      </c>
    </row>
    <row r="115" s="15" customFormat="1">
      <c r="A115" s="15"/>
      <c r="B115" s="252"/>
      <c r="C115" s="253"/>
      <c r="D115" s="223" t="s">
        <v>137</v>
      </c>
      <c r="E115" s="254" t="s">
        <v>19</v>
      </c>
      <c r="F115" s="255" t="s">
        <v>232</v>
      </c>
      <c r="G115" s="253"/>
      <c r="H115" s="256">
        <v>0.17000000000000001</v>
      </c>
      <c r="I115" s="257"/>
      <c r="J115" s="253"/>
      <c r="K115" s="253"/>
      <c r="L115" s="258"/>
      <c r="M115" s="259"/>
      <c r="N115" s="260"/>
      <c r="O115" s="260"/>
      <c r="P115" s="260"/>
      <c r="Q115" s="260"/>
      <c r="R115" s="260"/>
      <c r="S115" s="260"/>
      <c r="T115" s="261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2" t="s">
        <v>137</v>
      </c>
      <c r="AU115" s="262" t="s">
        <v>147</v>
      </c>
      <c r="AV115" s="15" t="s">
        <v>127</v>
      </c>
      <c r="AW115" s="15" t="s">
        <v>37</v>
      </c>
      <c r="AX115" s="15" t="s">
        <v>86</v>
      </c>
      <c r="AY115" s="262" t="s">
        <v>128</v>
      </c>
    </row>
    <row r="116" s="12" customFormat="1" ht="20.88" customHeight="1">
      <c r="A116" s="12"/>
      <c r="B116" s="191"/>
      <c r="C116" s="192"/>
      <c r="D116" s="193" t="s">
        <v>77</v>
      </c>
      <c r="E116" s="205" t="s">
        <v>164</v>
      </c>
      <c r="F116" s="205" t="s">
        <v>233</v>
      </c>
      <c r="G116" s="192"/>
      <c r="H116" s="192"/>
      <c r="I116" s="195"/>
      <c r="J116" s="206">
        <f>BK116</f>
        <v>0</v>
      </c>
      <c r="K116" s="192"/>
      <c r="L116" s="197"/>
      <c r="M116" s="198"/>
      <c r="N116" s="199"/>
      <c r="O116" s="199"/>
      <c r="P116" s="200">
        <f>SUM(P117:P122)</f>
        <v>0</v>
      </c>
      <c r="Q116" s="199"/>
      <c r="R116" s="200">
        <f>SUM(R117:R122)</f>
        <v>3.1664000000000003</v>
      </c>
      <c r="S116" s="199"/>
      <c r="T116" s="201">
        <f>SUM(T117:T122)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2" t="s">
        <v>86</v>
      </c>
      <c r="AT116" s="203" t="s">
        <v>77</v>
      </c>
      <c r="AU116" s="203" t="s">
        <v>88</v>
      </c>
      <c r="AY116" s="202" t="s">
        <v>128</v>
      </c>
      <c r="BK116" s="204">
        <f>SUM(BK117:BK122)</f>
        <v>0</v>
      </c>
    </row>
    <row r="117" s="2" customFormat="1" ht="37.8" customHeight="1">
      <c r="A117" s="40"/>
      <c r="B117" s="41"/>
      <c r="C117" s="207" t="s">
        <v>164</v>
      </c>
      <c r="D117" s="207" t="s">
        <v>132</v>
      </c>
      <c r="E117" s="208" t="s">
        <v>234</v>
      </c>
      <c r="F117" s="209" t="s">
        <v>235</v>
      </c>
      <c r="G117" s="210" t="s">
        <v>135</v>
      </c>
      <c r="H117" s="211">
        <v>80</v>
      </c>
      <c r="I117" s="212"/>
      <c r="J117" s="213">
        <f>ROUND(I117*H117,2)</f>
        <v>0</v>
      </c>
      <c r="K117" s="214"/>
      <c r="L117" s="46"/>
      <c r="M117" s="215" t="s">
        <v>19</v>
      </c>
      <c r="N117" s="216" t="s">
        <v>49</v>
      </c>
      <c r="O117" s="86"/>
      <c r="P117" s="217">
        <f>O117*H117</f>
        <v>0</v>
      </c>
      <c r="Q117" s="217">
        <v>0.0043800000000000002</v>
      </c>
      <c r="R117" s="217">
        <f>Q117*H117</f>
        <v>0.35040000000000004</v>
      </c>
      <c r="S117" s="217">
        <v>0</v>
      </c>
      <c r="T117" s="21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9" t="s">
        <v>127</v>
      </c>
      <c r="AT117" s="219" t="s">
        <v>132</v>
      </c>
      <c r="AU117" s="219" t="s">
        <v>147</v>
      </c>
      <c r="AY117" s="19" t="s">
        <v>128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9" t="s">
        <v>86</v>
      </c>
      <c r="BK117" s="220">
        <f>ROUND(I117*H117,2)</f>
        <v>0</v>
      </c>
      <c r="BL117" s="19" t="s">
        <v>127</v>
      </c>
      <c r="BM117" s="219" t="s">
        <v>236</v>
      </c>
    </row>
    <row r="118" s="2" customFormat="1">
      <c r="A118" s="40"/>
      <c r="B118" s="41"/>
      <c r="C118" s="42"/>
      <c r="D118" s="233" t="s">
        <v>144</v>
      </c>
      <c r="E118" s="42"/>
      <c r="F118" s="234" t="s">
        <v>237</v>
      </c>
      <c r="G118" s="42"/>
      <c r="H118" s="42"/>
      <c r="I118" s="235"/>
      <c r="J118" s="42"/>
      <c r="K118" s="42"/>
      <c r="L118" s="46"/>
      <c r="M118" s="236"/>
      <c r="N118" s="237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144</v>
      </c>
      <c r="AU118" s="19" t="s">
        <v>147</v>
      </c>
    </row>
    <row r="119" s="13" customFormat="1">
      <c r="A119" s="13"/>
      <c r="B119" s="221"/>
      <c r="C119" s="222"/>
      <c r="D119" s="223" t="s">
        <v>137</v>
      </c>
      <c r="E119" s="224" t="s">
        <v>19</v>
      </c>
      <c r="F119" s="225" t="s">
        <v>238</v>
      </c>
      <c r="G119" s="222"/>
      <c r="H119" s="226">
        <v>80</v>
      </c>
      <c r="I119" s="227"/>
      <c r="J119" s="222"/>
      <c r="K119" s="222"/>
      <c r="L119" s="228"/>
      <c r="M119" s="229"/>
      <c r="N119" s="230"/>
      <c r="O119" s="230"/>
      <c r="P119" s="230"/>
      <c r="Q119" s="230"/>
      <c r="R119" s="230"/>
      <c r="S119" s="230"/>
      <c r="T119" s="23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2" t="s">
        <v>137</v>
      </c>
      <c r="AU119" s="232" t="s">
        <v>147</v>
      </c>
      <c r="AV119" s="13" t="s">
        <v>88</v>
      </c>
      <c r="AW119" s="13" t="s">
        <v>37</v>
      </c>
      <c r="AX119" s="13" t="s">
        <v>86</v>
      </c>
      <c r="AY119" s="232" t="s">
        <v>128</v>
      </c>
    </row>
    <row r="120" s="2" customFormat="1" ht="37.8" customHeight="1">
      <c r="A120" s="40"/>
      <c r="B120" s="41"/>
      <c r="C120" s="207" t="s">
        <v>169</v>
      </c>
      <c r="D120" s="207" t="s">
        <v>132</v>
      </c>
      <c r="E120" s="208" t="s">
        <v>239</v>
      </c>
      <c r="F120" s="209" t="s">
        <v>240</v>
      </c>
      <c r="G120" s="210" t="s">
        <v>135</v>
      </c>
      <c r="H120" s="211">
        <v>80</v>
      </c>
      <c r="I120" s="212"/>
      <c r="J120" s="213">
        <f>ROUND(I120*H120,2)</f>
        <v>0</v>
      </c>
      <c r="K120" s="214"/>
      <c r="L120" s="46"/>
      <c r="M120" s="215" t="s">
        <v>19</v>
      </c>
      <c r="N120" s="216" t="s">
        <v>49</v>
      </c>
      <c r="O120" s="86"/>
      <c r="P120" s="217">
        <f>O120*H120</f>
        <v>0</v>
      </c>
      <c r="Q120" s="217">
        <v>0.035200000000000002</v>
      </c>
      <c r="R120" s="217">
        <f>Q120*H120</f>
        <v>2.8160000000000003</v>
      </c>
      <c r="S120" s="217">
        <v>0</v>
      </c>
      <c r="T120" s="21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9" t="s">
        <v>127</v>
      </c>
      <c r="AT120" s="219" t="s">
        <v>132</v>
      </c>
      <c r="AU120" s="219" t="s">
        <v>147</v>
      </c>
      <c r="AY120" s="19" t="s">
        <v>128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9" t="s">
        <v>86</v>
      </c>
      <c r="BK120" s="220">
        <f>ROUND(I120*H120,2)</f>
        <v>0</v>
      </c>
      <c r="BL120" s="19" t="s">
        <v>127</v>
      </c>
      <c r="BM120" s="219" t="s">
        <v>241</v>
      </c>
    </row>
    <row r="121" s="2" customFormat="1">
      <c r="A121" s="40"/>
      <c r="B121" s="41"/>
      <c r="C121" s="42"/>
      <c r="D121" s="233" t="s">
        <v>144</v>
      </c>
      <c r="E121" s="42"/>
      <c r="F121" s="234" t="s">
        <v>242</v>
      </c>
      <c r="G121" s="42"/>
      <c r="H121" s="42"/>
      <c r="I121" s="235"/>
      <c r="J121" s="42"/>
      <c r="K121" s="42"/>
      <c r="L121" s="46"/>
      <c r="M121" s="236"/>
      <c r="N121" s="237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144</v>
      </c>
      <c r="AU121" s="19" t="s">
        <v>147</v>
      </c>
    </row>
    <row r="122" s="13" customFormat="1">
      <c r="A122" s="13"/>
      <c r="B122" s="221"/>
      <c r="C122" s="222"/>
      <c r="D122" s="223" t="s">
        <v>137</v>
      </c>
      <c r="E122" s="224" t="s">
        <v>19</v>
      </c>
      <c r="F122" s="225" t="s">
        <v>243</v>
      </c>
      <c r="G122" s="222"/>
      <c r="H122" s="226">
        <v>80</v>
      </c>
      <c r="I122" s="227"/>
      <c r="J122" s="222"/>
      <c r="K122" s="222"/>
      <c r="L122" s="228"/>
      <c r="M122" s="229"/>
      <c r="N122" s="230"/>
      <c r="O122" s="230"/>
      <c r="P122" s="230"/>
      <c r="Q122" s="230"/>
      <c r="R122" s="230"/>
      <c r="S122" s="230"/>
      <c r="T122" s="23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2" t="s">
        <v>137</v>
      </c>
      <c r="AU122" s="232" t="s">
        <v>147</v>
      </c>
      <c r="AV122" s="13" t="s">
        <v>88</v>
      </c>
      <c r="AW122" s="13" t="s">
        <v>37</v>
      </c>
      <c r="AX122" s="13" t="s">
        <v>86</v>
      </c>
      <c r="AY122" s="232" t="s">
        <v>128</v>
      </c>
    </row>
    <row r="123" s="12" customFormat="1" ht="20.88" customHeight="1">
      <c r="A123" s="12"/>
      <c r="B123" s="191"/>
      <c r="C123" s="192"/>
      <c r="D123" s="193" t="s">
        <v>77</v>
      </c>
      <c r="E123" s="205" t="s">
        <v>187</v>
      </c>
      <c r="F123" s="205" t="s">
        <v>244</v>
      </c>
      <c r="G123" s="192"/>
      <c r="H123" s="192"/>
      <c r="I123" s="195"/>
      <c r="J123" s="206">
        <f>BK123</f>
        <v>0</v>
      </c>
      <c r="K123" s="192"/>
      <c r="L123" s="197"/>
      <c r="M123" s="198"/>
      <c r="N123" s="199"/>
      <c r="O123" s="199"/>
      <c r="P123" s="200">
        <f>SUM(P124:P133)</f>
        <v>0</v>
      </c>
      <c r="Q123" s="199"/>
      <c r="R123" s="200">
        <f>SUM(R124:R133)</f>
        <v>0.082784280000000002</v>
      </c>
      <c r="S123" s="199"/>
      <c r="T123" s="201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2" t="s">
        <v>86</v>
      </c>
      <c r="AT123" s="203" t="s">
        <v>77</v>
      </c>
      <c r="AU123" s="203" t="s">
        <v>88</v>
      </c>
      <c r="AY123" s="202" t="s">
        <v>128</v>
      </c>
      <c r="BK123" s="204">
        <f>SUM(BK124:BK133)</f>
        <v>0</v>
      </c>
    </row>
    <row r="124" s="2" customFormat="1" ht="24.15" customHeight="1">
      <c r="A124" s="40"/>
      <c r="B124" s="41"/>
      <c r="C124" s="207" t="s">
        <v>178</v>
      </c>
      <c r="D124" s="207" t="s">
        <v>132</v>
      </c>
      <c r="E124" s="208" t="s">
        <v>245</v>
      </c>
      <c r="F124" s="209" t="s">
        <v>246</v>
      </c>
      <c r="G124" s="210" t="s">
        <v>204</v>
      </c>
      <c r="H124" s="211">
        <v>0.32300000000000001</v>
      </c>
      <c r="I124" s="212"/>
      <c r="J124" s="213">
        <f>ROUND(I124*H124,2)</f>
        <v>0</v>
      </c>
      <c r="K124" s="214"/>
      <c r="L124" s="46"/>
      <c r="M124" s="215" t="s">
        <v>19</v>
      </c>
      <c r="N124" s="216" t="s">
        <v>49</v>
      </c>
      <c r="O124" s="86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9" t="s">
        <v>127</v>
      </c>
      <c r="AT124" s="219" t="s">
        <v>132</v>
      </c>
      <c r="AU124" s="219" t="s">
        <v>147</v>
      </c>
      <c r="AY124" s="19" t="s">
        <v>128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9" t="s">
        <v>86</v>
      </c>
      <c r="BK124" s="220">
        <f>ROUND(I124*H124,2)</f>
        <v>0</v>
      </c>
      <c r="BL124" s="19" t="s">
        <v>127</v>
      </c>
      <c r="BM124" s="219" t="s">
        <v>247</v>
      </c>
    </row>
    <row r="125" s="2" customFormat="1">
      <c r="A125" s="40"/>
      <c r="B125" s="41"/>
      <c r="C125" s="42"/>
      <c r="D125" s="233" t="s">
        <v>144</v>
      </c>
      <c r="E125" s="42"/>
      <c r="F125" s="234" t="s">
        <v>248</v>
      </c>
      <c r="G125" s="42"/>
      <c r="H125" s="42"/>
      <c r="I125" s="235"/>
      <c r="J125" s="42"/>
      <c r="K125" s="42"/>
      <c r="L125" s="46"/>
      <c r="M125" s="236"/>
      <c r="N125" s="237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144</v>
      </c>
      <c r="AU125" s="19" t="s">
        <v>147</v>
      </c>
    </row>
    <row r="126" s="13" customFormat="1">
      <c r="A126" s="13"/>
      <c r="B126" s="221"/>
      <c r="C126" s="222"/>
      <c r="D126" s="223" t="s">
        <v>137</v>
      </c>
      <c r="E126" s="224" t="s">
        <v>19</v>
      </c>
      <c r="F126" s="225" t="s">
        <v>249</v>
      </c>
      <c r="G126" s="222"/>
      <c r="H126" s="226">
        <v>0.32300000000000001</v>
      </c>
      <c r="I126" s="227"/>
      <c r="J126" s="222"/>
      <c r="K126" s="222"/>
      <c r="L126" s="228"/>
      <c r="M126" s="229"/>
      <c r="N126" s="230"/>
      <c r="O126" s="230"/>
      <c r="P126" s="230"/>
      <c r="Q126" s="230"/>
      <c r="R126" s="230"/>
      <c r="S126" s="230"/>
      <c r="T126" s="23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2" t="s">
        <v>137</v>
      </c>
      <c r="AU126" s="232" t="s">
        <v>147</v>
      </c>
      <c r="AV126" s="13" t="s">
        <v>88</v>
      </c>
      <c r="AW126" s="13" t="s">
        <v>37</v>
      </c>
      <c r="AX126" s="13" t="s">
        <v>86</v>
      </c>
      <c r="AY126" s="232" t="s">
        <v>128</v>
      </c>
    </row>
    <row r="127" s="2" customFormat="1" ht="16.5" customHeight="1">
      <c r="A127" s="40"/>
      <c r="B127" s="41"/>
      <c r="C127" s="207" t="s">
        <v>187</v>
      </c>
      <c r="D127" s="207" t="s">
        <v>132</v>
      </c>
      <c r="E127" s="208" t="s">
        <v>250</v>
      </c>
      <c r="F127" s="209" t="s">
        <v>251</v>
      </c>
      <c r="G127" s="210" t="s">
        <v>135</v>
      </c>
      <c r="H127" s="211">
        <v>4</v>
      </c>
      <c r="I127" s="212"/>
      <c r="J127" s="213">
        <f>ROUND(I127*H127,2)</f>
        <v>0</v>
      </c>
      <c r="K127" s="214"/>
      <c r="L127" s="46"/>
      <c r="M127" s="215" t="s">
        <v>19</v>
      </c>
      <c r="N127" s="216" t="s">
        <v>49</v>
      </c>
      <c r="O127" s="86"/>
      <c r="P127" s="217">
        <f>O127*H127</f>
        <v>0</v>
      </c>
      <c r="Q127" s="217">
        <v>0.015180000000000001</v>
      </c>
      <c r="R127" s="217">
        <f>Q127*H127</f>
        <v>0.060720000000000003</v>
      </c>
      <c r="S127" s="217">
        <v>0</v>
      </c>
      <c r="T127" s="21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9" t="s">
        <v>127</v>
      </c>
      <c r="AT127" s="219" t="s">
        <v>132</v>
      </c>
      <c r="AU127" s="219" t="s">
        <v>147</v>
      </c>
      <c r="AY127" s="19" t="s">
        <v>128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9" t="s">
        <v>86</v>
      </c>
      <c r="BK127" s="220">
        <f>ROUND(I127*H127,2)</f>
        <v>0</v>
      </c>
      <c r="BL127" s="19" t="s">
        <v>127</v>
      </c>
      <c r="BM127" s="219" t="s">
        <v>252</v>
      </c>
    </row>
    <row r="128" s="2" customFormat="1">
      <c r="A128" s="40"/>
      <c r="B128" s="41"/>
      <c r="C128" s="42"/>
      <c r="D128" s="233" t="s">
        <v>144</v>
      </c>
      <c r="E128" s="42"/>
      <c r="F128" s="234" t="s">
        <v>253</v>
      </c>
      <c r="G128" s="42"/>
      <c r="H128" s="42"/>
      <c r="I128" s="235"/>
      <c r="J128" s="42"/>
      <c r="K128" s="42"/>
      <c r="L128" s="46"/>
      <c r="M128" s="236"/>
      <c r="N128" s="237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144</v>
      </c>
      <c r="AU128" s="19" t="s">
        <v>147</v>
      </c>
    </row>
    <row r="129" s="2" customFormat="1" ht="16.5" customHeight="1">
      <c r="A129" s="40"/>
      <c r="B129" s="41"/>
      <c r="C129" s="207" t="s">
        <v>254</v>
      </c>
      <c r="D129" s="207" t="s">
        <v>132</v>
      </c>
      <c r="E129" s="208" t="s">
        <v>255</v>
      </c>
      <c r="F129" s="209" t="s">
        <v>256</v>
      </c>
      <c r="G129" s="210" t="s">
        <v>135</v>
      </c>
      <c r="H129" s="211">
        <v>4</v>
      </c>
      <c r="I129" s="212"/>
      <c r="J129" s="213">
        <f>ROUND(I129*H129,2)</f>
        <v>0</v>
      </c>
      <c r="K129" s="214"/>
      <c r="L129" s="46"/>
      <c r="M129" s="215" t="s">
        <v>19</v>
      </c>
      <c r="N129" s="216" t="s">
        <v>49</v>
      </c>
      <c r="O129" s="86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9" t="s">
        <v>127</v>
      </c>
      <c r="AT129" s="219" t="s">
        <v>132</v>
      </c>
      <c r="AU129" s="219" t="s">
        <v>147</v>
      </c>
      <c r="AY129" s="19" t="s">
        <v>128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9" t="s">
        <v>86</v>
      </c>
      <c r="BK129" s="220">
        <f>ROUND(I129*H129,2)</f>
        <v>0</v>
      </c>
      <c r="BL129" s="19" t="s">
        <v>127</v>
      </c>
      <c r="BM129" s="219" t="s">
        <v>257</v>
      </c>
    </row>
    <row r="130" s="2" customFormat="1">
      <c r="A130" s="40"/>
      <c r="B130" s="41"/>
      <c r="C130" s="42"/>
      <c r="D130" s="233" t="s">
        <v>144</v>
      </c>
      <c r="E130" s="42"/>
      <c r="F130" s="234" t="s">
        <v>258</v>
      </c>
      <c r="G130" s="42"/>
      <c r="H130" s="42"/>
      <c r="I130" s="235"/>
      <c r="J130" s="42"/>
      <c r="K130" s="42"/>
      <c r="L130" s="46"/>
      <c r="M130" s="236"/>
      <c r="N130" s="237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144</v>
      </c>
      <c r="AU130" s="19" t="s">
        <v>147</v>
      </c>
    </row>
    <row r="131" s="2" customFormat="1" ht="16.5" customHeight="1">
      <c r="A131" s="40"/>
      <c r="B131" s="41"/>
      <c r="C131" s="207" t="s">
        <v>259</v>
      </c>
      <c r="D131" s="207" t="s">
        <v>132</v>
      </c>
      <c r="E131" s="208" t="s">
        <v>260</v>
      </c>
      <c r="F131" s="209" t="s">
        <v>261</v>
      </c>
      <c r="G131" s="210" t="s">
        <v>157</v>
      </c>
      <c r="H131" s="211">
        <v>0.021000000000000001</v>
      </c>
      <c r="I131" s="212"/>
      <c r="J131" s="213">
        <f>ROUND(I131*H131,2)</f>
        <v>0</v>
      </c>
      <c r="K131" s="214"/>
      <c r="L131" s="46"/>
      <c r="M131" s="215" t="s">
        <v>19</v>
      </c>
      <c r="N131" s="216" t="s">
        <v>49</v>
      </c>
      <c r="O131" s="86"/>
      <c r="P131" s="217">
        <f>O131*H131</f>
        <v>0</v>
      </c>
      <c r="Q131" s="217">
        <v>1.0506800000000001</v>
      </c>
      <c r="R131" s="217">
        <f>Q131*H131</f>
        <v>0.022064280000000002</v>
      </c>
      <c r="S131" s="217">
        <v>0</v>
      </c>
      <c r="T131" s="21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9" t="s">
        <v>127</v>
      </c>
      <c r="AT131" s="219" t="s">
        <v>132</v>
      </c>
      <c r="AU131" s="219" t="s">
        <v>147</v>
      </c>
      <c r="AY131" s="19" t="s">
        <v>128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9" t="s">
        <v>86</v>
      </c>
      <c r="BK131" s="220">
        <f>ROUND(I131*H131,2)</f>
        <v>0</v>
      </c>
      <c r="BL131" s="19" t="s">
        <v>127</v>
      </c>
      <c r="BM131" s="219" t="s">
        <v>262</v>
      </c>
    </row>
    <row r="132" s="2" customFormat="1">
      <c r="A132" s="40"/>
      <c r="B132" s="41"/>
      <c r="C132" s="42"/>
      <c r="D132" s="233" t="s">
        <v>144</v>
      </c>
      <c r="E132" s="42"/>
      <c r="F132" s="234" t="s">
        <v>263</v>
      </c>
      <c r="G132" s="42"/>
      <c r="H132" s="42"/>
      <c r="I132" s="235"/>
      <c r="J132" s="42"/>
      <c r="K132" s="42"/>
      <c r="L132" s="46"/>
      <c r="M132" s="236"/>
      <c r="N132" s="237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144</v>
      </c>
      <c r="AU132" s="19" t="s">
        <v>147</v>
      </c>
    </row>
    <row r="133" s="13" customFormat="1">
      <c r="A133" s="13"/>
      <c r="B133" s="221"/>
      <c r="C133" s="222"/>
      <c r="D133" s="223" t="s">
        <v>137</v>
      </c>
      <c r="E133" s="224" t="s">
        <v>19</v>
      </c>
      <c r="F133" s="225" t="s">
        <v>264</v>
      </c>
      <c r="G133" s="222"/>
      <c r="H133" s="226">
        <v>0.021000000000000001</v>
      </c>
      <c r="I133" s="227"/>
      <c r="J133" s="222"/>
      <c r="K133" s="222"/>
      <c r="L133" s="228"/>
      <c r="M133" s="229"/>
      <c r="N133" s="230"/>
      <c r="O133" s="230"/>
      <c r="P133" s="230"/>
      <c r="Q133" s="230"/>
      <c r="R133" s="230"/>
      <c r="S133" s="230"/>
      <c r="T133" s="23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2" t="s">
        <v>137</v>
      </c>
      <c r="AU133" s="232" t="s">
        <v>147</v>
      </c>
      <c r="AV133" s="13" t="s">
        <v>88</v>
      </c>
      <c r="AW133" s="13" t="s">
        <v>37</v>
      </c>
      <c r="AX133" s="13" t="s">
        <v>86</v>
      </c>
      <c r="AY133" s="232" t="s">
        <v>128</v>
      </c>
    </row>
    <row r="134" s="12" customFormat="1" ht="20.88" customHeight="1">
      <c r="A134" s="12"/>
      <c r="B134" s="191"/>
      <c r="C134" s="192"/>
      <c r="D134" s="193" t="s">
        <v>77</v>
      </c>
      <c r="E134" s="205" t="s">
        <v>153</v>
      </c>
      <c r="F134" s="205" t="s">
        <v>154</v>
      </c>
      <c r="G134" s="192"/>
      <c r="H134" s="192"/>
      <c r="I134" s="195"/>
      <c r="J134" s="206">
        <f>BK134</f>
        <v>0</v>
      </c>
      <c r="K134" s="192"/>
      <c r="L134" s="197"/>
      <c r="M134" s="198"/>
      <c r="N134" s="199"/>
      <c r="O134" s="199"/>
      <c r="P134" s="200">
        <f>SUM(P135:P137)</f>
        <v>0</v>
      </c>
      <c r="Q134" s="199"/>
      <c r="R134" s="200">
        <f>SUM(R135:R137)</f>
        <v>0</v>
      </c>
      <c r="S134" s="199"/>
      <c r="T134" s="201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86</v>
      </c>
      <c r="AT134" s="203" t="s">
        <v>77</v>
      </c>
      <c r="AU134" s="203" t="s">
        <v>88</v>
      </c>
      <c r="AY134" s="202" t="s">
        <v>128</v>
      </c>
      <c r="BK134" s="204">
        <f>SUM(BK135:BK137)</f>
        <v>0</v>
      </c>
    </row>
    <row r="135" s="2" customFormat="1" ht="44.25" customHeight="1">
      <c r="A135" s="40"/>
      <c r="B135" s="41"/>
      <c r="C135" s="207" t="s">
        <v>265</v>
      </c>
      <c r="D135" s="207" t="s">
        <v>132</v>
      </c>
      <c r="E135" s="208" t="s">
        <v>266</v>
      </c>
      <c r="F135" s="209" t="s">
        <v>267</v>
      </c>
      <c r="G135" s="210" t="s">
        <v>157</v>
      </c>
      <c r="H135" s="211">
        <v>4.9279999999999999</v>
      </c>
      <c r="I135" s="212"/>
      <c r="J135" s="213">
        <f>ROUND(I135*H135,2)</f>
        <v>0</v>
      </c>
      <c r="K135" s="214"/>
      <c r="L135" s="46"/>
      <c r="M135" s="215" t="s">
        <v>19</v>
      </c>
      <c r="N135" s="216" t="s">
        <v>49</v>
      </c>
      <c r="O135" s="86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9" t="s">
        <v>127</v>
      </c>
      <c r="AT135" s="219" t="s">
        <v>132</v>
      </c>
      <c r="AU135" s="219" t="s">
        <v>147</v>
      </c>
      <c r="AY135" s="19" t="s">
        <v>128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9" t="s">
        <v>86</v>
      </c>
      <c r="BK135" s="220">
        <f>ROUND(I135*H135,2)</f>
        <v>0</v>
      </c>
      <c r="BL135" s="19" t="s">
        <v>127</v>
      </c>
      <c r="BM135" s="219" t="s">
        <v>268</v>
      </c>
    </row>
    <row r="136" s="2" customFormat="1">
      <c r="A136" s="40"/>
      <c r="B136" s="41"/>
      <c r="C136" s="42"/>
      <c r="D136" s="233" t="s">
        <v>144</v>
      </c>
      <c r="E136" s="42"/>
      <c r="F136" s="234" t="s">
        <v>269</v>
      </c>
      <c r="G136" s="42"/>
      <c r="H136" s="42"/>
      <c r="I136" s="235"/>
      <c r="J136" s="42"/>
      <c r="K136" s="42"/>
      <c r="L136" s="46"/>
      <c r="M136" s="236"/>
      <c r="N136" s="237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144</v>
      </c>
      <c r="AU136" s="19" t="s">
        <v>147</v>
      </c>
    </row>
    <row r="137" s="13" customFormat="1">
      <c r="A137" s="13"/>
      <c r="B137" s="221"/>
      <c r="C137" s="222"/>
      <c r="D137" s="223" t="s">
        <v>137</v>
      </c>
      <c r="E137" s="222"/>
      <c r="F137" s="225" t="s">
        <v>270</v>
      </c>
      <c r="G137" s="222"/>
      <c r="H137" s="226">
        <v>4.9279999999999999</v>
      </c>
      <c r="I137" s="227"/>
      <c r="J137" s="222"/>
      <c r="K137" s="222"/>
      <c r="L137" s="228"/>
      <c r="M137" s="229"/>
      <c r="N137" s="230"/>
      <c r="O137" s="230"/>
      <c r="P137" s="230"/>
      <c r="Q137" s="230"/>
      <c r="R137" s="230"/>
      <c r="S137" s="230"/>
      <c r="T137" s="23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2" t="s">
        <v>137</v>
      </c>
      <c r="AU137" s="232" t="s">
        <v>147</v>
      </c>
      <c r="AV137" s="13" t="s">
        <v>88</v>
      </c>
      <c r="AW137" s="13" t="s">
        <v>4</v>
      </c>
      <c r="AX137" s="13" t="s">
        <v>86</v>
      </c>
      <c r="AY137" s="232" t="s">
        <v>128</v>
      </c>
    </row>
    <row r="138" s="12" customFormat="1" ht="20.88" customHeight="1">
      <c r="A138" s="12"/>
      <c r="B138" s="191"/>
      <c r="C138" s="192"/>
      <c r="D138" s="193" t="s">
        <v>77</v>
      </c>
      <c r="E138" s="205" t="s">
        <v>176</v>
      </c>
      <c r="F138" s="205" t="s">
        <v>177</v>
      </c>
      <c r="G138" s="192"/>
      <c r="H138" s="192"/>
      <c r="I138" s="195"/>
      <c r="J138" s="206">
        <f>BK138</f>
        <v>0</v>
      </c>
      <c r="K138" s="192"/>
      <c r="L138" s="197"/>
      <c r="M138" s="198"/>
      <c r="N138" s="199"/>
      <c r="O138" s="199"/>
      <c r="P138" s="200">
        <f>SUM(P139:P140)</f>
        <v>0</v>
      </c>
      <c r="Q138" s="199"/>
      <c r="R138" s="200">
        <f>SUM(R139:R140)</f>
        <v>0</v>
      </c>
      <c r="S138" s="199"/>
      <c r="T138" s="201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2" t="s">
        <v>86</v>
      </c>
      <c r="AT138" s="203" t="s">
        <v>77</v>
      </c>
      <c r="AU138" s="203" t="s">
        <v>88</v>
      </c>
      <c r="AY138" s="202" t="s">
        <v>128</v>
      </c>
      <c r="BK138" s="204">
        <f>SUM(BK139:BK140)</f>
        <v>0</v>
      </c>
    </row>
    <row r="139" s="2" customFormat="1" ht="76.35" customHeight="1">
      <c r="A139" s="40"/>
      <c r="B139" s="41"/>
      <c r="C139" s="207" t="s">
        <v>271</v>
      </c>
      <c r="D139" s="207" t="s">
        <v>132</v>
      </c>
      <c r="E139" s="208" t="s">
        <v>272</v>
      </c>
      <c r="F139" s="209" t="s">
        <v>273</v>
      </c>
      <c r="G139" s="210" t="s">
        <v>157</v>
      </c>
      <c r="H139" s="211">
        <v>37.215000000000003</v>
      </c>
      <c r="I139" s="212"/>
      <c r="J139" s="213">
        <f>ROUND(I139*H139,2)</f>
        <v>0</v>
      </c>
      <c r="K139" s="214"/>
      <c r="L139" s="46"/>
      <c r="M139" s="215" t="s">
        <v>19</v>
      </c>
      <c r="N139" s="216" t="s">
        <v>49</v>
      </c>
      <c r="O139" s="86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9" t="s">
        <v>127</v>
      </c>
      <c r="AT139" s="219" t="s">
        <v>132</v>
      </c>
      <c r="AU139" s="219" t="s">
        <v>147</v>
      </c>
      <c r="AY139" s="19" t="s">
        <v>128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9" t="s">
        <v>86</v>
      </c>
      <c r="BK139" s="220">
        <f>ROUND(I139*H139,2)</f>
        <v>0</v>
      </c>
      <c r="BL139" s="19" t="s">
        <v>127</v>
      </c>
      <c r="BM139" s="219" t="s">
        <v>274</v>
      </c>
    </row>
    <row r="140" s="2" customFormat="1">
      <c r="A140" s="40"/>
      <c r="B140" s="41"/>
      <c r="C140" s="42"/>
      <c r="D140" s="233" t="s">
        <v>144</v>
      </c>
      <c r="E140" s="42"/>
      <c r="F140" s="234" t="s">
        <v>275</v>
      </c>
      <c r="G140" s="42"/>
      <c r="H140" s="42"/>
      <c r="I140" s="235"/>
      <c r="J140" s="42"/>
      <c r="K140" s="42"/>
      <c r="L140" s="46"/>
      <c r="M140" s="236"/>
      <c r="N140" s="237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144</v>
      </c>
      <c r="AU140" s="19" t="s">
        <v>147</v>
      </c>
    </row>
    <row r="141" s="12" customFormat="1" ht="22.8" customHeight="1">
      <c r="A141" s="12"/>
      <c r="B141" s="191"/>
      <c r="C141" s="192"/>
      <c r="D141" s="193" t="s">
        <v>77</v>
      </c>
      <c r="E141" s="205" t="s">
        <v>276</v>
      </c>
      <c r="F141" s="205" t="s">
        <v>277</v>
      </c>
      <c r="G141" s="192"/>
      <c r="H141" s="192"/>
      <c r="I141" s="195"/>
      <c r="J141" s="206">
        <f>BK141</f>
        <v>0</v>
      </c>
      <c r="K141" s="192"/>
      <c r="L141" s="197"/>
      <c r="M141" s="198"/>
      <c r="N141" s="199"/>
      <c r="O141" s="199"/>
      <c r="P141" s="200">
        <f>P142</f>
        <v>0</v>
      </c>
      <c r="Q141" s="199"/>
      <c r="R141" s="200">
        <f>R142</f>
        <v>0.0080000000000000002</v>
      </c>
      <c r="S141" s="199"/>
      <c r="T141" s="201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2" t="s">
        <v>88</v>
      </c>
      <c r="AT141" s="203" t="s">
        <v>77</v>
      </c>
      <c r="AU141" s="203" t="s">
        <v>86</v>
      </c>
      <c r="AY141" s="202" t="s">
        <v>128</v>
      </c>
      <c r="BK141" s="204">
        <f>BK142</f>
        <v>0</v>
      </c>
    </row>
    <row r="142" s="12" customFormat="1" ht="20.88" customHeight="1">
      <c r="A142" s="12"/>
      <c r="B142" s="191"/>
      <c r="C142" s="192"/>
      <c r="D142" s="193" t="s">
        <v>77</v>
      </c>
      <c r="E142" s="205" t="s">
        <v>278</v>
      </c>
      <c r="F142" s="205" t="s">
        <v>279</v>
      </c>
      <c r="G142" s="192"/>
      <c r="H142" s="192"/>
      <c r="I142" s="195"/>
      <c r="J142" s="206">
        <f>BK142</f>
        <v>0</v>
      </c>
      <c r="K142" s="192"/>
      <c r="L142" s="197"/>
      <c r="M142" s="198"/>
      <c r="N142" s="199"/>
      <c r="O142" s="199"/>
      <c r="P142" s="200">
        <f>SUM(P143:P147)</f>
        <v>0</v>
      </c>
      <c r="Q142" s="199"/>
      <c r="R142" s="200">
        <f>SUM(R143:R147)</f>
        <v>0.0080000000000000002</v>
      </c>
      <c r="S142" s="199"/>
      <c r="T142" s="201">
        <f>SUM(T143:T147)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2" t="s">
        <v>88</v>
      </c>
      <c r="AT142" s="203" t="s">
        <v>77</v>
      </c>
      <c r="AU142" s="203" t="s">
        <v>88</v>
      </c>
      <c r="AY142" s="202" t="s">
        <v>128</v>
      </c>
      <c r="BK142" s="204">
        <f>SUM(BK143:BK147)</f>
        <v>0</v>
      </c>
    </row>
    <row r="143" s="2" customFormat="1" ht="37.8" customHeight="1">
      <c r="A143" s="40"/>
      <c r="B143" s="41"/>
      <c r="C143" s="207" t="s">
        <v>280</v>
      </c>
      <c r="D143" s="207" t="s">
        <v>132</v>
      </c>
      <c r="E143" s="208" t="s">
        <v>281</v>
      </c>
      <c r="F143" s="209" t="s">
        <v>282</v>
      </c>
      <c r="G143" s="210" t="s">
        <v>150</v>
      </c>
      <c r="H143" s="211">
        <v>80</v>
      </c>
      <c r="I143" s="212"/>
      <c r="J143" s="213">
        <f>ROUND(I143*H143,2)</f>
        <v>0</v>
      </c>
      <c r="K143" s="214"/>
      <c r="L143" s="46"/>
      <c r="M143" s="215" t="s">
        <v>19</v>
      </c>
      <c r="N143" s="216" t="s">
        <v>49</v>
      </c>
      <c r="O143" s="86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9" t="s">
        <v>283</v>
      </c>
      <c r="AT143" s="219" t="s">
        <v>132</v>
      </c>
      <c r="AU143" s="219" t="s">
        <v>147</v>
      </c>
      <c r="AY143" s="19" t="s">
        <v>128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9" t="s">
        <v>86</v>
      </c>
      <c r="BK143" s="220">
        <f>ROUND(I143*H143,2)</f>
        <v>0</v>
      </c>
      <c r="BL143" s="19" t="s">
        <v>283</v>
      </c>
      <c r="BM143" s="219" t="s">
        <v>284</v>
      </c>
    </row>
    <row r="144" s="2" customFormat="1">
      <c r="A144" s="40"/>
      <c r="B144" s="41"/>
      <c r="C144" s="42"/>
      <c r="D144" s="233" t="s">
        <v>144</v>
      </c>
      <c r="E144" s="42"/>
      <c r="F144" s="234" t="s">
        <v>285</v>
      </c>
      <c r="G144" s="42"/>
      <c r="H144" s="42"/>
      <c r="I144" s="235"/>
      <c r="J144" s="42"/>
      <c r="K144" s="42"/>
      <c r="L144" s="46"/>
      <c r="M144" s="236"/>
      <c r="N144" s="237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144</v>
      </c>
      <c r="AU144" s="19" t="s">
        <v>147</v>
      </c>
    </row>
    <row r="145" s="2" customFormat="1" ht="37.8" customHeight="1">
      <c r="A145" s="40"/>
      <c r="B145" s="41"/>
      <c r="C145" s="207" t="s">
        <v>8</v>
      </c>
      <c r="D145" s="207" t="s">
        <v>132</v>
      </c>
      <c r="E145" s="208" t="s">
        <v>286</v>
      </c>
      <c r="F145" s="209" t="s">
        <v>287</v>
      </c>
      <c r="G145" s="210" t="s">
        <v>135</v>
      </c>
      <c r="H145" s="211">
        <v>80</v>
      </c>
      <c r="I145" s="212"/>
      <c r="J145" s="213">
        <f>ROUND(I145*H145,2)</f>
        <v>0</v>
      </c>
      <c r="K145" s="214"/>
      <c r="L145" s="46"/>
      <c r="M145" s="215" t="s">
        <v>19</v>
      </c>
      <c r="N145" s="216" t="s">
        <v>49</v>
      </c>
      <c r="O145" s="86"/>
      <c r="P145" s="217">
        <f>O145*H145</f>
        <v>0</v>
      </c>
      <c r="Q145" s="217">
        <v>0.00010000000000000001</v>
      </c>
      <c r="R145" s="217">
        <f>Q145*H145</f>
        <v>0.0080000000000000002</v>
      </c>
      <c r="S145" s="217">
        <v>0</v>
      </c>
      <c r="T145" s="21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9" t="s">
        <v>283</v>
      </c>
      <c r="AT145" s="219" t="s">
        <v>132</v>
      </c>
      <c r="AU145" s="219" t="s">
        <v>147</v>
      </c>
      <c r="AY145" s="19" t="s">
        <v>128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9" t="s">
        <v>86</v>
      </c>
      <c r="BK145" s="220">
        <f>ROUND(I145*H145,2)</f>
        <v>0</v>
      </c>
      <c r="BL145" s="19" t="s">
        <v>283</v>
      </c>
      <c r="BM145" s="219" t="s">
        <v>288</v>
      </c>
    </row>
    <row r="146" s="2" customFormat="1">
      <c r="A146" s="40"/>
      <c r="B146" s="41"/>
      <c r="C146" s="42"/>
      <c r="D146" s="233" t="s">
        <v>144</v>
      </c>
      <c r="E146" s="42"/>
      <c r="F146" s="234" t="s">
        <v>289</v>
      </c>
      <c r="G146" s="42"/>
      <c r="H146" s="42"/>
      <c r="I146" s="235"/>
      <c r="J146" s="42"/>
      <c r="K146" s="42"/>
      <c r="L146" s="46"/>
      <c r="M146" s="236"/>
      <c r="N146" s="237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144</v>
      </c>
      <c r="AU146" s="19" t="s">
        <v>147</v>
      </c>
    </row>
    <row r="147" s="2" customFormat="1">
      <c r="A147" s="40"/>
      <c r="B147" s="41"/>
      <c r="C147" s="42"/>
      <c r="D147" s="223" t="s">
        <v>290</v>
      </c>
      <c r="E147" s="42"/>
      <c r="F147" s="263" t="s">
        <v>291</v>
      </c>
      <c r="G147" s="42"/>
      <c r="H147" s="42"/>
      <c r="I147" s="235"/>
      <c r="J147" s="42"/>
      <c r="K147" s="42"/>
      <c r="L147" s="46"/>
      <c r="M147" s="236"/>
      <c r="N147" s="237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290</v>
      </c>
      <c r="AU147" s="19" t="s">
        <v>147</v>
      </c>
    </row>
    <row r="148" s="12" customFormat="1" ht="22.8" customHeight="1">
      <c r="A148" s="12"/>
      <c r="B148" s="191"/>
      <c r="C148" s="192"/>
      <c r="D148" s="193" t="s">
        <v>77</v>
      </c>
      <c r="E148" s="205" t="s">
        <v>183</v>
      </c>
      <c r="F148" s="205" t="s">
        <v>184</v>
      </c>
      <c r="G148" s="192"/>
      <c r="H148" s="192"/>
      <c r="I148" s="195"/>
      <c r="J148" s="206">
        <f>BK148</f>
        <v>0</v>
      </c>
      <c r="K148" s="192"/>
      <c r="L148" s="197"/>
      <c r="M148" s="198"/>
      <c r="N148" s="199"/>
      <c r="O148" s="199"/>
      <c r="P148" s="200">
        <f>P149</f>
        <v>0</v>
      </c>
      <c r="Q148" s="199"/>
      <c r="R148" s="200">
        <f>R149</f>
        <v>0</v>
      </c>
      <c r="S148" s="199"/>
      <c r="T148" s="201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139</v>
      </c>
      <c r="AT148" s="203" t="s">
        <v>77</v>
      </c>
      <c r="AU148" s="203" t="s">
        <v>86</v>
      </c>
      <c r="AY148" s="202" t="s">
        <v>128</v>
      </c>
      <c r="BK148" s="204">
        <f>BK149</f>
        <v>0</v>
      </c>
    </row>
    <row r="149" s="12" customFormat="1" ht="20.88" customHeight="1">
      <c r="A149" s="12"/>
      <c r="B149" s="191"/>
      <c r="C149" s="192"/>
      <c r="D149" s="193" t="s">
        <v>77</v>
      </c>
      <c r="E149" s="205" t="s">
        <v>185</v>
      </c>
      <c r="F149" s="205" t="s">
        <v>186</v>
      </c>
      <c r="G149" s="192"/>
      <c r="H149" s="192"/>
      <c r="I149" s="195"/>
      <c r="J149" s="206">
        <f>BK149</f>
        <v>0</v>
      </c>
      <c r="K149" s="192"/>
      <c r="L149" s="197"/>
      <c r="M149" s="198"/>
      <c r="N149" s="199"/>
      <c r="O149" s="199"/>
      <c r="P149" s="200">
        <f>SUM(P150:P151)</f>
        <v>0</v>
      </c>
      <c r="Q149" s="199"/>
      <c r="R149" s="200">
        <f>SUM(R150:R151)</f>
        <v>0</v>
      </c>
      <c r="S149" s="199"/>
      <c r="T149" s="201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2" t="s">
        <v>139</v>
      </c>
      <c r="AT149" s="203" t="s">
        <v>77</v>
      </c>
      <c r="AU149" s="203" t="s">
        <v>88</v>
      </c>
      <c r="AY149" s="202" t="s">
        <v>128</v>
      </c>
      <c r="BK149" s="204">
        <f>SUM(BK150:BK151)</f>
        <v>0</v>
      </c>
    </row>
    <row r="150" s="2" customFormat="1" ht="16.5" customHeight="1">
      <c r="A150" s="40"/>
      <c r="B150" s="41"/>
      <c r="C150" s="207" t="s">
        <v>283</v>
      </c>
      <c r="D150" s="207" t="s">
        <v>132</v>
      </c>
      <c r="E150" s="208" t="s">
        <v>188</v>
      </c>
      <c r="F150" s="209" t="s">
        <v>186</v>
      </c>
      <c r="G150" s="210" t="s">
        <v>189</v>
      </c>
      <c r="H150" s="211">
        <v>1</v>
      </c>
      <c r="I150" s="212"/>
      <c r="J150" s="213">
        <f>ROUND(I150*H150,2)</f>
        <v>0</v>
      </c>
      <c r="K150" s="214"/>
      <c r="L150" s="46"/>
      <c r="M150" s="215" t="s">
        <v>19</v>
      </c>
      <c r="N150" s="216" t="s">
        <v>49</v>
      </c>
      <c r="O150" s="86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9" t="s">
        <v>190</v>
      </c>
      <c r="AT150" s="219" t="s">
        <v>132</v>
      </c>
      <c r="AU150" s="219" t="s">
        <v>147</v>
      </c>
      <c r="AY150" s="19" t="s">
        <v>128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9" t="s">
        <v>86</v>
      </c>
      <c r="BK150" s="220">
        <f>ROUND(I150*H150,2)</f>
        <v>0</v>
      </c>
      <c r="BL150" s="19" t="s">
        <v>190</v>
      </c>
      <c r="BM150" s="219" t="s">
        <v>292</v>
      </c>
    </row>
    <row r="151" s="2" customFormat="1">
      <c r="A151" s="40"/>
      <c r="B151" s="41"/>
      <c r="C151" s="42"/>
      <c r="D151" s="233" t="s">
        <v>144</v>
      </c>
      <c r="E151" s="42"/>
      <c r="F151" s="234" t="s">
        <v>192</v>
      </c>
      <c r="G151" s="42"/>
      <c r="H151" s="42"/>
      <c r="I151" s="235"/>
      <c r="J151" s="42"/>
      <c r="K151" s="42"/>
      <c r="L151" s="46"/>
      <c r="M151" s="248"/>
      <c r="N151" s="249"/>
      <c r="O151" s="250"/>
      <c r="P151" s="250"/>
      <c r="Q151" s="250"/>
      <c r="R151" s="250"/>
      <c r="S151" s="250"/>
      <c r="T151" s="251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144</v>
      </c>
      <c r="AU151" s="19" t="s">
        <v>147</v>
      </c>
    </row>
    <row r="152" s="2" customFormat="1" ht="6.96" customHeight="1">
      <c r="A152" s="40"/>
      <c r="B152" s="61"/>
      <c r="C152" s="62"/>
      <c r="D152" s="62"/>
      <c r="E152" s="62"/>
      <c r="F152" s="62"/>
      <c r="G152" s="62"/>
      <c r="H152" s="62"/>
      <c r="I152" s="62"/>
      <c r="J152" s="62"/>
      <c r="K152" s="62"/>
      <c r="L152" s="46"/>
      <c r="M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</sheetData>
  <sheetProtection sheet="1" autoFilter="0" formatColumns="0" formatRows="0" objects="1" scenarios="1" spinCount="100000" saltValue="xw9oxqzwCQL/GQ/+aBx5A7P+OQFPJxr8wnylpLGgUPO/QH5NQPZj/ePPZJTd/8JgelI8CeZVLsNMKA3bs+p1Bw==" hashValue="0PFRNyvmDBwMXKewCXXswY7rv5kiwM1Lhodw5NvEJQ1dA9HUgCQJVMuVApL1I2nOmrQEBuq48lvY5yOkarGDgw==" algorithmName="SHA-512" password="CC35"/>
  <autoFilter ref="C90:K151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3_02/132151102"/>
    <hyperlink ref="F100" r:id="rId2" display="https://podminky.urs.cz/item/CS_URS_2023_02/162351104"/>
    <hyperlink ref="F103" r:id="rId3" display="https://podminky.urs.cz/item/CS_URS_2023_02/274313611"/>
    <hyperlink ref="F107" r:id="rId4" display="https://podminky.urs.cz/item/CS_URS_2023_02/279113134"/>
    <hyperlink ref="F110" r:id="rId5" display="https://podminky.urs.cz/item/CS_URS_2023_02/279361821"/>
    <hyperlink ref="F118" r:id="rId6" display="https://podminky.urs.cz/item/CS_URS_2023_02/622142001"/>
    <hyperlink ref="F121" r:id="rId7" display="https://podminky.urs.cz/item/CS_URS_2023_02/622331141"/>
    <hyperlink ref="F125" r:id="rId8" display="https://podminky.urs.cz/item/CS_URS_2023_02/985671113"/>
    <hyperlink ref="F128" r:id="rId9" display="https://podminky.urs.cz/item/CS_URS_2023_02/985675111"/>
    <hyperlink ref="F130" r:id="rId10" display="https://podminky.urs.cz/item/CS_URS_2023_02/985675121"/>
    <hyperlink ref="F132" r:id="rId11" display="https://podminky.urs.cz/item/CS_URS_2023_02/985676111"/>
    <hyperlink ref="F136" r:id="rId12" display="https://podminky.urs.cz/item/CS_URS_2023_02/997221873"/>
    <hyperlink ref="F140" r:id="rId13" display="https://podminky.urs.cz/item/CS_URS_2023_02/998012021"/>
    <hyperlink ref="F144" r:id="rId14" display="https://podminky.urs.cz/item/CS_URS_2023_02/783822101"/>
    <hyperlink ref="F146" r:id="rId15" display="https://podminky.urs.cz/item/CS_URS_2023_02/783823131"/>
    <hyperlink ref="F151" r:id="rId16" display="https://podminky.urs.cz/item/CS_URS_2023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88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víceúčelového hřiště v areálu GJŠB Domažlice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293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15. 1. 2024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41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44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46</v>
      </c>
      <c r="G32" s="40"/>
      <c r="H32" s="40"/>
      <c r="I32" s="147" t="s">
        <v>45</v>
      </c>
      <c r="J32" s="147" t="s">
        <v>47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48</v>
      </c>
      <c r="E33" s="134" t="s">
        <v>49</v>
      </c>
      <c r="F33" s="149">
        <f>ROUND((SUM(BE89:BE143)),  2)</f>
        <v>0</v>
      </c>
      <c r="G33" s="40"/>
      <c r="H33" s="40"/>
      <c r="I33" s="150">
        <v>0.20999999999999999</v>
      </c>
      <c r="J33" s="149">
        <f>ROUND(((SUM(BE89:BE143))*I33),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50</v>
      </c>
      <c r="F34" s="149">
        <f>ROUND((SUM(BF89:BF143)),  2)</f>
        <v>0</v>
      </c>
      <c r="G34" s="40"/>
      <c r="H34" s="40"/>
      <c r="I34" s="150">
        <v>0.14999999999999999</v>
      </c>
      <c r="J34" s="149">
        <f>ROUND(((SUM(BF89:BF143))*I34),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51</v>
      </c>
      <c r="F35" s="149">
        <f>ROUND((SUM(BG89:BG143)),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52</v>
      </c>
      <c r="F36" s="149">
        <f>ROUND((SUM(BH89:BH143)),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53</v>
      </c>
      <c r="F37" s="149">
        <f>ROUND((SUM(BI89:BI143)),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víceúčelového hřiště v areálu GJŠB Domažlice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výměna oplocení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Domažlice</v>
      </c>
      <c r="G52" s="42"/>
      <c r="H52" s="42"/>
      <c r="I52" s="34" t="s">
        <v>23</v>
      </c>
      <c r="J52" s="74" t="str">
        <f>IF(J12="","",J12)</f>
        <v>15. 1. 2024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Gymnázium J.Š.Baara  Domažlice</v>
      </c>
      <c r="G54" s="42"/>
      <c r="H54" s="42"/>
      <c r="I54" s="34" t="s">
        <v>33</v>
      </c>
      <c r="J54" s="38" t="str">
        <f>E21</f>
        <v>Linhart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Ing. Miroslav Mach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76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105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106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194</v>
      </c>
      <c r="E62" s="176"/>
      <c r="F62" s="176"/>
      <c r="G62" s="176"/>
      <c r="H62" s="176"/>
      <c r="I62" s="176"/>
      <c r="J62" s="177">
        <f>J92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3"/>
      <c r="C63" s="174"/>
      <c r="D63" s="175" t="s">
        <v>294</v>
      </c>
      <c r="E63" s="176"/>
      <c r="F63" s="176"/>
      <c r="G63" s="176"/>
      <c r="H63" s="176"/>
      <c r="I63" s="176"/>
      <c r="J63" s="177">
        <f>J96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197</v>
      </c>
      <c r="E64" s="176"/>
      <c r="F64" s="176"/>
      <c r="G64" s="176"/>
      <c r="H64" s="176"/>
      <c r="I64" s="176"/>
      <c r="J64" s="177">
        <f>J121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3"/>
      <c r="C65" s="174"/>
      <c r="D65" s="175" t="s">
        <v>199</v>
      </c>
      <c r="E65" s="176"/>
      <c r="F65" s="176"/>
      <c r="G65" s="176"/>
      <c r="H65" s="176"/>
      <c r="I65" s="176"/>
      <c r="J65" s="177">
        <f>J129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200</v>
      </c>
      <c r="E66" s="176"/>
      <c r="F66" s="176"/>
      <c r="G66" s="176"/>
      <c r="H66" s="176"/>
      <c r="I66" s="176"/>
      <c r="J66" s="177">
        <f>J132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3"/>
      <c r="C67" s="174"/>
      <c r="D67" s="175" t="s">
        <v>201</v>
      </c>
      <c r="E67" s="176"/>
      <c r="F67" s="176"/>
      <c r="G67" s="176"/>
      <c r="H67" s="176"/>
      <c r="I67" s="176"/>
      <c r="J67" s="177">
        <f>J133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111</v>
      </c>
      <c r="E68" s="176"/>
      <c r="F68" s="176"/>
      <c r="G68" s="176"/>
      <c r="H68" s="176"/>
      <c r="I68" s="176"/>
      <c r="J68" s="177">
        <f>J140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3"/>
      <c r="C69" s="174"/>
      <c r="D69" s="175" t="s">
        <v>112</v>
      </c>
      <c r="E69" s="176"/>
      <c r="F69" s="176"/>
      <c r="G69" s="176"/>
      <c r="H69" s="176"/>
      <c r="I69" s="176"/>
      <c r="J69" s="177">
        <f>J141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113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Rekonstrukce víceúčelového hřiště v areálu GJŠB Domažlice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99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03 - výměna oplocení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Domažlice</v>
      </c>
      <c r="G83" s="42"/>
      <c r="H83" s="42"/>
      <c r="I83" s="34" t="s">
        <v>23</v>
      </c>
      <c r="J83" s="74" t="str">
        <f>IF(J12="","",J12)</f>
        <v>15. 1. 2024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 xml:space="preserve">Gymnázium J.Š.Baara  Domažlice</v>
      </c>
      <c r="G85" s="42"/>
      <c r="H85" s="42"/>
      <c r="I85" s="34" t="s">
        <v>33</v>
      </c>
      <c r="J85" s="38" t="str">
        <f>E21</f>
        <v>Linhart spol. s r.o.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IF(E18="","",E18)</f>
        <v>Vyplň údaj</v>
      </c>
      <c r="G86" s="42"/>
      <c r="H86" s="42"/>
      <c r="I86" s="34" t="s">
        <v>38</v>
      </c>
      <c r="J86" s="38" t="str">
        <f>E24</f>
        <v>Ing. Miroslav Mach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114</v>
      </c>
      <c r="D88" s="182" t="s">
        <v>63</v>
      </c>
      <c r="E88" s="182" t="s">
        <v>59</v>
      </c>
      <c r="F88" s="182" t="s">
        <v>60</v>
      </c>
      <c r="G88" s="182" t="s">
        <v>115</v>
      </c>
      <c r="H88" s="182" t="s">
        <v>116</v>
      </c>
      <c r="I88" s="182" t="s">
        <v>117</v>
      </c>
      <c r="J88" s="183" t="s">
        <v>103</v>
      </c>
      <c r="K88" s="184" t="s">
        <v>118</v>
      </c>
      <c r="L88" s="185"/>
      <c r="M88" s="94" t="s">
        <v>19</v>
      </c>
      <c r="N88" s="95" t="s">
        <v>48</v>
      </c>
      <c r="O88" s="95" t="s">
        <v>119</v>
      </c>
      <c r="P88" s="95" t="s">
        <v>120</v>
      </c>
      <c r="Q88" s="95" t="s">
        <v>121</v>
      </c>
      <c r="R88" s="95" t="s">
        <v>122</v>
      </c>
      <c r="S88" s="95" t="s">
        <v>123</v>
      </c>
      <c r="T88" s="96" t="s">
        <v>124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125</v>
      </c>
      <c r="D89" s="42"/>
      <c r="E89" s="42"/>
      <c r="F89" s="42"/>
      <c r="G89" s="42"/>
      <c r="H89" s="42"/>
      <c r="I89" s="42"/>
      <c r="J89" s="186">
        <f>BK89</f>
        <v>0</v>
      </c>
      <c r="K89" s="42"/>
      <c r="L89" s="46"/>
      <c r="M89" s="97"/>
      <c r="N89" s="187"/>
      <c r="O89" s="98"/>
      <c r="P89" s="188">
        <f>P90</f>
        <v>0</v>
      </c>
      <c r="Q89" s="98"/>
      <c r="R89" s="188">
        <f>R90</f>
        <v>3.0579999999999998</v>
      </c>
      <c r="S89" s="98"/>
      <c r="T89" s="189">
        <f>T90</f>
        <v>0.69584000000000001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77</v>
      </c>
      <c r="AU89" s="19" t="s">
        <v>104</v>
      </c>
      <c r="BK89" s="190">
        <f>BK90</f>
        <v>0</v>
      </c>
    </row>
    <row r="90" s="12" customFormat="1" ht="25.92" customHeight="1">
      <c r="A90" s="12"/>
      <c r="B90" s="191"/>
      <c r="C90" s="192"/>
      <c r="D90" s="193" t="s">
        <v>77</v>
      </c>
      <c r="E90" s="194" t="s">
        <v>126</v>
      </c>
      <c r="F90" s="194" t="s">
        <v>126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P91+P132+P140</f>
        <v>0</v>
      </c>
      <c r="Q90" s="199"/>
      <c r="R90" s="200">
        <f>R91+R132+R140</f>
        <v>3.0579999999999998</v>
      </c>
      <c r="S90" s="199"/>
      <c r="T90" s="201">
        <f>T91+T132+T140</f>
        <v>0.69584000000000001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86</v>
      </c>
      <c r="AT90" s="203" t="s">
        <v>77</v>
      </c>
      <c r="AU90" s="203" t="s">
        <v>78</v>
      </c>
      <c r="AY90" s="202" t="s">
        <v>128</v>
      </c>
      <c r="BK90" s="204">
        <f>BK91+BK132+BK140</f>
        <v>0</v>
      </c>
    </row>
    <row r="91" s="12" customFormat="1" ht="22.8" customHeight="1">
      <c r="A91" s="12"/>
      <c r="B91" s="191"/>
      <c r="C91" s="192"/>
      <c r="D91" s="193" t="s">
        <v>77</v>
      </c>
      <c r="E91" s="205" t="s">
        <v>129</v>
      </c>
      <c r="F91" s="205" t="s">
        <v>130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P92+P96+P121+P129</f>
        <v>0</v>
      </c>
      <c r="Q91" s="199"/>
      <c r="R91" s="200">
        <f>R92+R96+R121+R129</f>
        <v>2.8608799999999999</v>
      </c>
      <c r="S91" s="199"/>
      <c r="T91" s="201">
        <f>T92+T96+T121+T129</f>
        <v>0.69584000000000001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86</v>
      </c>
      <c r="AT91" s="203" t="s">
        <v>77</v>
      </c>
      <c r="AU91" s="203" t="s">
        <v>86</v>
      </c>
      <c r="AY91" s="202" t="s">
        <v>128</v>
      </c>
      <c r="BK91" s="204">
        <f>BK92+BK96+BK121+BK129</f>
        <v>0</v>
      </c>
    </row>
    <row r="92" s="12" customFormat="1" ht="20.88" customHeight="1">
      <c r="A92" s="12"/>
      <c r="B92" s="191"/>
      <c r="C92" s="192"/>
      <c r="D92" s="193" t="s">
        <v>77</v>
      </c>
      <c r="E92" s="205" t="s">
        <v>86</v>
      </c>
      <c r="F92" s="205" t="s">
        <v>131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SUM(P93:P95)</f>
        <v>0</v>
      </c>
      <c r="Q92" s="199"/>
      <c r="R92" s="200">
        <f>SUM(R93:R95)</f>
        <v>0</v>
      </c>
      <c r="S92" s="199"/>
      <c r="T92" s="201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86</v>
      </c>
      <c r="AT92" s="203" t="s">
        <v>77</v>
      </c>
      <c r="AU92" s="203" t="s">
        <v>88</v>
      </c>
      <c r="AY92" s="202" t="s">
        <v>128</v>
      </c>
      <c r="BK92" s="204">
        <f>SUM(BK93:BK95)</f>
        <v>0</v>
      </c>
    </row>
    <row r="93" s="2" customFormat="1" ht="24.15" customHeight="1">
      <c r="A93" s="40"/>
      <c r="B93" s="41"/>
      <c r="C93" s="207" t="s">
        <v>86</v>
      </c>
      <c r="D93" s="207" t="s">
        <v>132</v>
      </c>
      <c r="E93" s="208" t="s">
        <v>295</v>
      </c>
      <c r="F93" s="209" t="s">
        <v>296</v>
      </c>
      <c r="G93" s="210" t="s">
        <v>150</v>
      </c>
      <c r="H93" s="211">
        <v>40</v>
      </c>
      <c r="I93" s="212"/>
      <c r="J93" s="213">
        <f>ROUND(I93*H93,2)</f>
        <v>0</v>
      </c>
      <c r="K93" s="214"/>
      <c r="L93" s="46"/>
      <c r="M93" s="215" t="s">
        <v>19</v>
      </c>
      <c r="N93" s="216" t="s">
        <v>49</v>
      </c>
      <c r="O93" s="86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9" t="s">
        <v>127</v>
      </c>
      <c r="AT93" s="219" t="s">
        <v>132</v>
      </c>
      <c r="AU93" s="219" t="s">
        <v>147</v>
      </c>
      <c r="AY93" s="19" t="s">
        <v>128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9" t="s">
        <v>86</v>
      </c>
      <c r="BK93" s="220">
        <f>ROUND(I93*H93,2)</f>
        <v>0</v>
      </c>
      <c r="BL93" s="19" t="s">
        <v>127</v>
      </c>
      <c r="BM93" s="219" t="s">
        <v>297</v>
      </c>
    </row>
    <row r="94" s="2" customFormat="1">
      <c r="A94" s="40"/>
      <c r="B94" s="41"/>
      <c r="C94" s="42"/>
      <c r="D94" s="233" t="s">
        <v>144</v>
      </c>
      <c r="E94" s="42"/>
      <c r="F94" s="234" t="s">
        <v>298</v>
      </c>
      <c r="G94" s="42"/>
      <c r="H94" s="42"/>
      <c r="I94" s="235"/>
      <c r="J94" s="42"/>
      <c r="K94" s="42"/>
      <c r="L94" s="46"/>
      <c r="M94" s="236"/>
      <c r="N94" s="237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144</v>
      </c>
      <c r="AU94" s="19" t="s">
        <v>147</v>
      </c>
    </row>
    <row r="95" s="13" customFormat="1">
      <c r="A95" s="13"/>
      <c r="B95" s="221"/>
      <c r="C95" s="222"/>
      <c r="D95" s="223" t="s">
        <v>137</v>
      </c>
      <c r="E95" s="224" t="s">
        <v>19</v>
      </c>
      <c r="F95" s="225" t="s">
        <v>299</v>
      </c>
      <c r="G95" s="222"/>
      <c r="H95" s="226">
        <v>40</v>
      </c>
      <c r="I95" s="227"/>
      <c r="J95" s="222"/>
      <c r="K95" s="222"/>
      <c r="L95" s="228"/>
      <c r="M95" s="229"/>
      <c r="N95" s="230"/>
      <c r="O95" s="230"/>
      <c r="P95" s="230"/>
      <c r="Q95" s="230"/>
      <c r="R95" s="230"/>
      <c r="S95" s="230"/>
      <c r="T95" s="23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2" t="s">
        <v>137</v>
      </c>
      <c r="AU95" s="232" t="s">
        <v>147</v>
      </c>
      <c r="AV95" s="13" t="s">
        <v>88</v>
      </c>
      <c r="AW95" s="13" t="s">
        <v>37</v>
      </c>
      <c r="AX95" s="13" t="s">
        <v>86</v>
      </c>
      <c r="AY95" s="232" t="s">
        <v>128</v>
      </c>
    </row>
    <row r="96" s="12" customFormat="1" ht="20.88" customHeight="1">
      <c r="A96" s="12"/>
      <c r="B96" s="191"/>
      <c r="C96" s="192"/>
      <c r="D96" s="193" t="s">
        <v>77</v>
      </c>
      <c r="E96" s="205" t="s">
        <v>147</v>
      </c>
      <c r="F96" s="205" t="s">
        <v>300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SUM(P97:P120)</f>
        <v>0</v>
      </c>
      <c r="Q96" s="199"/>
      <c r="R96" s="200">
        <f>SUM(R97:R120)</f>
        <v>2.8608799999999999</v>
      </c>
      <c r="S96" s="199"/>
      <c r="T96" s="201">
        <f>SUM(T97:T120)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86</v>
      </c>
      <c r="AT96" s="203" t="s">
        <v>77</v>
      </c>
      <c r="AU96" s="203" t="s">
        <v>88</v>
      </c>
      <c r="AY96" s="202" t="s">
        <v>128</v>
      </c>
      <c r="BK96" s="204">
        <f>SUM(BK97:BK120)</f>
        <v>0</v>
      </c>
    </row>
    <row r="97" s="2" customFormat="1" ht="37.8" customHeight="1">
      <c r="A97" s="40"/>
      <c r="B97" s="41"/>
      <c r="C97" s="207" t="s">
        <v>88</v>
      </c>
      <c r="D97" s="207" t="s">
        <v>132</v>
      </c>
      <c r="E97" s="208" t="s">
        <v>301</v>
      </c>
      <c r="F97" s="209" t="s">
        <v>302</v>
      </c>
      <c r="G97" s="210" t="s">
        <v>303</v>
      </c>
      <c r="H97" s="211">
        <v>40</v>
      </c>
      <c r="I97" s="212"/>
      <c r="J97" s="213">
        <f>ROUND(I97*H97,2)</f>
        <v>0</v>
      </c>
      <c r="K97" s="214"/>
      <c r="L97" s="46"/>
      <c r="M97" s="215" t="s">
        <v>19</v>
      </c>
      <c r="N97" s="216" t="s">
        <v>49</v>
      </c>
      <c r="O97" s="86"/>
      <c r="P97" s="217">
        <f>O97*H97</f>
        <v>0</v>
      </c>
      <c r="Q97" s="217">
        <v>0.001</v>
      </c>
      <c r="R97" s="217">
        <f>Q97*H97</f>
        <v>0.040000000000000001</v>
      </c>
      <c r="S97" s="217">
        <v>0</v>
      </c>
      <c r="T97" s="21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9" t="s">
        <v>127</v>
      </c>
      <c r="AT97" s="219" t="s">
        <v>132</v>
      </c>
      <c r="AU97" s="219" t="s">
        <v>147</v>
      </c>
      <c r="AY97" s="19" t="s">
        <v>128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86</v>
      </c>
      <c r="BK97" s="220">
        <f>ROUND(I97*H97,2)</f>
        <v>0</v>
      </c>
      <c r="BL97" s="19" t="s">
        <v>127</v>
      </c>
      <c r="BM97" s="219" t="s">
        <v>304</v>
      </c>
    </row>
    <row r="98" s="2" customFormat="1">
      <c r="A98" s="40"/>
      <c r="B98" s="41"/>
      <c r="C98" s="42"/>
      <c r="D98" s="223" t="s">
        <v>290</v>
      </c>
      <c r="E98" s="42"/>
      <c r="F98" s="263" t="s">
        <v>305</v>
      </c>
      <c r="G98" s="42"/>
      <c r="H98" s="42"/>
      <c r="I98" s="235"/>
      <c r="J98" s="42"/>
      <c r="K98" s="42"/>
      <c r="L98" s="46"/>
      <c r="M98" s="236"/>
      <c r="N98" s="237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290</v>
      </c>
      <c r="AU98" s="19" t="s">
        <v>147</v>
      </c>
    </row>
    <row r="99" s="13" customFormat="1">
      <c r="A99" s="13"/>
      <c r="B99" s="221"/>
      <c r="C99" s="222"/>
      <c r="D99" s="223" t="s">
        <v>137</v>
      </c>
      <c r="E99" s="224" t="s">
        <v>19</v>
      </c>
      <c r="F99" s="225" t="s">
        <v>299</v>
      </c>
      <c r="G99" s="222"/>
      <c r="H99" s="226">
        <v>40</v>
      </c>
      <c r="I99" s="227"/>
      <c r="J99" s="222"/>
      <c r="K99" s="222"/>
      <c r="L99" s="228"/>
      <c r="M99" s="229"/>
      <c r="N99" s="230"/>
      <c r="O99" s="230"/>
      <c r="P99" s="230"/>
      <c r="Q99" s="230"/>
      <c r="R99" s="230"/>
      <c r="S99" s="230"/>
      <c r="T99" s="23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2" t="s">
        <v>137</v>
      </c>
      <c r="AU99" s="232" t="s">
        <v>147</v>
      </c>
      <c r="AV99" s="13" t="s">
        <v>88</v>
      </c>
      <c r="AW99" s="13" t="s">
        <v>37</v>
      </c>
      <c r="AX99" s="13" t="s">
        <v>86</v>
      </c>
      <c r="AY99" s="232" t="s">
        <v>128</v>
      </c>
    </row>
    <row r="100" s="2" customFormat="1" ht="33" customHeight="1">
      <c r="A100" s="40"/>
      <c r="B100" s="41"/>
      <c r="C100" s="264" t="s">
        <v>147</v>
      </c>
      <c r="D100" s="264" t="s">
        <v>306</v>
      </c>
      <c r="E100" s="265" t="s">
        <v>307</v>
      </c>
      <c r="F100" s="266" t="s">
        <v>308</v>
      </c>
      <c r="G100" s="267" t="s">
        <v>303</v>
      </c>
      <c r="H100" s="268">
        <v>40</v>
      </c>
      <c r="I100" s="269"/>
      <c r="J100" s="270">
        <f>ROUND(I100*H100,2)</f>
        <v>0</v>
      </c>
      <c r="K100" s="271"/>
      <c r="L100" s="272"/>
      <c r="M100" s="273" t="s">
        <v>19</v>
      </c>
      <c r="N100" s="274" t="s">
        <v>49</v>
      </c>
      <c r="O100" s="86"/>
      <c r="P100" s="217">
        <f>O100*H100</f>
        <v>0</v>
      </c>
      <c r="Q100" s="217">
        <v>0.0109</v>
      </c>
      <c r="R100" s="217">
        <f>Q100*H100</f>
        <v>0.436</v>
      </c>
      <c r="S100" s="217">
        <v>0</v>
      </c>
      <c r="T100" s="21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9" t="s">
        <v>178</v>
      </c>
      <c r="AT100" s="219" t="s">
        <v>306</v>
      </c>
      <c r="AU100" s="219" t="s">
        <v>147</v>
      </c>
      <c r="AY100" s="19" t="s">
        <v>128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9" t="s">
        <v>86</v>
      </c>
      <c r="BK100" s="220">
        <f>ROUND(I100*H100,2)</f>
        <v>0</v>
      </c>
      <c r="BL100" s="19" t="s">
        <v>127</v>
      </c>
      <c r="BM100" s="219" t="s">
        <v>309</v>
      </c>
    </row>
    <row r="101" s="2" customFormat="1" ht="33" customHeight="1">
      <c r="A101" s="40"/>
      <c r="B101" s="41"/>
      <c r="C101" s="207" t="s">
        <v>127</v>
      </c>
      <c r="D101" s="207" t="s">
        <v>132</v>
      </c>
      <c r="E101" s="208" t="s">
        <v>310</v>
      </c>
      <c r="F101" s="209" t="s">
        <v>311</v>
      </c>
      <c r="G101" s="210" t="s">
        <v>303</v>
      </c>
      <c r="H101" s="211">
        <v>1</v>
      </c>
      <c r="I101" s="212"/>
      <c r="J101" s="213">
        <f>ROUND(I101*H101,2)</f>
        <v>0</v>
      </c>
      <c r="K101" s="214"/>
      <c r="L101" s="46"/>
      <c r="M101" s="215" t="s">
        <v>19</v>
      </c>
      <c r="N101" s="216" t="s">
        <v>49</v>
      </c>
      <c r="O101" s="8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9" t="s">
        <v>127</v>
      </c>
      <c r="AT101" s="219" t="s">
        <v>132</v>
      </c>
      <c r="AU101" s="219" t="s">
        <v>147</v>
      </c>
      <c r="AY101" s="19" t="s">
        <v>128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86</v>
      </c>
      <c r="BK101" s="220">
        <f>ROUND(I101*H101,2)</f>
        <v>0</v>
      </c>
      <c r="BL101" s="19" t="s">
        <v>127</v>
      </c>
      <c r="BM101" s="219" t="s">
        <v>312</v>
      </c>
    </row>
    <row r="102" s="2" customFormat="1">
      <c r="A102" s="40"/>
      <c r="B102" s="41"/>
      <c r="C102" s="42"/>
      <c r="D102" s="233" t="s">
        <v>144</v>
      </c>
      <c r="E102" s="42"/>
      <c r="F102" s="234" t="s">
        <v>313</v>
      </c>
      <c r="G102" s="42"/>
      <c r="H102" s="42"/>
      <c r="I102" s="235"/>
      <c r="J102" s="42"/>
      <c r="K102" s="42"/>
      <c r="L102" s="46"/>
      <c r="M102" s="236"/>
      <c r="N102" s="237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144</v>
      </c>
      <c r="AU102" s="19" t="s">
        <v>147</v>
      </c>
    </row>
    <row r="103" s="2" customFormat="1" ht="16.5" customHeight="1">
      <c r="A103" s="40"/>
      <c r="B103" s="41"/>
      <c r="C103" s="264" t="s">
        <v>139</v>
      </c>
      <c r="D103" s="264" t="s">
        <v>306</v>
      </c>
      <c r="E103" s="265" t="s">
        <v>314</v>
      </c>
      <c r="F103" s="266" t="s">
        <v>315</v>
      </c>
      <c r="G103" s="267" t="s">
        <v>303</v>
      </c>
      <c r="H103" s="268">
        <v>1</v>
      </c>
      <c r="I103" s="269"/>
      <c r="J103" s="270">
        <f>ROUND(I103*H103,2)</f>
        <v>0</v>
      </c>
      <c r="K103" s="271"/>
      <c r="L103" s="272"/>
      <c r="M103" s="273" t="s">
        <v>19</v>
      </c>
      <c r="N103" s="274" t="s">
        <v>49</v>
      </c>
      <c r="O103" s="86"/>
      <c r="P103" s="217">
        <f>O103*H103</f>
        <v>0</v>
      </c>
      <c r="Q103" s="217">
        <v>0.045659999999999999</v>
      </c>
      <c r="R103" s="217">
        <f>Q103*H103</f>
        <v>0.045659999999999999</v>
      </c>
      <c r="S103" s="217">
        <v>0</v>
      </c>
      <c r="T103" s="21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9" t="s">
        <v>178</v>
      </c>
      <c r="AT103" s="219" t="s">
        <v>306</v>
      </c>
      <c r="AU103" s="219" t="s">
        <v>147</v>
      </c>
      <c r="AY103" s="19" t="s">
        <v>128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86</v>
      </c>
      <c r="BK103" s="220">
        <f>ROUND(I103*H103,2)</f>
        <v>0</v>
      </c>
      <c r="BL103" s="19" t="s">
        <v>127</v>
      </c>
      <c r="BM103" s="219" t="s">
        <v>316</v>
      </c>
    </row>
    <row r="104" s="2" customFormat="1" ht="33" customHeight="1">
      <c r="A104" s="40"/>
      <c r="B104" s="41"/>
      <c r="C104" s="207" t="s">
        <v>164</v>
      </c>
      <c r="D104" s="207" t="s">
        <v>132</v>
      </c>
      <c r="E104" s="208" t="s">
        <v>317</v>
      </c>
      <c r="F104" s="209" t="s">
        <v>318</v>
      </c>
      <c r="G104" s="210" t="s">
        <v>303</v>
      </c>
      <c r="H104" s="211">
        <v>1</v>
      </c>
      <c r="I104" s="212"/>
      <c r="J104" s="213">
        <f>ROUND(I104*H104,2)</f>
        <v>0</v>
      </c>
      <c r="K104" s="214"/>
      <c r="L104" s="46"/>
      <c r="M104" s="215" t="s">
        <v>19</v>
      </c>
      <c r="N104" s="216" t="s">
        <v>49</v>
      </c>
      <c r="O104" s="8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9" t="s">
        <v>127</v>
      </c>
      <c r="AT104" s="219" t="s">
        <v>132</v>
      </c>
      <c r="AU104" s="219" t="s">
        <v>147</v>
      </c>
      <c r="AY104" s="19" t="s">
        <v>128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9" t="s">
        <v>86</v>
      </c>
      <c r="BK104" s="220">
        <f>ROUND(I104*H104,2)</f>
        <v>0</v>
      </c>
      <c r="BL104" s="19" t="s">
        <v>127</v>
      </c>
      <c r="BM104" s="219" t="s">
        <v>319</v>
      </c>
    </row>
    <row r="105" s="2" customFormat="1">
      <c r="A105" s="40"/>
      <c r="B105" s="41"/>
      <c r="C105" s="42"/>
      <c r="D105" s="233" t="s">
        <v>144</v>
      </c>
      <c r="E105" s="42"/>
      <c r="F105" s="234" t="s">
        <v>320</v>
      </c>
      <c r="G105" s="42"/>
      <c r="H105" s="42"/>
      <c r="I105" s="235"/>
      <c r="J105" s="42"/>
      <c r="K105" s="42"/>
      <c r="L105" s="46"/>
      <c r="M105" s="236"/>
      <c r="N105" s="237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144</v>
      </c>
      <c r="AU105" s="19" t="s">
        <v>147</v>
      </c>
    </row>
    <row r="106" s="2" customFormat="1" ht="16.5" customHeight="1">
      <c r="A106" s="40"/>
      <c r="B106" s="41"/>
      <c r="C106" s="264" t="s">
        <v>169</v>
      </c>
      <c r="D106" s="264" t="s">
        <v>306</v>
      </c>
      <c r="E106" s="265" t="s">
        <v>321</v>
      </c>
      <c r="F106" s="266" t="s">
        <v>322</v>
      </c>
      <c r="G106" s="267" t="s">
        <v>303</v>
      </c>
      <c r="H106" s="268">
        <v>1</v>
      </c>
      <c r="I106" s="269"/>
      <c r="J106" s="270">
        <f>ROUND(I106*H106,2)</f>
        <v>0</v>
      </c>
      <c r="K106" s="271"/>
      <c r="L106" s="272"/>
      <c r="M106" s="273" t="s">
        <v>19</v>
      </c>
      <c r="N106" s="274" t="s">
        <v>49</v>
      </c>
      <c r="O106" s="86"/>
      <c r="P106" s="217">
        <f>O106*H106</f>
        <v>0</v>
      </c>
      <c r="Q106" s="217">
        <v>0.099220000000000003</v>
      </c>
      <c r="R106" s="217">
        <f>Q106*H106</f>
        <v>0.099220000000000003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178</v>
      </c>
      <c r="AT106" s="219" t="s">
        <v>306</v>
      </c>
      <c r="AU106" s="219" t="s">
        <v>147</v>
      </c>
      <c r="AY106" s="19" t="s">
        <v>128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86</v>
      </c>
      <c r="BK106" s="220">
        <f>ROUND(I106*H106,2)</f>
        <v>0</v>
      </c>
      <c r="BL106" s="19" t="s">
        <v>127</v>
      </c>
      <c r="BM106" s="219" t="s">
        <v>323</v>
      </c>
    </row>
    <row r="107" s="2" customFormat="1" ht="24.15" customHeight="1">
      <c r="A107" s="40"/>
      <c r="B107" s="41"/>
      <c r="C107" s="207" t="s">
        <v>178</v>
      </c>
      <c r="D107" s="207" t="s">
        <v>132</v>
      </c>
      <c r="E107" s="208" t="s">
        <v>324</v>
      </c>
      <c r="F107" s="209" t="s">
        <v>325</v>
      </c>
      <c r="G107" s="210" t="s">
        <v>150</v>
      </c>
      <c r="H107" s="211">
        <v>277.80000000000001</v>
      </c>
      <c r="I107" s="212"/>
      <c r="J107" s="213">
        <f>ROUND(I107*H107,2)</f>
        <v>0</v>
      </c>
      <c r="K107" s="214"/>
      <c r="L107" s="46"/>
      <c r="M107" s="215" t="s">
        <v>19</v>
      </c>
      <c r="N107" s="216" t="s">
        <v>49</v>
      </c>
      <c r="O107" s="8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9" t="s">
        <v>127</v>
      </c>
      <c r="AT107" s="219" t="s">
        <v>132</v>
      </c>
      <c r="AU107" s="219" t="s">
        <v>147</v>
      </c>
      <c r="AY107" s="19" t="s">
        <v>128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9" t="s">
        <v>86</v>
      </c>
      <c r="BK107" s="220">
        <f>ROUND(I107*H107,2)</f>
        <v>0</v>
      </c>
      <c r="BL107" s="19" t="s">
        <v>127</v>
      </c>
      <c r="BM107" s="219" t="s">
        <v>326</v>
      </c>
    </row>
    <row r="108" s="2" customFormat="1">
      <c r="A108" s="40"/>
      <c r="B108" s="41"/>
      <c r="C108" s="42"/>
      <c r="D108" s="233" t="s">
        <v>144</v>
      </c>
      <c r="E108" s="42"/>
      <c r="F108" s="234" t="s">
        <v>327</v>
      </c>
      <c r="G108" s="42"/>
      <c r="H108" s="42"/>
      <c r="I108" s="235"/>
      <c r="J108" s="42"/>
      <c r="K108" s="42"/>
      <c r="L108" s="46"/>
      <c r="M108" s="236"/>
      <c r="N108" s="237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144</v>
      </c>
      <c r="AU108" s="19" t="s">
        <v>147</v>
      </c>
    </row>
    <row r="109" s="2" customFormat="1" ht="16.5" customHeight="1">
      <c r="A109" s="40"/>
      <c r="B109" s="41"/>
      <c r="C109" s="264" t="s">
        <v>187</v>
      </c>
      <c r="D109" s="264" t="s">
        <v>306</v>
      </c>
      <c r="E109" s="265" t="s">
        <v>328</v>
      </c>
      <c r="F109" s="266" t="s">
        <v>329</v>
      </c>
      <c r="G109" s="267" t="s">
        <v>204</v>
      </c>
      <c r="H109" s="268">
        <v>4.4800000000000004</v>
      </c>
      <c r="I109" s="269"/>
      <c r="J109" s="270">
        <f>ROUND(I109*H109,2)</f>
        <v>0</v>
      </c>
      <c r="K109" s="271"/>
      <c r="L109" s="272"/>
      <c r="M109" s="273" t="s">
        <v>19</v>
      </c>
      <c r="N109" s="274" t="s">
        <v>49</v>
      </c>
      <c r="O109" s="86"/>
      <c r="P109" s="217">
        <f>O109*H109</f>
        <v>0</v>
      </c>
      <c r="Q109" s="217">
        <v>0.5</v>
      </c>
      <c r="R109" s="217">
        <f>Q109*H109</f>
        <v>2.2400000000000002</v>
      </c>
      <c r="S109" s="217">
        <v>0</v>
      </c>
      <c r="T109" s="21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9" t="s">
        <v>178</v>
      </c>
      <c r="AT109" s="219" t="s">
        <v>306</v>
      </c>
      <c r="AU109" s="219" t="s">
        <v>147</v>
      </c>
      <c r="AY109" s="19" t="s">
        <v>128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9" t="s">
        <v>86</v>
      </c>
      <c r="BK109" s="220">
        <f>ROUND(I109*H109,2)</f>
        <v>0</v>
      </c>
      <c r="BL109" s="19" t="s">
        <v>127</v>
      </c>
      <c r="BM109" s="219" t="s">
        <v>330</v>
      </c>
    </row>
    <row r="110" s="13" customFormat="1">
      <c r="A110" s="13"/>
      <c r="B110" s="221"/>
      <c r="C110" s="222"/>
      <c r="D110" s="223" t="s">
        <v>137</v>
      </c>
      <c r="E110" s="224" t="s">
        <v>19</v>
      </c>
      <c r="F110" s="225" t="s">
        <v>331</v>
      </c>
      <c r="G110" s="222"/>
      <c r="H110" s="226">
        <v>4.4800000000000004</v>
      </c>
      <c r="I110" s="227"/>
      <c r="J110" s="222"/>
      <c r="K110" s="222"/>
      <c r="L110" s="228"/>
      <c r="M110" s="229"/>
      <c r="N110" s="230"/>
      <c r="O110" s="230"/>
      <c r="P110" s="230"/>
      <c r="Q110" s="230"/>
      <c r="R110" s="230"/>
      <c r="S110" s="230"/>
      <c r="T110" s="23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2" t="s">
        <v>137</v>
      </c>
      <c r="AU110" s="232" t="s">
        <v>147</v>
      </c>
      <c r="AV110" s="13" t="s">
        <v>88</v>
      </c>
      <c r="AW110" s="13" t="s">
        <v>37</v>
      </c>
      <c r="AX110" s="13" t="s">
        <v>86</v>
      </c>
      <c r="AY110" s="232" t="s">
        <v>128</v>
      </c>
    </row>
    <row r="111" s="2" customFormat="1" ht="24.15" customHeight="1">
      <c r="A111" s="40"/>
      <c r="B111" s="41"/>
      <c r="C111" s="207" t="s">
        <v>254</v>
      </c>
      <c r="D111" s="207" t="s">
        <v>132</v>
      </c>
      <c r="E111" s="208" t="s">
        <v>332</v>
      </c>
      <c r="F111" s="209" t="s">
        <v>333</v>
      </c>
      <c r="G111" s="210" t="s">
        <v>150</v>
      </c>
      <c r="H111" s="211">
        <v>92.599999999999994</v>
      </c>
      <c r="I111" s="212"/>
      <c r="J111" s="213">
        <f>ROUND(I111*H111,2)</f>
        <v>0</v>
      </c>
      <c r="K111" s="214"/>
      <c r="L111" s="46"/>
      <c r="M111" s="215" t="s">
        <v>19</v>
      </c>
      <c r="N111" s="216" t="s">
        <v>49</v>
      </c>
      <c r="O111" s="8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9" t="s">
        <v>127</v>
      </c>
      <c r="AT111" s="219" t="s">
        <v>132</v>
      </c>
      <c r="AU111" s="219" t="s">
        <v>147</v>
      </c>
      <c r="AY111" s="19" t="s">
        <v>128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9" t="s">
        <v>86</v>
      </c>
      <c r="BK111" s="220">
        <f>ROUND(I111*H111,2)</f>
        <v>0</v>
      </c>
      <c r="BL111" s="19" t="s">
        <v>127</v>
      </c>
      <c r="BM111" s="219" t="s">
        <v>334</v>
      </c>
    </row>
    <row r="112" s="13" customFormat="1">
      <c r="A112" s="13"/>
      <c r="B112" s="221"/>
      <c r="C112" s="222"/>
      <c r="D112" s="223" t="s">
        <v>137</v>
      </c>
      <c r="E112" s="224" t="s">
        <v>19</v>
      </c>
      <c r="F112" s="225" t="s">
        <v>335</v>
      </c>
      <c r="G112" s="222"/>
      <c r="H112" s="226">
        <v>92.599999999999994</v>
      </c>
      <c r="I112" s="227"/>
      <c r="J112" s="222"/>
      <c r="K112" s="222"/>
      <c r="L112" s="228"/>
      <c r="M112" s="229"/>
      <c r="N112" s="230"/>
      <c r="O112" s="230"/>
      <c r="P112" s="230"/>
      <c r="Q112" s="230"/>
      <c r="R112" s="230"/>
      <c r="S112" s="230"/>
      <c r="T112" s="23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2" t="s">
        <v>137</v>
      </c>
      <c r="AU112" s="232" t="s">
        <v>147</v>
      </c>
      <c r="AV112" s="13" t="s">
        <v>88</v>
      </c>
      <c r="AW112" s="13" t="s">
        <v>37</v>
      </c>
      <c r="AX112" s="13" t="s">
        <v>86</v>
      </c>
      <c r="AY112" s="232" t="s">
        <v>128</v>
      </c>
    </row>
    <row r="113" s="2" customFormat="1" ht="24.15" customHeight="1">
      <c r="A113" s="40"/>
      <c r="B113" s="41"/>
      <c r="C113" s="264" t="s">
        <v>259</v>
      </c>
      <c r="D113" s="264" t="s">
        <v>306</v>
      </c>
      <c r="E113" s="265" t="s">
        <v>336</v>
      </c>
      <c r="F113" s="266" t="s">
        <v>337</v>
      </c>
      <c r="G113" s="267" t="s">
        <v>135</v>
      </c>
      <c r="H113" s="268">
        <v>272.79000000000002</v>
      </c>
      <c r="I113" s="269"/>
      <c r="J113" s="270">
        <f>ROUND(I113*H113,2)</f>
        <v>0</v>
      </c>
      <c r="K113" s="271"/>
      <c r="L113" s="272"/>
      <c r="M113" s="273" t="s">
        <v>19</v>
      </c>
      <c r="N113" s="274" t="s">
        <v>49</v>
      </c>
      <c r="O113" s="86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9" t="s">
        <v>178</v>
      </c>
      <c r="AT113" s="219" t="s">
        <v>306</v>
      </c>
      <c r="AU113" s="219" t="s">
        <v>147</v>
      </c>
      <c r="AY113" s="19" t="s">
        <v>128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9" t="s">
        <v>86</v>
      </c>
      <c r="BK113" s="220">
        <f>ROUND(I113*H113,2)</f>
        <v>0</v>
      </c>
      <c r="BL113" s="19" t="s">
        <v>127</v>
      </c>
      <c r="BM113" s="219" t="s">
        <v>338</v>
      </c>
    </row>
    <row r="114" s="13" customFormat="1">
      <c r="A114" s="13"/>
      <c r="B114" s="221"/>
      <c r="C114" s="222"/>
      <c r="D114" s="223" t="s">
        <v>137</v>
      </c>
      <c r="E114" s="224" t="s">
        <v>19</v>
      </c>
      <c r="F114" s="225" t="s">
        <v>339</v>
      </c>
      <c r="G114" s="222"/>
      <c r="H114" s="226">
        <v>259.80000000000001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2" t="s">
        <v>137</v>
      </c>
      <c r="AU114" s="232" t="s">
        <v>147</v>
      </c>
      <c r="AV114" s="13" t="s">
        <v>88</v>
      </c>
      <c r="AW114" s="13" t="s">
        <v>37</v>
      </c>
      <c r="AX114" s="13" t="s">
        <v>86</v>
      </c>
      <c r="AY114" s="232" t="s">
        <v>128</v>
      </c>
    </row>
    <row r="115" s="13" customFormat="1">
      <c r="A115" s="13"/>
      <c r="B115" s="221"/>
      <c r="C115" s="222"/>
      <c r="D115" s="223" t="s">
        <v>137</v>
      </c>
      <c r="E115" s="222"/>
      <c r="F115" s="225" t="s">
        <v>340</v>
      </c>
      <c r="G115" s="222"/>
      <c r="H115" s="226">
        <v>272.79000000000002</v>
      </c>
      <c r="I115" s="227"/>
      <c r="J115" s="222"/>
      <c r="K115" s="222"/>
      <c r="L115" s="228"/>
      <c r="M115" s="229"/>
      <c r="N115" s="230"/>
      <c r="O115" s="230"/>
      <c r="P115" s="230"/>
      <c r="Q115" s="230"/>
      <c r="R115" s="230"/>
      <c r="S115" s="230"/>
      <c r="T115" s="23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2" t="s">
        <v>137</v>
      </c>
      <c r="AU115" s="232" t="s">
        <v>147</v>
      </c>
      <c r="AV115" s="13" t="s">
        <v>88</v>
      </c>
      <c r="AW115" s="13" t="s">
        <v>4</v>
      </c>
      <c r="AX115" s="13" t="s">
        <v>86</v>
      </c>
      <c r="AY115" s="232" t="s">
        <v>128</v>
      </c>
    </row>
    <row r="116" s="2" customFormat="1" ht="24.15" customHeight="1">
      <c r="A116" s="40"/>
      <c r="B116" s="41"/>
      <c r="C116" s="207" t="s">
        <v>265</v>
      </c>
      <c r="D116" s="207" t="s">
        <v>132</v>
      </c>
      <c r="E116" s="208" t="s">
        <v>341</v>
      </c>
      <c r="F116" s="209" t="s">
        <v>342</v>
      </c>
      <c r="G116" s="210" t="s">
        <v>150</v>
      </c>
      <c r="H116" s="211">
        <v>108</v>
      </c>
      <c r="I116" s="212"/>
      <c r="J116" s="213">
        <f>ROUND(I116*H116,2)</f>
        <v>0</v>
      </c>
      <c r="K116" s="214"/>
      <c r="L116" s="46"/>
      <c r="M116" s="215" t="s">
        <v>19</v>
      </c>
      <c r="N116" s="216" t="s">
        <v>49</v>
      </c>
      <c r="O116" s="86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9" t="s">
        <v>127</v>
      </c>
      <c r="AT116" s="219" t="s">
        <v>132</v>
      </c>
      <c r="AU116" s="219" t="s">
        <v>147</v>
      </c>
      <c r="AY116" s="19" t="s">
        <v>128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9" t="s">
        <v>86</v>
      </c>
      <c r="BK116" s="220">
        <f>ROUND(I116*H116,2)</f>
        <v>0</v>
      </c>
      <c r="BL116" s="19" t="s">
        <v>127</v>
      </c>
      <c r="BM116" s="219" t="s">
        <v>343</v>
      </c>
    </row>
    <row r="117" s="13" customFormat="1">
      <c r="A117" s="13"/>
      <c r="B117" s="221"/>
      <c r="C117" s="222"/>
      <c r="D117" s="223" t="s">
        <v>137</v>
      </c>
      <c r="E117" s="224" t="s">
        <v>19</v>
      </c>
      <c r="F117" s="225" t="s">
        <v>344</v>
      </c>
      <c r="G117" s="222"/>
      <c r="H117" s="226">
        <v>108</v>
      </c>
      <c r="I117" s="227"/>
      <c r="J117" s="222"/>
      <c r="K117" s="222"/>
      <c r="L117" s="228"/>
      <c r="M117" s="229"/>
      <c r="N117" s="230"/>
      <c r="O117" s="230"/>
      <c r="P117" s="230"/>
      <c r="Q117" s="230"/>
      <c r="R117" s="230"/>
      <c r="S117" s="230"/>
      <c r="T117" s="23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2" t="s">
        <v>137</v>
      </c>
      <c r="AU117" s="232" t="s">
        <v>147</v>
      </c>
      <c r="AV117" s="13" t="s">
        <v>88</v>
      </c>
      <c r="AW117" s="13" t="s">
        <v>37</v>
      </c>
      <c r="AX117" s="13" t="s">
        <v>86</v>
      </c>
      <c r="AY117" s="232" t="s">
        <v>128</v>
      </c>
    </row>
    <row r="118" s="2" customFormat="1" ht="24.15" customHeight="1">
      <c r="A118" s="40"/>
      <c r="B118" s="41"/>
      <c r="C118" s="207" t="s">
        <v>271</v>
      </c>
      <c r="D118" s="207" t="s">
        <v>132</v>
      </c>
      <c r="E118" s="208" t="s">
        <v>345</v>
      </c>
      <c r="F118" s="209" t="s">
        <v>346</v>
      </c>
      <c r="G118" s="210" t="s">
        <v>135</v>
      </c>
      <c r="H118" s="211">
        <v>224</v>
      </c>
      <c r="I118" s="212"/>
      <c r="J118" s="213">
        <f>ROUND(I118*H118,2)</f>
        <v>0</v>
      </c>
      <c r="K118" s="214"/>
      <c r="L118" s="46"/>
      <c r="M118" s="215" t="s">
        <v>19</v>
      </c>
      <c r="N118" s="216" t="s">
        <v>49</v>
      </c>
      <c r="O118" s="86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9" t="s">
        <v>283</v>
      </c>
      <c r="AT118" s="219" t="s">
        <v>132</v>
      </c>
      <c r="AU118" s="219" t="s">
        <v>147</v>
      </c>
      <c r="AY118" s="19" t="s">
        <v>128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9" t="s">
        <v>86</v>
      </c>
      <c r="BK118" s="220">
        <f>ROUND(I118*H118,2)</f>
        <v>0</v>
      </c>
      <c r="BL118" s="19" t="s">
        <v>283</v>
      </c>
      <c r="BM118" s="219" t="s">
        <v>347</v>
      </c>
    </row>
    <row r="119" s="2" customFormat="1">
      <c r="A119" s="40"/>
      <c r="B119" s="41"/>
      <c r="C119" s="42"/>
      <c r="D119" s="233" t="s">
        <v>144</v>
      </c>
      <c r="E119" s="42"/>
      <c r="F119" s="234" t="s">
        <v>348</v>
      </c>
      <c r="G119" s="42"/>
      <c r="H119" s="42"/>
      <c r="I119" s="235"/>
      <c r="J119" s="42"/>
      <c r="K119" s="42"/>
      <c r="L119" s="46"/>
      <c r="M119" s="236"/>
      <c r="N119" s="237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144</v>
      </c>
      <c r="AU119" s="19" t="s">
        <v>147</v>
      </c>
    </row>
    <row r="120" s="13" customFormat="1">
      <c r="A120" s="13"/>
      <c r="B120" s="221"/>
      <c r="C120" s="222"/>
      <c r="D120" s="223" t="s">
        <v>137</v>
      </c>
      <c r="E120" s="224" t="s">
        <v>19</v>
      </c>
      <c r="F120" s="225" t="s">
        <v>349</v>
      </c>
      <c r="G120" s="222"/>
      <c r="H120" s="226">
        <v>224</v>
      </c>
      <c r="I120" s="227"/>
      <c r="J120" s="222"/>
      <c r="K120" s="222"/>
      <c r="L120" s="228"/>
      <c r="M120" s="229"/>
      <c r="N120" s="230"/>
      <c r="O120" s="230"/>
      <c r="P120" s="230"/>
      <c r="Q120" s="230"/>
      <c r="R120" s="230"/>
      <c r="S120" s="230"/>
      <c r="T120" s="23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2" t="s">
        <v>137</v>
      </c>
      <c r="AU120" s="232" t="s">
        <v>147</v>
      </c>
      <c r="AV120" s="13" t="s">
        <v>88</v>
      </c>
      <c r="AW120" s="13" t="s">
        <v>37</v>
      </c>
      <c r="AX120" s="13" t="s">
        <v>86</v>
      </c>
      <c r="AY120" s="232" t="s">
        <v>128</v>
      </c>
    </row>
    <row r="121" s="12" customFormat="1" ht="20.88" customHeight="1">
      <c r="A121" s="12"/>
      <c r="B121" s="191"/>
      <c r="C121" s="192"/>
      <c r="D121" s="193" t="s">
        <v>77</v>
      </c>
      <c r="E121" s="205" t="s">
        <v>187</v>
      </c>
      <c r="F121" s="205" t="s">
        <v>244</v>
      </c>
      <c r="G121" s="192"/>
      <c r="H121" s="192"/>
      <c r="I121" s="195"/>
      <c r="J121" s="206">
        <f>BK121</f>
        <v>0</v>
      </c>
      <c r="K121" s="192"/>
      <c r="L121" s="197"/>
      <c r="M121" s="198"/>
      <c r="N121" s="199"/>
      <c r="O121" s="199"/>
      <c r="P121" s="200">
        <f>SUM(P122:P128)</f>
        <v>0</v>
      </c>
      <c r="Q121" s="199"/>
      <c r="R121" s="200">
        <f>SUM(R122:R128)</f>
        <v>0</v>
      </c>
      <c r="S121" s="199"/>
      <c r="T121" s="201">
        <f>SUM(T122:T128)</f>
        <v>0.69584000000000001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86</v>
      </c>
      <c r="AT121" s="203" t="s">
        <v>77</v>
      </c>
      <c r="AU121" s="203" t="s">
        <v>88</v>
      </c>
      <c r="AY121" s="202" t="s">
        <v>128</v>
      </c>
      <c r="BK121" s="204">
        <f>SUM(BK122:BK128)</f>
        <v>0</v>
      </c>
    </row>
    <row r="122" s="2" customFormat="1" ht="33" customHeight="1">
      <c r="A122" s="40"/>
      <c r="B122" s="41"/>
      <c r="C122" s="207" t="s">
        <v>280</v>
      </c>
      <c r="D122" s="207" t="s">
        <v>132</v>
      </c>
      <c r="E122" s="208" t="s">
        <v>350</v>
      </c>
      <c r="F122" s="209" t="s">
        <v>351</v>
      </c>
      <c r="G122" s="210" t="s">
        <v>303</v>
      </c>
      <c r="H122" s="211">
        <v>40</v>
      </c>
      <c r="I122" s="212"/>
      <c r="J122" s="213">
        <f>ROUND(I122*H122,2)</f>
        <v>0</v>
      </c>
      <c r="K122" s="214"/>
      <c r="L122" s="46"/>
      <c r="M122" s="215" t="s">
        <v>19</v>
      </c>
      <c r="N122" s="216" t="s">
        <v>49</v>
      </c>
      <c r="O122" s="86"/>
      <c r="P122" s="217">
        <f>O122*H122</f>
        <v>0</v>
      </c>
      <c r="Q122" s="217">
        <v>0</v>
      </c>
      <c r="R122" s="217">
        <f>Q122*H122</f>
        <v>0</v>
      </c>
      <c r="S122" s="217">
        <v>0.0080000000000000002</v>
      </c>
      <c r="T122" s="218">
        <f>S122*H122</f>
        <v>0.32000000000000001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127</v>
      </c>
      <c r="AT122" s="219" t="s">
        <v>132</v>
      </c>
      <c r="AU122" s="219" t="s">
        <v>147</v>
      </c>
      <c r="AY122" s="19" t="s">
        <v>128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86</v>
      </c>
      <c r="BK122" s="220">
        <f>ROUND(I122*H122,2)</f>
        <v>0</v>
      </c>
      <c r="BL122" s="19" t="s">
        <v>127</v>
      </c>
      <c r="BM122" s="219" t="s">
        <v>352</v>
      </c>
    </row>
    <row r="123" s="2" customFormat="1">
      <c r="A123" s="40"/>
      <c r="B123" s="41"/>
      <c r="C123" s="42"/>
      <c r="D123" s="233" t="s">
        <v>144</v>
      </c>
      <c r="E123" s="42"/>
      <c r="F123" s="234" t="s">
        <v>353</v>
      </c>
      <c r="G123" s="42"/>
      <c r="H123" s="42"/>
      <c r="I123" s="235"/>
      <c r="J123" s="42"/>
      <c r="K123" s="42"/>
      <c r="L123" s="46"/>
      <c r="M123" s="236"/>
      <c r="N123" s="237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144</v>
      </c>
      <c r="AU123" s="19" t="s">
        <v>147</v>
      </c>
    </row>
    <row r="124" s="2" customFormat="1">
      <c r="A124" s="40"/>
      <c r="B124" s="41"/>
      <c r="C124" s="42"/>
      <c r="D124" s="223" t="s">
        <v>290</v>
      </c>
      <c r="E124" s="42"/>
      <c r="F124" s="263" t="s">
        <v>354</v>
      </c>
      <c r="G124" s="42"/>
      <c r="H124" s="42"/>
      <c r="I124" s="235"/>
      <c r="J124" s="42"/>
      <c r="K124" s="42"/>
      <c r="L124" s="46"/>
      <c r="M124" s="236"/>
      <c r="N124" s="237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290</v>
      </c>
      <c r="AU124" s="19" t="s">
        <v>147</v>
      </c>
    </row>
    <row r="125" s="2" customFormat="1" ht="24.15" customHeight="1">
      <c r="A125" s="40"/>
      <c r="B125" s="41"/>
      <c r="C125" s="207" t="s">
        <v>8</v>
      </c>
      <c r="D125" s="207" t="s">
        <v>132</v>
      </c>
      <c r="E125" s="208" t="s">
        <v>355</v>
      </c>
      <c r="F125" s="209" t="s">
        <v>356</v>
      </c>
      <c r="G125" s="210" t="s">
        <v>150</v>
      </c>
      <c r="H125" s="211">
        <v>108</v>
      </c>
      <c r="I125" s="212"/>
      <c r="J125" s="213">
        <f>ROUND(I125*H125,2)</f>
        <v>0</v>
      </c>
      <c r="K125" s="214"/>
      <c r="L125" s="46"/>
      <c r="M125" s="215" t="s">
        <v>19</v>
      </c>
      <c r="N125" s="216" t="s">
        <v>49</v>
      </c>
      <c r="O125" s="86"/>
      <c r="P125" s="217">
        <f>O125*H125</f>
        <v>0</v>
      </c>
      <c r="Q125" s="217">
        <v>0</v>
      </c>
      <c r="R125" s="217">
        <f>Q125*H125</f>
        <v>0</v>
      </c>
      <c r="S125" s="217">
        <v>0.00348</v>
      </c>
      <c r="T125" s="218">
        <f>S125*H125</f>
        <v>0.37584000000000001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9" t="s">
        <v>127</v>
      </c>
      <c r="AT125" s="219" t="s">
        <v>132</v>
      </c>
      <c r="AU125" s="219" t="s">
        <v>147</v>
      </c>
      <c r="AY125" s="19" t="s">
        <v>128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9" t="s">
        <v>86</v>
      </c>
      <c r="BK125" s="220">
        <f>ROUND(I125*H125,2)</f>
        <v>0</v>
      </c>
      <c r="BL125" s="19" t="s">
        <v>127</v>
      </c>
      <c r="BM125" s="219" t="s">
        <v>357</v>
      </c>
    </row>
    <row r="126" s="2" customFormat="1">
      <c r="A126" s="40"/>
      <c r="B126" s="41"/>
      <c r="C126" s="42"/>
      <c r="D126" s="233" t="s">
        <v>144</v>
      </c>
      <c r="E126" s="42"/>
      <c r="F126" s="234" t="s">
        <v>358</v>
      </c>
      <c r="G126" s="42"/>
      <c r="H126" s="42"/>
      <c r="I126" s="235"/>
      <c r="J126" s="42"/>
      <c r="K126" s="42"/>
      <c r="L126" s="46"/>
      <c r="M126" s="236"/>
      <c r="N126" s="237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144</v>
      </c>
      <c r="AU126" s="19" t="s">
        <v>147</v>
      </c>
    </row>
    <row r="127" s="2" customFormat="1">
      <c r="A127" s="40"/>
      <c r="B127" s="41"/>
      <c r="C127" s="42"/>
      <c r="D127" s="223" t="s">
        <v>290</v>
      </c>
      <c r="E127" s="42"/>
      <c r="F127" s="263" t="s">
        <v>354</v>
      </c>
      <c r="G127" s="42"/>
      <c r="H127" s="42"/>
      <c r="I127" s="235"/>
      <c r="J127" s="42"/>
      <c r="K127" s="42"/>
      <c r="L127" s="46"/>
      <c r="M127" s="236"/>
      <c r="N127" s="237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290</v>
      </c>
      <c r="AU127" s="19" t="s">
        <v>147</v>
      </c>
    </row>
    <row r="128" s="13" customFormat="1">
      <c r="A128" s="13"/>
      <c r="B128" s="221"/>
      <c r="C128" s="222"/>
      <c r="D128" s="223" t="s">
        <v>137</v>
      </c>
      <c r="E128" s="224" t="s">
        <v>19</v>
      </c>
      <c r="F128" s="225" t="s">
        <v>344</v>
      </c>
      <c r="G128" s="222"/>
      <c r="H128" s="226">
        <v>108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2" t="s">
        <v>137</v>
      </c>
      <c r="AU128" s="232" t="s">
        <v>147</v>
      </c>
      <c r="AV128" s="13" t="s">
        <v>88</v>
      </c>
      <c r="AW128" s="13" t="s">
        <v>37</v>
      </c>
      <c r="AX128" s="13" t="s">
        <v>86</v>
      </c>
      <c r="AY128" s="232" t="s">
        <v>128</v>
      </c>
    </row>
    <row r="129" s="12" customFormat="1" ht="20.88" customHeight="1">
      <c r="A129" s="12"/>
      <c r="B129" s="191"/>
      <c r="C129" s="192"/>
      <c r="D129" s="193" t="s">
        <v>77</v>
      </c>
      <c r="E129" s="205" t="s">
        <v>176</v>
      </c>
      <c r="F129" s="205" t="s">
        <v>177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SUM(P130:P131)</f>
        <v>0</v>
      </c>
      <c r="Q129" s="199"/>
      <c r="R129" s="200">
        <f>SUM(R130:R131)</f>
        <v>0</v>
      </c>
      <c r="S129" s="199"/>
      <c r="T129" s="201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86</v>
      </c>
      <c r="AT129" s="203" t="s">
        <v>77</v>
      </c>
      <c r="AU129" s="203" t="s">
        <v>88</v>
      </c>
      <c r="AY129" s="202" t="s">
        <v>128</v>
      </c>
      <c r="BK129" s="204">
        <f>SUM(BK130:BK131)</f>
        <v>0</v>
      </c>
    </row>
    <row r="130" s="2" customFormat="1" ht="24.15" customHeight="1">
      <c r="A130" s="40"/>
      <c r="B130" s="41"/>
      <c r="C130" s="207" t="s">
        <v>283</v>
      </c>
      <c r="D130" s="207" t="s">
        <v>132</v>
      </c>
      <c r="E130" s="208" t="s">
        <v>179</v>
      </c>
      <c r="F130" s="209" t="s">
        <v>180</v>
      </c>
      <c r="G130" s="210" t="s">
        <v>157</v>
      </c>
      <c r="H130" s="211">
        <v>2.8610000000000002</v>
      </c>
      <c r="I130" s="212"/>
      <c r="J130" s="213">
        <f>ROUND(I130*H130,2)</f>
        <v>0</v>
      </c>
      <c r="K130" s="214"/>
      <c r="L130" s="46"/>
      <c r="M130" s="215" t="s">
        <v>19</v>
      </c>
      <c r="N130" s="216" t="s">
        <v>49</v>
      </c>
      <c r="O130" s="86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9" t="s">
        <v>127</v>
      </c>
      <c r="AT130" s="219" t="s">
        <v>132</v>
      </c>
      <c r="AU130" s="219" t="s">
        <v>147</v>
      </c>
      <c r="AY130" s="19" t="s">
        <v>128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9" t="s">
        <v>86</v>
      </c>
      <c r="BK130" s="220">
        <f>ROUND(I130*H130,2)</f>
        <v>0</v>
      </c>
      <c r="BL130" s="19" t="s">
        <v>127</v>
      </c>
      <c r="BM130" s="219" t="s">
        <v>359</v>
      </c>
    </row>
    <row r="131" s="2" customFormat="1">
      <c r="A131" s="40"/>
      <c r="B131" s="41"/>
      <c r="C131" s="42"/>
      <c r="D131" s="233" t="s">
        <v>144</v>
      </c>
      <c r="E131" s="42"/>
      <c r="F131" s="234" t="s">
        <v>182</v>
      </c>
      <c r="G131" s="42"/>
      <c r="H131" s="42"/>
      <c r="I131" s="235"/>
      <c r="J131" s="42"/>
      <c r="K131" s="42"/>
      <c r="L131" s="46"/>
      <c r="M131" s="236"/>
      <c r="N131" s="237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144</v>
      </c>
      <c r="AU131" s="19" t="s">
        <v>147</v>
      </c>
    </row>
    <row r="132" s="12" customFormat="1" ht="22.8" customHeight="1">
      <c r="A132" s="12"/>
      <c r="B132" s="191"/>
      <c r="C132" s="192"/>
      <c r="D132" s="193" t="s">
        <v>77</v>
      </c>
      <c r="E132" s="205" t="s">
        <v>276</v>
      </c>
      <c r="F132" s="205" t="s">
        <v>277</v>
      </c>
      <c r="G132" s="192"/>
      <c r="H132" s="192"/>
      <c r="I132" s="195"/>
      <c r="J132" s="206">
        <f>BK132</f>
        <v>0</v>
      </c>
      <c r="K132" s="192"/>
      <c r="L132" s="197"/>
      <c r="M132" s="198"/>
      <c r="N132" s="199"/>
      <c r="O132" s="199"/>
      <c r="P132" s="200">
        <f>P133</f>
        <v>0</v>
      </c>
      <c r="Q132" s="199"/>
      <c r="R132" s="200">
        <f>R133</f>
        <v>0.19712000000000002</v>
      </c>
      <c r="S132" s="199"/>
      <c r="T132" s="201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2" t="s">
        <v>88</v>
      </c>
      <c r="AT132" s="203" t="s">
        <v>77</v>
      </c>
      <c r="AU132" s="203" t="s">
        <v>86</v>
      </c>
      <c r="AY132" s="202" t="s">
        <v>128</v>
      </c>
      <c r="BK132" s="204">
        <f>BK133</f>
        <v>0</v>
      </c>
    </row>
    <row r="133" s="12" customFormat="1" ht="20.88" customHeight="1">
      <c r="A133" s="12"/>
      <c r="B133" s="191"/>
      <c r="C133" s="192"/>
      <c r="D133" s="193" t="s">
        <v>77</v>
      </c>
      <c r="E133" s="205" t="s">
        <v>278</v>
      </c>
      <c r="F133" s="205" t="s">
        <v>279</v>
      </c>
      <c r="G133" s="192"/>
      <c r="H133" s="192"/>
      <c r="I133" s="195"/>
      <c r="J133" s="206">
        <f>BK133</f>
        <v>0</v>
      </c>
      <c r="K133" s="192"/>
      <c r="L133" s="197"/>
      <c r="M133" s="198"/>
      <c r="N133" s="199"/>
      <c r="O133" s="199"/>
      <c r="P133" s="200">
        <f>SUM(P134:P139)</f>
        <v>0</v>
      </c>
      <c r="Q133" s="199"/>
      <c r="R133" s="200">
        <f>SUM(R134:R139)</f>
        <v>0.19712000000000002</v>
      </c>
      <c r="S133" s="199"/>
      <c r="T133" s="201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88</v>
      </c>
      <c r="AT133" s="203" t="s">
        <v>77</v>
      </c>
      <c r="AU133" s="203" t="s">
        <v>88</v>
      </c>
      <c r="AY133" s="202" t="s">
        <v>128</v>
      </c>
      <c r="BK133" s="204">
        <f>SUM(BK134:BK139)</f>
        <v>0</v>
      </c>
    </row>
    <row r="134" s="2" customFormat="1" ht="24.15" customHeight="1">
      <c r="A134" s="40"/>
      <c r="B134" s="41"/>
      <c r="C134" s="207" t="s">
        <v>360</v>
      </c>
      <c r="D134" s="207" t="s">
        <v>132</v>
      </c>
      <c r="E134" s="208" t="s">
        <v>361</v>
      </c>
      <c r="F134" s="209" t="s">
        <v>362</v>
      </c>
      <c r="G134" s="210" t="s">
        <v>135</v>
      </c>
      <c r="H134" s="211">
        <v>224</v>
      </c>
      <c r="I134" s="212"/>
      <c r="J134" s="213">
        <f>ROUND(I134*H134,2)</f>
        <v>0</v>
      </c>
      <c r="K134" s="214"/>
      <c r="L134" s="46"/>
      <c r="M134" s="215" t="s">
        <v>19</v>
      </c>
      <c r="N134" s="216" t="s">
        <v>49</v>
      </c>
      <c r="O134" s="86"/>
      <c r="P134" s="217">
        <f>O134*H134</f>
        <v>0</v>
      </c>
      <c r="Q134" s="217">
        <v>0.00023000000000000001</v>
      </c>
      <c r="R134" s="217">
        <f>Q134*H134</f>
        <v>0.051520000000000003</v>
      </c>
      <c r="S134" s="217">
        <v>0</v>
      </c>
      <c r="T134" s="21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9" t="s">
        <v>283</v>
      </c>
      <c r="AT134" s="219" t="s">
        <v>132</v>
      </c>
      <c r="AU134" s="219" t="s">
        <v>147</v>
      </c>
      <c r="AY134" s="19" t="s">
        <v>128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9" t="s">
        <v>86</v>
      </c>
      <c r="BK134" s="220">
        <f>ROUND(I134*H134,2)</f>
        <v>0</v>
      </c>
      <c r="BL134" s="19" t="s">
        <v>283</v>
      </c>
      <c r="BM134" s="219" t="s">
        <v>363</v>
      </c>
    </row>
    <row r="135" s="2" customFormat="1">
      <c r="A135" s="40"/>
      <c r="B135" s="41"/>
      <c r="C135" s="42"/>
      <c r="D135" s="233" t="s">
        <v>144</v>
      </c>
      <c r="E135" s="42"/>
      <c r="F135" s="234" t="s">
        <v>364</v>
      </c>
      <c r="G135" s="42"/>
      <c r="H135" s="42"/>
      <c r="I135" s="235"/>
      <c r="J135" s="42"/>
      <c r="K135" s="42"/>
      <c r="L135" s="46"/>
      <c r="M135" s="236"/>
      <c r="N135" s="237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144</v>
      </c>
      <c r="AU135" s="19" t="s">
        <v>147</v>
      </c>
    </row>
    <row r="136" s="2" customFormat="1" ht="24.15" customHeight="1">
      <c r="A136" s="40"/>
      <c r="B136" s="41"/>
      <c r="C136" s="207" t="s">
        <v>365</v>
      </c>
      <c r="D136" s="207" t="s">
        <v>132</v>
      </c>
      <c r="E136" s="208" t="s">
        <v>366</v>
      </c>
      <c r="F136" s="209" t="s">
        <v>367</v>
      </c>
      <c r="G136" s="210" t="s">
        <v>135</v>
      </c>
      <c r="H136" s="211">
        <v>224</v>
      </c>
      <c r="I136" s="212"/>
      <c r="J136" s="213">
        <f>ROUND(I136*H136,2)</f>
        <v>0</v>
      </c>
      <c r="K136" s="214"/>
      <c r="L136" s="46"/>
      <c r="M136" s="215" t="s">
        <v>19</v>
      </c>
      <c r="N136" s="216" t="s">
        <v>49</v>
      </c>
      <c r="O136" s="86"/>
      <c r="P136" s="217">
        <f>O136*H136</f>
        <v>0</v>
      </c>
      <c r="Q136" s="217">
        <v>0.00021000000000000001</v>
      </c>
      <c r="R136" s="217">
        <f>Q136*H136</f>
        <v>0.047039999999999998</v>
      </c>
      <c r="S136" s="217">
        <v>0</v>
      </c>
      <c r="T136" s="21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9" t="s">
        <v>283</v>
      </c>
      <c r="AT136" s="219" t="s">
        <v>132</v>
      </c>
      <c r="AU136" s="219" t="s">
        <v>147</v>
      </c>
      <c r="AY136" s="19" t="s">
        <v>128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9" t="s">
        <v>86</v>
      </c>
      <c r="BK136" s="220">
        <f>ROUND(I136*H136,2)</f>
        <v>0</v>
      </c>
      <c r="BL136" s="19" t="s">
        <v>283</v>
      </c>
      <c r="BM136" s="219" t="s">
        <v>368</v>
      </c>
    </row>
    <row r="137" s="2" customFormat="1">
      <c r="A137" s="40"/>
      <c r="B137" s="41"/>
      <c r="C137" s="42"/>
      <c r="D137" s="233" t="s">
        <v>144</v>
      </c>
      <c r="E137" s="42"/>
      <c r="F137" s="234" t="s">
        <v>369</v>
      </c>
      <c r="G137" s="42"/>
      <c r="H137" s="42"/>
      <c r="I137" s="235"/>
      <c r="J137" s="42"/>
      <c r="K137" s="42"/>
      <c r="L137" s="46"/>
      <c r="M137" s="236"/>
      <c r="N137" s="237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144</v>
      </c>
      <c r="AU137" s="19" t="s">
        <v>147</v>
      </c>
    </row>
    <row r="138" s="2" customFormat="1" ht="44.25" customHeight="1">
      <c r="A138" s="40"/>
      <c r="B138" s="41"/>
      <c r="C138" s="207" t="s">
        <v>370</v>
      </c>
      <c r="D138" s="207" t="s">
        <v>132</v>
      </c>
      <c r="E138" s="208" t="s">
        <v>371</v>
      </c>
      <c r="F138" s="209" t="s">
        <v>372</v>
      </c>
      <c r="G138" s="210" t="s">
        <v>135</v>
      </c>
      <c r="H138" s="211">
        <v>224</v>
      </c>
      <c r="I138" s="212"/>
      <c r="J138" s="213">
        <f>ROUND(I138*H138,2)</f>
        <v>0</v>
      </c>
      <c r="K138" s="214"/>
      <c r="L138" s="46"/>
      <c r="M138" s="215" t="s">
        <v>19</v>
      </c>
      <c r="N138" s="216" t="s">
        <v>49</v>
      </c>
      <c r="O138" s="86"/>
      <c r="P138" s="217">
        <f>O138*H138</f>
        <v>0</v>
      </c>
      <c r="Q138" s="217">
        <v>0.00044000000000000002</v>
      </c>
      <c r="R138" s="217">
        <f>Q138*H138</f>
        <v>0.098560000000000009</v>
      </c>
      <c r="S138" s="217">
        <v>0</v>
      </c>
      <c r="T138" s="21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9" t="s">
        <v>283</v>
      </c>
      <c r="AT138" s="219" t="s">
        <v>132</v>
      </c>
      <c r="AU138" s="219" t="s">
        <v>147</v>
      </c>
      <c r="AY138" s="19" t="s">
        <v>128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9" t="s">
        <v>86</v>
      </c>
      <c r="BK138" s="220">
        <f>ROUND(I138*H138,2)</f>
        <v>0</v>
      </c>
      <c r="BL138" s="19" t="s">
        <v>283</v>
      </c>
      <c r="BM138" s="219" t="s">
        <v>373</v>
      </c>
    </row>
    <row r="139" s="2" customFormat="1">
      <c r="A139" s="40"/>
      <c r="B139" s="41"/>
      <c r="C139" s="42"/>
      <c r="D139" s="233" t="s">
        <v>144</v>
      </c>
      <c r="E139" s="42"/>
      <c r="F139" s="234" t="s">
        <v>374</v>
      </c>
      <c r="G139" s="42"/>
      <c r="H139" s="42"/>
      <c r="I139" s="235"/>
      <c r="J139" s="42"/>
      <c r="K139" s="42"/>
      <c r="L139" s="46"/>
      <c r="M139" s="236"/>
      <c r="N139" s="237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144</v>
      </c>
      <c r="AU139" s="19" t="s">
        <v>147</v>
      </c>
    </row>
    <row r="140" s="12" customFormat="1" ht="22.8" customHeight="1">
      <c r="A140" s="12"/>
      <c r="B140" s="191"/>
      <c r="C140" s="192"/>
      <c r="D140" s="193" t="s">
        <v>77</v>
      </c>
      <c r="E140" s="205" t="s">
        <v>183</v>
      </c>
      <c r="F140" s="205" t="s">
        <v>184</v>
      </c>
      <c r="G140" s="192"/>
      <c r="H140" s="192"/>
      <c r="I140" s="195"/>
      <c r="J140" s="206">
        <f>BK140</f>
        <v>0</v>
      </c>
      <c r="K140" s="192"/>
      <c r="L140" s="197"/>
      <c r="M140" s="198"/>
      <c r="N140" s="199"/>
      <c r="O140" s="199"/>
      <c r="P140" s="200">
        <f>P141</f>
        <v>0</v>
      </c>
      <c r="Q140" s="199"/>
      <c r="R140" s="200">
        <f>R141</f>
        <v>0</v>
      </c>
      <c r="S140" s="199"/>
      <c r="T140" s="201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139</v>
      </c>
      <c r="AT140" s="203" t="s">
        <v>77</v>
      </c>
      <c r="AU140" s="203" t="s">
        <v>86</v>
      </c>
      <c r="AY140" s="202" t="s">
        <v>128</v>
      </c>
      <c r="BK140" s="204">
        <f>BK141</f>
        <v>0</v>
      </c>
    </row>
    <row r="141" s="12" customFormat="1" ht="20.88" customHeight="1">
      <c r="A141" s="12"/>
      <c r="B141" s="191"/>
      <c r="C141" s="192"/>
      <c r="D141" s="193" t="s">
        <v>77</v>
      </c>
      <c r="E141" s="205" t="s">
        <v>185</v>
      </c>
      <c r="F141" s="205" t="s">
        <v>186</v>
      </c>
      <c r="G141" s="192"/>
      <c r="H141" s="192"/>
      <c r="I141" s="195"/>
      <c r="J141" s="206">
        <f>BK141</f>
        <v>0</v>
      </c>
      <c r="K141" s="192"/>
      <c r="L141" s="197"/>
      <c r="M141" s="198"/>
      <c r="N141" s="199"/>
      <c r="O141" s="199"/>
      <c r="P141" s="200">
        <f>SUM(P142:P143)</f>
        <v>0</v>
      </c>
      <c r="Q141" s="199"/>
      <c r="R141" s="200">
        <f>SUM(R142:R143)</f>
        <v>0</v>
      </c>
      <c r="S141" s="199"/>
      <c r="T141" s="201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2" t="s">
        <v>139</v>
      </c>
      <c r="AT141" s="203" t="s">
        <v>77</v>
      </c>
      <c r="AU141" s="203" t="s">
        <v>88</v>
      </c>
      <c r="AY141" s="202" t="s">
        <v>128</v>
      </c>
      <c r="BK141" s="204">
        <f>SUM(BK142:BK143)</f>
        <v>0</v>
      </c>
    </row>
    <row r="142" s="2" customFormat="1" ht="16.5" customHeight="1">
      <c r="A142" s="40"/>
      <c r="B142" s="41"/>
      <c r="C142" s="207" t="s">
        <v>375</v>
      </c>
      <c r="D142" s="207" t="s">
        <v>132</v>
      </c>
      <c r="E142" s="208" t="s">
        <v>188</v>
      </c>
      <c r="F142" s="209" t="s">
        <v>186</v>
      </c>
      <c r="G142" s="210" t="s">
        <v>189</v>
      </c>
      <c r="H142" s="211">
        <v>1</v>
      </c>
      <c r="I142" s="212"/>
      <c r="J142" s="213">
        <f>ROUND(I142*H142,2)</f>
        <v>0</v>
      </c>
      <c r="K142" s="214"/>
      <c r="L142" s="46"/>
      <c r="M142" s="215" t="s">
        <v>19</v>
      </c>
      <c r="N142" s="216" t="s">
        <v>49</v>
      </c>
      <c r="O142" s="86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9" t="s">
        <v>190</v>
      </c>
      <c r="AT142" s="219" t="s">
        <v>132</v>
      </c>
      <c r="AU142" s="219" t="s">
        <v>147</v>
      </c>
      <c r="AY142" s="19" t="s">
        <v>128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9" t="s">
        <v>86</v>
      </c>
      <c r="BK142" s="220">
        <f>ROUND(I142*H142,2)</f>
        <v>0</v>
      </c>
      <c r="BL142" s="19" t="s">
        <v>190</v>
      </c>
      <c r="BM142" s="219" t="s">
        <v>376</v>
      </c>
    </row>
    <row r="143" s="2" customFormat="1">
      <c r="A143" s="40"/>
      <c r="B143" s="41"/>
      <c r="C143" s="42"/>
      <c r="D143" s="233" t="s">
        <v>144</v>
      </c>
      <c r="E143" s="42"/>
      <c r="F143" s="234" t="s">
        <v>192</v>
      </c>
      <c r="G143" s="42"/>
      <c r="H143" s="42"/>
      <c r="I143" s="235"/>
      <c r="J143" s="42"/>
      <c r="K143" s="42"/>
      <c r="L143" s="46"/>
      <c r="M143" s="248"/>
      <c r="N143" s="249"/>
      <c r="O143" s="250"/>
      <c r="P143" s="250"/>
      <c r="Q143" s="250"/>
      <c r="R143" s="250"/>
      <c r="S143" s="250"/>
      <c r="T143" s="251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144</v>
      </c>
      <c r="AU143" s="19" t="s">
        <v>147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oU/BEgghNSr7HEaJe7jmIcL0jAiuj8dQDUvOWq7NQvMzgt17fTY44SGDG+sS+RLg4iIy8dcEKRSy2rjRBY+w6w==" hashValue="0qybZzYK1SRNEG0GqX4gvk8gQiEGRbP2yBLKmhWwmDiJ4jdMvcE7bCwC+WRXh6mQ4/zDWvM+KR2d1PKEOkQxaA==" algorithmName="SHA-512" password="CC35"/>
  <autoFilter ref="C88:K14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3_02/131111332"/>
    <hyperlink ref="F102" r:id="rId2" display="https://podminky.urs.cz/item/CS_URS_2023_02/348101120"/>
    <hyperlink ref="F105" r:id="rId3" display="https://podminky.urs.cz/item/CS_URS_2023_02/348101130"/>
    <hyperlink ref="F108" r:id="rId4" display="https://podminky.urs.cz/item/CS_URS_2023_02/348181110"/>
    <hyperlink ref="F119" r:id="rId5" display="https://podminky.urs.cz/item/CS_URS_2023_02/762081510"/>
    <hyperlink ref="F123" r:id="rId6" display="https://podminky.urs.cz/item/CS_URS_2023_02/966071721"/>
    <hyperlink ref="F126" r:id="rId7" display="https://podminky.urs.cz/item/CS_URS_2023_02/966071823"/>
    <hyperlink ref="F131" r:id="rId8" display="https://podminky.urs.cz/item/CS_URS_2023_02/998222012"/>
    <hyperlink ref="F135" r:id="rId9" display="https://podminky.urs.cz/item/CS_URS_2023_02/783137101"/>
    <hyperlink ref="F137" r:id="rId10" display="https://podminky.urs.cz/item/CS_URS_2023_02/783138213"/>
    <hyperlink ref="F139" r:id="rId11" display="https://podminky.urs.cz/item/CS_URS_2023_02/783223021"/>
    <hyperlink ref="F143" r:id="rId12" display="https://podminky.urs.cz/item/CS_URS_2023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88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víceúčelového hřiště v areálu GJŠB Domažlice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377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15. 1. 2024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41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44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46</v>
      </c>
      <c r="G32" s="40"/>
      <c r="H32" s="40"/>
      <c r="I32" s="147" t="s">
        <v>45</v>
      </c>
      <c r="J32" s="147" t="s">
        <v>47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48</v>
      </c>
      <c r="E33" s="134" t="s">
        <v>49</v>
      </c>
      <c r="F33" s="149">
        <f>ROUND((SUM(BE86:BE113)),  2)</f>
        <v>0</v>
      </c>
      <c r="G33" s="40"/>
      <c r="H33" s="40"/>
      <c r="I33" s="150">
        <v>0.20999999999999999</v>
      </c>
      <c r="J33" s="149">
        <f>ROUND(((SUM(BE86:BE113))*I33),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50</v>
      </c>
      <c r="F34" s="149">
        <f>ROUND((SUM(BF86:BF113)),  2)</f>
        <v>0</v>
      </c>
      <c r="G34" s="40"/>
      <c r="H34" s="40"/>
      <c r="I34" s="150">
        <v>0.14999999999999999</v>
      </c>
      <c r="J34" s="149">
        <f>ROUND(((SUM(BF86:BF113))*I34),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51</v>
      </c>
      <c r="F35" s="149">
        <f>ROUND((SUM(BG86:BG113)),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52</v>
      </c>
      <c r="F36" s="149">
        <f>ROUND((SUM(BH86:BH113)),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53</v>
      </c>
      <c r="F37" s="149">
        <f>ROUND((SUM(BI86:BI113)),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víceúčelového hřiště v areálu GJŠB Domažlice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výměna sedaček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Domažlice</v>
      </c>
      <c r="G52" s="42"/>
      <c r="H52" s="42"/>
      <c r="I52" s="34" t="s">
        <v>23</v>
      </c>
      <c r="J52" s="74" t="str">
        <f>IF(J12="","",J12)</f>
        <v>15. 1. 2024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Gymnázium J.Š.Baara  Domažlice</v>
      </c>
      <c r="G54" s="42"/>
      <c r="H54" s="42"/>
      <c r="I54" s="34" t="s">
        <v>33</v>
      </c>
      <c r="J54" s="38" t="str">
        <f>E21</f>
        <v>Linhart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Ing. Miroslav Mach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76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105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200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378</v>
      </c>
      <c r="E62" s="176"/>
      <c r="F62" s="176"/>
      <c r="G62" s="176"/>
      <c r="H62" s="176"/>
      <c r="I62" s="176"/>
      <c r="J62" s="177">
        <f>J89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3"/>
      <c r="C63" s="174"/>
      <c r="D63" s="175" t="s">
        <v>198</v>
      </c>
      <c r="E63" s="176"/>
      <c r="F63" s="176"/>
      <c r="G63" s="176"/>
      <c r="H63" s="176"/>
      <c r="I63" s="176"/>
      <c r="J63" s="177">
        <f>J96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199</v>
      </c>
      <c r="E64" s="176"/>
      <c r="F64" s="176"/>
      <c r="G64" s="176"/>
      <c r="H64" s="176"/>
      <c r="I64" s="176"/>
      <c r="J64" s="177">
        <f>J107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111</v>
      </c>
      <c r="E65" s="176"/>
      <c r="F65" s="176"/>
      <c r="G65" s="176"/>
      <c r="H65" s="176"/>
      <c r="I65" s="176"/>
      <c r="J65" s="177">
        <f>J110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3"/>
      <c r="C66" s="174"/>
      <c r="D66" s="175" t="s">
        <v>112</v>
      </c>
      <c r="E66" s="176"/>
      <c r="F66" s="176"/>
      <c r="G66" s="176"/>
      <c r="H66" s="176"/>
      <c r="I66" s="176"/>
      <c r="J66" s="177">
        <f>J111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113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Rekonstrukce víceúčelového hřiště v areálu GJŠB Domažlice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99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04 - výměna sedaček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Domažlice</v>
      </c>
      <c r="G80" s="42"/>
      <c r="H80" s="42"/>
      <c r="I80" s="34" t="s">
        <v>23</v>
      </c>
      <c r="J80" s="74" t="str">
        <f>IF(J12="","",J12)</f>
        <v>15. 1. 2024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 xml:space="preserve">Gymnázium J.Š.Baara  Domažlice</v>
      </c>
      <c r="G82" s="42"/>
      <c r="H82" s="42"/>
      <c r="I82" s="34" t="s">
        <v>33</v>
      </c>
      <c r="J82" s="38" t="str">
        <f>E21</f>
        <v>Linhart spol. s 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IF(E18="","",E18)</f>
        <v>Vyplň údaj</v>
      </c>
      <c r="G83" s="42"/>
      <c r="H83" s="42"/>
      <c r="I83" s="34" t="s">
        <v>38</v>
      </c>
      <c r="J83" s="38" t="str">
        <f>E24</f>
        <v>Ing. Miroslav Mach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114</v>
      </c>
      <c r="D85" s="182" t="s">
        <v>63</v>
      </c>
      <c r="E85" s="182" t="s">
        <v>59</v>
      </c>
      <c r="F85" s="182" t="s">
        <v>60</v>
      </c>
      <c r="G85" s="182" t="s">
        <v>115</v>
      </c>
      <c r="H85" s="182" t="s">
        <v>116</v>
      </c>
      <c r="I85" s="182" t="s">
        <v>117</v>
      </c>
      <c r="J85" s="183" t="s">
        <v>103</v>
      </c>
      <c r="K85" s="184" t="s">
        <v>118</v>
      </c>
      <c r="L85" s="185"/>
      <c r="M85" s="94" t="s">
        <v>19</v>
      </c>
      <c r="N85" s="95" t="s">
        <v>48</v>
      </c>
      <c r="O85" s="95" t="s">
        <v>119</v>
      </c>
      <c r="P85" s="95" t="s">
        <v>120</v>
      </c>
      <c r="Q85" s="95" t="s">
        <v>121</v>
      </c>
      <c r="R85" s="95" t="s">
        <v>122</v>
      </c>
      <c r="S85" s="95" t="s">
        <v>123</v>
      </c>
      <c r="T85" s="96" t="s">
        <v>124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125</v>
      </c>
      <c r="D86" s="42"/>
      <c r="E86" s="42"/>
      <c r="F86" s="42"/>
      <c r="G86" s="42"/>
      <c r="H86" s="42"/>
      <c r="I86" s="42"/>
      <c r="J86" s="186">
        <f>BK86</f>
        <v>0</v>
      </c>
      <c r="K86" s="42"/>
      <c r="L86" s="46"/>
      <c r="M86" s="97"/>
      <c r="N86" s="187"/>
      <c r="O86" s="98"/>
      <c r="P86" s="188">
        <f>P87</f>
        <v>0</v>
      </c>
      <c r="Q86" s="98"/>
      <c r="R86" s="188">
        <f>R87</f>
        <v>0</v>
      </c>
      <c r="S86" s="98"/>
      <c r="T86" s="189">
        <f>T87</f>
        <v>1.2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77</v>
      </c>
      <c r="AU86" s="19" t="s">
        <v>104</v>
      </c>
      <c r="BK86" s="190">
        <f>BK87</f>
        <v>0</v>
      </c>
    </row>
    <row r="87" s="12" customFormat="1" ht="25.92" customHeight="1">
      <c r="A87" s="12"/>
      <c r="B87" s="191"/>
      <c r="C87" s="192"/>
      <c r="D87" s="193" t="s">
        <v>77</v>
      </c>
      <c r="E87" s="194" t="s">
        <v>126</v>
      </c>
      <c r="F87" s="194" t="s">
        <v>126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P88+P110</f>
        <v>0</v>
      </c>
      <c r="Q87" s="199"/>
      <c r="R87" s="200">
        <f>R88+R110</f>
        <v>0</v>
      </c>
      <c r="S87" s="199"/>
      <c r="T87" s="201">
        <f>T88+T110</f>
        <v>1.2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86</v>
      </c>
      <c r="AT87" s="203" t="s">
        <v>77</v>
      </c>
      <c r="AU87" s="203" t="s">
        <v>78</v>
      </c>
      <c r="AY87" s="202" t="s">
        <v>128</v>
      </c>
      <c r="BK87" s="204">
        <f>BK88+BK110</f>
        <v>0</v>
      </c>
    </row>
    <row r="88" s="12" customFormat="1" ht="22.8" customHeight="1">
      <c r="A88" s="12"/>
      <c r="B88" s="191"/>
      <c r="C88" s="192"/>
      <c r="D88" s="193" t="s">
        <v>77</v>
      </c>
      <c r="E88" s="205" t="s">
        <v>276</v>
      </c>
      <c r="F88" s="205" t="s">
        <v>277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P89+P96+P107</f>
        <v>0</v>
      </c>
      <c r="Q88" s="199"/>
      <c r="R88" s="200">
        <f>R89+R96+R107</f>
        <v>0</v>
      </c>
      <c r="S88" s="199"/>
      <c r="T88" s="201">
        <f>T89+T96+T107</f>
        <v>1.2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88</v>
      </c>
      <c r="AT88" s="203" t="s">
        <v>77</v>
      </c>
      <c r="AU88" s="203" t="s">
        <v>86</v>
      </c>
      <c r="AY88" s="202" t="s">
        <v>128</v>
      </c>
      <c r="BK88" s="204">
        <f>BK89+BK96+BK107</f>
        <v>0</v>
      </c>
    </row>
    <row r="89" s="12" customFormat="1" ht="20.88" customHeight="1">
      <c r="A89" s="12"/>
      <c r="B89" s="191"/>
      <c r="C89" s="192"/>
      <c r="D89" s="193" t="s">
        <v>77</v>
      </c>
      <c r="E89" s="205" t="s">
        <v>379</v>
      </c>
      <c r="F89" s="205" t="s">
        <v>380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SUM(P90:P95)</f>
        <v>0</v>
      </c>
      <c r="Q89" s="199"/>
      <c r="R89" s="200">
        <f>SUM(R90:R95)</f>
        <v>0</v>
      </c>
      <c r="S89" s="199"/>
      <c r="T89" s="201">
        <f>SUM(T90:T95)</f>
        <v>1.2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88</v>
      </c>
      <c r="AT89" s="203" t="s">
        <v>77</v>
      </c>
      <c r="AU89" s="203" t="s">
        <v>88</v>
      </c>
      <c r="AY89" s="202" t="s">
        <v>128</v>
      </c>
      <c r="BK89" s="204">
        <f>SUM(BK90:BK95)</f>
        <v>0</v>
      </c>
    </row>
    <row r="90" s="2" customFormat="1" ht="24.15" customHeight="1">
      <c r="A90" s="40"/>
      <c r="B90" s="41"/>
      <c r="C90" s="207" t="s">
        <v>86</v>
      </c>
      <c r="D90" s="207" t="s">
        <v>132</v>
      </c>
      <c r="E90" s="208" t="s">
        <v>381</v>
      </c>
      <c r="F90" s="209" t="s">
        <v>382</v>
      </c>
      <c r="G90" s="210" t="s">
        <v>150</v>
      </c>
      <c r="H90" s="211">
        <v>300</v>
      </c>
      <c r="I90" s="212"/>
      <c r="J90" s="213">
        <f>ROUND(I90*H90,2)</f>
        <v>0</v>
      </c>
      <c r="K90" s="214"/>
      <c r="L90" s="46"/>
      <c r="M90" s="215" t="s">
        <v>19</v>
      </c>
      <c r="N90" s="216" t="s">
        <v>49</v>
      </c>
      <c r="O90" s="86"/>
      <c r="P90" s="217">
        <f>O90*H90</f>
        <v>0</v>
      </c>
      <c r="Q90" s="217">
        <v>0</v>
      </c>
      <c r="R90" s="217">
        <f>Q90*H90</f>
        <v>0</v>
      </c>
      <c r="S90" s="217">
        <v>0.0040000000000000001</v>
      </c>
      <c r="T90" s="218">
        <f>S90*H90</f>
        <v>1.2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283</v>
      </c>
      <c r="AT90" s="219" t="s">
        <v>132</v>
      </c>
      <c r="AU90" s="219" t="s">
        <v>147</v>
      </c>
      <c r="AY90" s="19" t="s">
        <v>128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86</v>
      </c>
      <c r="BK90" s="220">
        <f>ROUND(I90*H90,2)</f>
        <v>0</v>
      </c>
      <c r="BL90" s="19" t="s">
        <v>283</v>
      </c>
      <c r="BM90" s="219" t="s">
        <v>383</v>
      </c>
    </row>
    <row r="91" s="2" customFormat="1">
      <c r="A91" s="40"/>
      <c r="B91" s="41"/>
      <c r="C91" s="42"/>
      <c r="D91" s="223" t="s">
        <v>290</v>
      </c>
      <c r="E91" s="42"/>
      <c r="F91" s="263" t="s">
        <v>384</v>
      </c>
      <c r="G91" s="42"/>
      <c r="H91" s="42"/>
      <c r="I91" s="235"/>
      <c r="J91" s="42"/>
      <c r="K91" s="42"/>
      <c r="L91" s="46"/>
      <c r="M91" s="236"/>
      <c r="N91" s="237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290</v>
      </c>
      <c r="AU91" s="19" t="s">
        <v>147</v>
      </c>
    </row>
    <row r="92" s="2" customFormat="1" ht="24.15" customHeight="1">
      <c r="A92" s="40"/>
      <c r="B92" s="41"/>
      <c r="C92" s="207" t="s">
        <v>88</v>
      </c>
      <c r="D92" s="207" t="s">
        <v>132</v>
      </c>
      <c r="E92" s="208" t="s">
        <v>385</v>
      </c>
      <c r="F92" s="209" t="s">
        <v>386</v>
      </c>
      <c r="G92" s="210" t="s">
        <v>150</v>
      </c>
      <c r="H92" s="211">
        <v>300</v>
      </c>
      <c r="I92" s="212"/>
      <c r="J92" s="213">
        <f>ROUND(I92*H92,2)</f>
        <v>0</v>
      </c>
      <c r="K92" s="214"/>
      <c r="L92" s="46"/>
      <c r="M92" s="215" t="s">
        <v>19</v>
      </c>
      <c r="N92" s="216" t="s">
        <v>49</v>
      </c>
      <c r="O92" s="86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9" t="s">
        <v>283</v>
      </c>
      <c r="AT92" s="219" t="s">
        <v>132</v>
      </c>
      <c r="AU92" s="219" t="s">
        <v>147</v>
      </c>
      <c r="AY92" s="19" t="s">
        <v>128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9" t="s">
        <v>86</v>
      </c>
      <c r="BK92" s="220">
        <f>ROUND(I92*H92,2)</f>
        <v>0</v>
      </c>
      <c r="BL92" s="19" t="s">
        <v>283</v>
      </c>
      <c r="BM92" s="219" t="s">
        <v>387</v>
      </c>
    </row>
    <row r="93" s="2" customFormat="1">
      <c r="A93" s="40"/>
      <c r="B93" s="41"/>
      <c r="C93" s="42"/>
      <c r="D93" s="233" t="s">
        <v>144</v>
      </c>
      <c r="E93" s="42"/>
      <c r="F93" s="234" t="s">
        <v>388</v>
      </c>
      <c r="G93" s="42"/>
      <c r="H93" s="42"/>
      <c r="I93" s="235"/>
      <c r="J93" s="42"/>
      <c r="K93" s="42"/>
      <c r="L93" s="46"/>
      <c r="M93" s="236"/>
      <c r="N93" s="237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144</v>
      </c>
      <c r="AU93" s="19" t="s">
        <v>147</v>
      </c>
    </row>
    <row r="94" s="2" customFormat="1" ht="16.5" customHeight="1">
      <c r="A94" s="40"/>
      <c r="B94" s="41"/>
      <c r="C94" s="264" t="s">
        <v>147</v>
      </c>
      <c r="D94" s="264" t="s">
        <v>306</v>
      </c>
      <c r="E94" s="265" t="s">
        <v>389</v>
      </c>
      <c r="F94" s="266" t="s">
        <v>390</v>
      </c>
      <c r="G94" s="267" t="s">
        <v>150</v>
      </c>
      <c r="H94" s="268">
        <v>300</v>
      </c>
      <c r="I94" s="269"/>
      <c r="J94" s="270">
        <f>ROUND(I94*H94,2)</f>
        <v>0</v>
      </c>
      <c r="K94" s="271"/>
      <c r="L94" s="272"/>
      <c r="M94" s="273" t="s">
        <v>19</v>
      </c>
      <c r="N94" s="274" t="s">
        <v>49</v>
      </c>
      <c r="O94" s="86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9" t="s">
        <v>391</v>
      </c>
      <c r="AT94" s="219" t="s">
        <v>306</v>
      </c>
      <c r="AU94" s="219" t="s">
        <v>147</v>
      </c>
      <c r="AY94" s="19" t="s">
        <v>128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86</v>
      </c>
      <c r="BK94" s="220">
        <f>ROUND(I94*H94,2)</f>
        <v>0</v>
      </c>
      <c r="BL94" s="19" t="s">
        <v>283</v>
      </c>
      <c r="BM94" s="219" t="s">
        <v>392</v>
      </c>
    </row>
    <row r="95" s="2" customFormat="1">
      <c r="A95" s="40"/>
      <c r="B95" s="41"/>
      <c r="C95" s="42"/>
      <c r="D95" s="223" t="s">
        <v>290</v>
      </c>
      <c r="E95" s="42"/>
      <c r="F95" s="263" t="s">
        <v>393</v>
      </c>
      <c r="G95" s="42"/>
      <c r="H95" s="42"/>
      <c r="I95" s="235"/>
      <c r="J95" s="42"/>
      <c r="K95" s="42"/>
      <c r="L95" s="46"/>
      <c r="M95" s="236"/>
      <c r="N95" s="237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290</v>
      </c>
      <c r="AU95" s="19" t="s">
        <v>147</v>
      </c>
    </row>
    <row r="96" s="12" customFormat="1" ht="20.88" customHeight="1">
      <c r="A96" s="12"/>
      <c r="B96" s="191"/>
      <c r="C96" s="192"/>
      <c r="D96" s="193" t="s">
        <v>77</v>
      </c>
      <c r="E96" s="205" t="s">
        <v>153</v>
      </c>
      <c r="F96" s="205" t="s">
        <v>154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SUM(P97:P106)</f>
        <v>0</v>
      </c>
      <c r="Q96" s="199"/>
      <c r="R96" s="200">
        <f>SUM(R97:R106)</f>
        <v>0</v>
      </c>
      <c r="S96" s="199"/>
      <c r="T96" s="201">
        <f>SUM(T97:T106)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86</v>
      </c>
      <c r="AT96" s="203" t="s">
        <v>77</v>
      </c>
      <c r="AU96" s="203" t="s">
        <v>88</v>
      </c>
      <c r="AY96" s="202" t="s">
        <v>128</v>
      </c>
      <c r="BK96" s="204">
        <f>SUM(BK97:BK106)</f>
        <v>0</v>
      </c>
    </row>
    <row r="97" s="2" customFormat="1" ht="24.15" customHeight="1">
      <c r="A97" s="40"/>
      <c r="B97" s="41"/>
      <c r="C97" s="207" t="s">
        <v>127</v>
      </c>
      <c r="D97" s="207" t="s">
        <v>132</v>
      </c>
      <c r="E97" s="208" t="s">
        <v>160</v>
      </c>
      <c r="F97" s="209" t="s">
        <v>161</v>
      </c>
      <c r="G97" s="210" t="s">
        <v>157</v>
      </c>
      <c r="H97" s="211">
        <v>1.2</v>
      </c>
      <c r="I97" s="212"/>
      <c r="J97" s="213">
        <f>ROUND(I97*H97,2)</f>
        <v>0</v>
      </c>
      <c r="K97" s="214"/>
      <c r="L97" s="46"/>
      <c r="M97" s="215" t="s">
        <v>19</v>
      </c>
      <c r="N97" s="216" t="s">
        <v>49</v>
      </c>
      <c r="O97" s="8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9" t="s">
        <v>127</v>
      </c>
      <c r="AT97" s="219" t="s">
        <v>132</v>
      </c>
      <c r="AU97" s="219" t="s">
        <v>147</v>
      </c>
      <c r="AY97" s="19" t="s">
        <v>128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86</v>
      </c>
      <c r="BK97" s="220">
        <f>ROUND(I97*H97,2)</f>
        <v>0</v>
      </c>
      <c r="BL97" s="19" t="s">
        <v>127</v>
      </c>
      <c r="BM97" s="219" t="s">
        <v>394</v>
      </c>
    </row>
    <row r="98" s="2" customFormat="1">
      <c r="A98" s="40"/>
      <c r="B98" s="41"/>
      <c r="C98" s="42"/>
      <c r="D98" s="233" t="s">
        <v>144</v>
      </c>
      <c r="E98" s="42"/>
      <c r="F98" s="234" t="s">
        <v>163</v>
      </c>
      <c r="G98" s="42"/>
      <c r="H98" s="42"/>
      <c r="I98" s="235"/>
      <c r="J98" s="42"/>
      <c r="K98" s="42"/>
      <c r="L98" s="46"/>
      <c r="M98" s="236"/>
      <c r="N98" s="237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144</v>
      </c>
      <c r="AU98" s="19" t="s">
        <v>147</v>
      </c>
    </row>
    <row r="99" s="2" customFormat="1" ht="37.8" customHeight="1">
      <c r="A99" s="40"/>
      <c r="B99" s="41"/>
      <c r="C99" s="207" t="s">
        <v>139</v>
      </c>
      <c r="D99" s="207" t="s">
        <v>132</v>
      </c>
      <c r="E99" s="208" t="s">
        <v>155</v>
      </c>
      <c r="F99" s="209" t="s">
        <v>156</v>
      </c>
      <c r="G99" s="210" t="s">
        <v>157</v>
      </c>
      <c r="H99" s="211">
        <v>1.2</v>
      </c>
      <c r="I99" s="212"/>
      <c r="J99" s="213">
        <f>ROUND(I99*H99,2)</f>
        <v>0</v>
      </c>
      <c r="K99" s="214"/>
      <c r="L99" s="46"/>
      <c r="M99" s="215" t="s">
        <v>19</v>
      </c>
      <c r="N99" s="216" t="s">
        <v>49</v>
      </c>
      <c r="O99" s="8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127</v>
      </c>
      <c r="AT99" s="219" t="s">
        <v>132</v>
      </c>
      <c r="AU99" s="219" t="s">
        <v>147</v>
      </c>
      <c r="AY99" s="19" t="s">
        <v>128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86</v>
      </c>
      <c r="BK99" s="220">
        <f>ROUND(I99*H99,2)</f>
        <v>0</v>
      </c>
      <c r="BL99" s="19" t="s">
        <v>127</v>
      </c>
      <c r="BM99" s="219" t="s">
        <v>395</v>
      </c>
    </row>
    <row r="100" s="2" customFormat="1">
      <c r="A100" s="40"/>
      <c r="B100" s="41"/>
      <c r="C100" s="42"/>
      <c r="D100" s="233" t="s">
        <v>144</v>
      </c>
      <c r="E100" s="42"/>
      <c r="F100" s="234" t="s">
        <v>159</v>
      </c>
      <c r="G100" s="42"/>
      <c r="H100" s="42"/>
      <c r="I100" s="235"/>
      <c r="J100" s="42"/>
      <c r="K100" s="42"/>
      <c r="L100" s="46"/>
      <c r="M100" s="236"/>
      <c r="N100" s="237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144</v>
      </c>
      <c r="AU100" s="19" t="s">
        <v>147</v>
      </c>
    </row>
    <row r="101" s="2" customFormat="1" ht="37.8" customHeight="1">
      <c r="A101" s="40"/>
      <c r="B101" s="41"/>
      <c r="C101" s="207" t="s">
        <v>164</v>
      </c>
      <c r="D101" s="207" t="s">
        <v>132</v>
      </c>
      <c r="E101" s="208" t="s">
        <v>170</v>
      </c>
      <c r="F101" s="209" t="s">
        <v>171</v>
      </c>
      <c r="G101" s="210" t="s">
        <v>157</v>
      </c>
      <c r="H101" s="211">
        <v>2.3999999999999999</v>
      </c>
      <c r="I101" s="212"/>
      <c r="J101" s="213">
        <f>ROUND(I101*H101,2)</f>
        <v>0</v>
      </c>
      <c r="K101" s="214"/>
      <c r="L101" s="46"/>
      <c r="M101" s="215" t="s">
        <v>19</v>
      </c>
      <c r="N101" s="216" t="s">
        <v>49</v>
      </c>
      <c r="O101" s="8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9" t="s">
        <v>127</v>
      </c>
      <c r="AT101" s="219" t="s">
        <v>132</v>
      </c>
      <c r="AU101" s="219" t="s">
        <v>147</v>
      </c>
      <c r="AY101" s="19" t="s">
        <v>128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86</v>
      </c>
      <c r="BK101" s="220">
        <f>ROUND(I101*H101,2)</f>
        <v>0</v>
      </c>
      <c r="BL101" s="19" t="s">
        <v>127</v>
      </c>
      <c r="BM101" s="219" t="s">
        <v>396</v>
      </c>
    </row>
    <row r="102" s="2" customFormat="1">
      <c r="A102" s="40"/>
      <c r="B102" s="41"/>
      <c r="C102" s="42"/>
      <c r="D102" s="233" t="s">
        <v>144</v>
      </c>
      <c r="E102" s="42"/>
      <c r="F102" s="234" t="s">
        <v>173</v>
      </c>
      <c r="G102" s="42"/>
      <c r="H102" s="42"/>
      <c r="I102" s="235"/>
      <c r="J102" s="42"/>
      <c r="K102" s="42"/>
      <c r="L102" s="46"/>
      <c r="M102" s="236"/>
      <c r="N102" s="237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144</v>
      </c>
      <c r="AU102" s="19" t="s">
        <v>147</v>
      </c>
    </row>
    <row r="103" s="14" customFormat="1">
      <c r="A103" s="14"/>
      <c r="B103" s="238"/>
      <c r="C103" s="239"/>
      <c r="D103" s="223" t="s">
        <v>137</v>
      </c>
      <c r="E103" s="240" t="s">
        <v>19</v>
      </c>
      <c r="F103" s="241" t="s">
        <v>397</v>
      </c>
      <c r="G103" s="239"/>
      <c r="H103" s="240" t="s">
        <v>19</v>
      </c>
      <c r="I103" s="242"/>
      <c r="J103" s="239"/>
      <c r="K103" s="239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137</v>
      </c>
      <c r="AU103" s="247" t="s">
        <v>147</v>
      </c>
      <c r="AV103" s="14" t="s">
        <v>86</v>
      </c>
      <c r="AW103" s="14" t="s">
        <v>37</v>
      </c>
      <c r="AX103" s="14" t="s">
        <v>78</v>
      </c>
      <c r="AY103" s="247" t="s">
        <v>128</v>
      </c>
    </row>
    <row r="104" s="13" customFormat="1">
      <c r="A104" s="13"/>
      <c r="B104" s="221"/>
      <c r="C104" s="222"/>
      <c r="D104" s="223" t="s">
        <v>137</v>
      </c>
      <c r="E104" s="224" t="s">
        <v>19</v>
      </c>
      <c r="F104" s="225" t="s">
        <v>398</v>
      </c>
      <c r="G104" s="222"/>
      <c r="H104" s="226">
        <v>2.3999999999999999</v>
      </c>
      <c r="I104" s="227"/>
      <c r="J104" s="222"/>
      <c r="K104" s="222"/>
      <c r="L104" s="228"/>
      <c r="M104" s="229"/>
      <c r="N104" s="230"/>
      <c r="O104" s="230"/>
      <c r="P104" s="230"/>
      <c r="Q104" s="230"/>
      <c r="R104" s="230"/>
      <c r="S104" s="230"/>
      <c r="T104" s="23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2" t="s">
        <v>137</v>
      </c>
      <c r="AU104" s="232" t="s">
        <v>147</v>
      </c>
      <c r="AV104" s="13" t="s">
        <v>88</v>
      </c>
      <c r="AW104" s="13" t="s">
        <v>37</v>
      </c>
      <c r="AX104" s="13" t="s">
        <v>86</v>
      </c>
      <c r="AY104" s="232" t="s">
        <v>128</v>
      </c>
    </row>
    <row r="105" s="2" customFormat="1" ht="37.8" customHeight="1">
      <c r="A105" s="40"/>
      <c r="B105" s="41"/>
      <c r="C105" s="207" t="s">
        <v>169</v>
      </c>
      <c r="D105" s="207" t="s">
        <v>132</v>
      </c>
      <c r="E105" s="208" t="s">
        <v>399</v>
      </c>
      <c r="F105" s="209" t="s">
        <v>400</v>
      </c>
      <c r="G105" s="210" t="s">
        <v>157</v>
      </c>
      <c r="H105" s="211">
        <v>1.2</v>
      </c>
      <c r="I105" s="212"/>
      <c r="J105" s="213">
        <f>ROUND(I105*H105,2)</f>
        <v>0</v>
      </c>
      <c r="K105" s="214"/>
      <c r="L105" s="46"/>
      <c r="M105" s="215" t="s">
        <v>19</v>
      </c>
      <c r="N105" s="216" t="s">
        <v>49</v>
      </c>
      <c r="O105" s="86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9" t="s">
        <v>127</v>
      </c>
      <c r="AT105" s="219" t="s">
        <v>132</v>
      </c>
      <c r="AU105" s="219" t="s">
        <v>147</v>
      </c>
      <c r="AY105" s="19" t="s">
        <v>128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9" t="s">
        <v>86</v>
      </c>
      <c r="BK105" s="220">
        <f>ROUND(I105*H105,2)</f>
        <v>0</v>
      </c>
      <c r="BL105" s="19" t="s">
        <v>127</v>
      </c>
      <c r="BM105" s="219" t="s">
        <v>401</v>
      </c>
    </row>
    <row r="106" s="2" customFormat="1">
      <c r="A106" s="40"/>
      <c r="B106" s="41"/>
      <c r="C106" s="42"/>
      <c r="D106" s="233" t="s">
        <v>144</v>
      </c>
      <c r="E106" s="42"/>
      <c r="F106" s="234" t="s">
        <v>402</v>
      </c>
      <c r="G106" s="42"/>
      <c r="H106" s="42"/>
      <c r="I106" s="235"/>
      <c r="J106" s="42"/>
      <c r="K106" s="42"/>
      <c r="L106" s="46"/>
      <c r="M106" s="236"/>
      <c r="N106" s="237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144</v>
      </c>
      <c r="AU106" s="19" t="s">
        <v>147</v>
      </c>
    </row>
    <row r="107" s="12" customFormat="1" ht="20.88" customHeight="1">
      <c r="A107" s="12"/>
      <c r="B107" s="191"/>
      <c r="C107" s="192"/>
      <c r="D107" s="193" t="s">
        <v>77</v>
      </c>
      <c r="E107" s="205" t="s">
        <v>176</v>
      </c>
      <c r="F107" s="205" t="s">
        <v>177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SUM(P108:P109)</f>
        <v>0</v>
      </c>
      <c r="Q107" s="199"/>
      <c r="R107" s="200">
        <f>SUM(R108:R109)</f>
        <v>0</v>
      </c>
      <c r="S107" s="199"/>
      <c r="T107" s="201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86</v>
      </c>
      <c r="AT107" s="203" t="s">
        <v>77</v>
      </c>
      <c r="AU107" s="203" t="s">
        <v>88</v>
      </c>
      <c r="AY107" s="202" t="s">
        <v>128</v>
      </c>
      <c r="BK107" s="204">
        <f>SUM(BK108:BK109)</f>
        <v>0</v>
      </c>
    </row>
    <row r="108" s="2" customFormat="1" ht="24.15" customHeight="1">
      <c r="A108" s="40"/>
      <c r="B108" s="41"/>
      <c r="C108" s="207" t="s">
        <v>178</v>
      </c>
      <c r="D108" s="207" t="s">
        <v>132</v>
      </c>
      <c r="E108" s="208" t="s">
        <v>179</v>
      </c>
      <c r="F108" s="209" t="s">
        <v>180</v>
      </c>
      <c r="G108" s="210" t="s">
        <v>157</v>
      </c>
      <c r="H108" s="211">
        <v>2.1600000000000001</v>
      </c>
      <c r="I108" s="212"/>
      <c r="J108" s="213">
        <f>ROUND(I108*H108,2)</f>
        <v>0</v>
      </c>
      <c r="K108" s="214"/>
      <c r="L108" s="46"/>
      <c r="M108" s="215" t="s">
        <v>19</v>
      </c>
      <c r="N108" s="216" t="s">
        <v>49</v>
      </c>
      <c r="O108" s="8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9" t="s">
        <v>127</v>
      </c>
      <c r="AT108" s="219" t="s">
        <v>132</v>
      </c>
      <c r="AU108" s="219" t="s">
        <v>147</v>
      </c>
      <c r="AY108" s="19" t="s">
        <v>128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9" t="s">
        <v>86</v>
      </c>
      <c r="BK108" s="220">
        <f>ROUND(I108*H108,2)</f>
        <v>0</v>
      </c>
      <c r="BL108" s="19" t="s">
        <v>127</v>
      </c>
      <c r="BM108" s="219" t="s">
        <v>403</v>
      </c>
    </row>
    <row r="109" s="2" customFormat="1">
      <c r="A109" s="40"/>
      <c r="B109" s="41"/>
      <c r="C109" s="42"/>
      <c r="D109" s="233" t="s">
        <v>144</v>
      </c>
      <c r="E109" s="42"/>
      <c r="F109" s="234" t="s">
        <v>182</v>
      </c>
      <c r="G109" s="42"/>
      <c r="H109" s="42"/>
      <c r="I109" s="235"/>
      <c r="J109" s="42"/>
      <c r="K109" s="42"/>
      <c r="L109" s="46"/>
      <c r="M109" s="236"/>
      <c r="N109" s="237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144</v>
      </c>
      <c r="AU109" s="19" t="s">
        <v>147</v>
      </c>
    </row>
    <row r="110" s="12" customFormat="1" ht="22.8" customHeight="1">
      <c r="A110" s="12"/>
      <c r="B110" s="191"/>
      <c r="C110" s="192"/>
      <c r="D110" s="193" t="s">
        <v>77</v>
      </c>
      <c r="E110" s="205" t="s">
        <v>183</v>
      </c>
      <c r="F110" s="205" t="s">
        <v>184</v>
      </c>
      <c r="G110" s="192"/>
      <c r="H110" s="192"/>
      <c r="I110" s="195"/>
      <c r="J110" s="206">
        <f>BK110</f>
        <v>0</v>
      </c>
      <c r="K110" s="192"/>
      <c r="L110" s="197"/>
      <c r="M110" s="198"/>
      <c r="N110" s="199"/>
      <c r="O110" s="199"/>
      <c r="P110" s="200">
        <f>P111</f>
        <v>0</v>
      </c>
      <c r="Q110" s="199"/>
      <c r="R110" s="200">
        <f>R111</f>
        <v>0</v>
      </c>
      <c r="S110" s="199"/>
      <c r="T110" s="201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139</v>
      </c>
      <c r="AT110" s="203" t="s">
        <v>77</v>
      </c>
      <c r="AU110" s="203" t="s">
        <v>86</v>
      </c>
      <c r="AY110" s="202" t="s">
        <v>128</v>
      </c>
      <c r="BK110" s="204">
        <f>BK111</f>
        <v>0</v>
      </c>
    </row>
    <row r="111" s="12" customFormat="1" ht="20.88" customHeight="1">
      <c r="A111" s="12"/>
      <c r="B111" s="191"/>
      <c r="C111" s="192"/>
      <c r="D111" s="193" t="s">
        <v>77</v>
      </c>
      <c r="E111" s="205" t="s">
        <v>185</v>
      </c>
      <c r="F111" s="205" t="s">
        <v>186</v>
      </c>
      <c r="G111" s="192"/>
      <c r="H111" s="192"/>
      <c r="I111" s="195"/>
      <c r="J111" s="206">
        <f>BK111</f>
        <v>0</v>
      </c>
      <c r="K111" s="192"/>
      <c r="L111" s="197"/>
      <c r="M111" s="198"/>
      <c r="N111" s="199"/>
      <c r="O111" s="199"/>
      <c r="P111" s="200">
        <f>SUM(P112:P113)</f>
        <v>0</v>
      </c>
      <c r="Q111" s="199"/>
      <c r="R111" s="200">
        <f>SUM(R112:R113)</f>
        <v>0</v>
      </c>
      <c r="S111" s="199"/>
      <c r="T111" s="201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139</v>
      </c>
      <c r="AT111" s="203" t="s">
        <v>77</v>
      </c>
      <c r="AU111" s="203" t="s">
        <v>88</v>
      </c>
      <c r="AY111" s="202" t="s">
        <v>128</v>
      </c>
      <c r="BK111" s="204">
        <f>SUM(BK112:BK113)</f>
        <v>0</v>
      </c>
    </row>
    <row r="112" s="2" customFormat="1" ht="16.5" customHeight="1">
      <c r="A112" s="40"/>
      <c r="B112" s="41"/>
      <c r="C112" s="207" t="s">
        <v>187</v>
      </c>
      <c r="D112" s="207" t="s">
        <v>132</v>
      </c>
      <c r="E112" s="208" t="s">
        <v>188</v>
      </c>
      <c r="F112" s="209" t="s">
        <v>186</v>
      </c>
      <c r="G112" s="210" t="s">
        <v>189</v>
      </c>
      <c r="H112" s="211">
        <v>1</v>
      </c>
      <c r="I112" s="212"/>
      <c r="J112" s="213">
        <f>ROUND(I112*H112,2)</f>
        <v>0</v>
      </c>
      <c r="K112" s="214"/>
      <c r="L112" s="46"/>
      <c r="M112" s="215" t="s">
        <v>19</v>
      </c>
      <c r="N112" s="216" t="s">
        <v>49</v>
      </c>
      <c r="O112" s="8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190</v>
      </c>
      <c r="AT112" s="219" t="s">
        <v>132</v>
      </c>
      <c r="AU112" s="219" t="s">
        <v>147</v>
      </c>
      <c r="AY112" s="19" t="s">
        <v>128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86</v>
      </c>
      <c r="BK112" s="220">
        <f>ROUND(I112*H112,2)</f>
        <v>0</v>
      </c>
      <c r="BL112" s="19" t="s">
        <v>190</v>
      </c>
      <c r="BM112" s="219" t="s">
        <v>404</v>
      </c>
    </row>
    <row r="113" s="2" customFormat="1">
      <c r="A113" s="40"/>
      <c r="B113" s="41"/>
      <c r="C113" s="42"/>
      <c r="D113" s="233" t="s">
        <v>144</v>
      </c>
      <c r="E113" s="42"/>
      <c r="F113" s="234" t="s">
        <v>192</v>
      </c>
      <c r="G113" s="42"/>
      <c r="H113" s="42"/>
      <c r="I113" s="235"/>
      <c r="J113" s="42"/>
      <c r="K113" s="42"/>
      <c r="L113" s="46"/>
      <c r="M113" s="248"/>
      <c r="N113" s="249"/>
      <c r="O113" s="250"/>
      <c r="P113" s="250"/>
      <c r="Q113" s="250"/>
      <c r="R113" s="250"/>
      <c r="S113" s="250"/>
      <c r="T113" s="251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144</v>
      </c>
      <c r="AU113" s="19" t="s">
        <v>147</v>
      </c>
    </row>
    <row r="114" s="2" customFormat="1" ht="6.96" customHeight="1">
      <c r="A114" s="40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46"/>
      <c r="M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</sheetData>
  <sheetProtection sheet="1" autoFilter="0" formatColumns="0" formatRows="0" objects="1" scenarios="1" spinCount="100000" saltValue="QhXXoIQyFj/9/ToRZLBnKnAt22HflVh6ku80vwd2KY8ZR98iqtLs1kAYfoTmTDuNJt7ebI9cKPSSIov3DeqWGA==" hashValue="ezE4+D3JCZtXlRGrGHv3vM7qqcVmzVdvxwoe/Gw0ola05+UZf2GYnmy7FWpE+jis8w7VcMUQRKLQjvXtNvbEag==" algorithmName="SHA-512" password="CC35"/>
  <autoFilter ref="C85:K11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3" r:id="rId1" display="https://podminky.urs.cz/item/CS_URS_2023_02/766699211"/>
    <hyperlink ref="F98" r:id="rId2" display="https://podminky.urs.cz/item/CS_URS_2023_02/997002611"/>
    <hyperlink ref="F100" r:id="rId3" display="https://podminky.urs.cz/item/CS_URS_2023_02/997002511"/>
    <hyperlink ref="F102" r:id="rId4" display="https://podminky.urs.cz/item/CS_URS_2023_02/997221559"/>
    <hyperlink ref="F106" r:id="rId5" display="https://podminky.urs.cz/item/CS_URS_2023_02/997013811"/>
    <hyperlink ref="F109" r:id="rId6" display="https://podminky.urs.cz/item/CS_URS_2023_02/998222012"/>
    <hyperlink ref="F113" r:id="rId7" display="https://podminky.urs.cz/item/CS_URS_2023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405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406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407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408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409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410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411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412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413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414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415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85</v>
      </c>
      <c r="F18" s="286" t="s">
        <v>416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417</v>
      </c>
      <c r="F19" s="286" t="s">
        <v>418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419</v>
      </c>
      <c r="F20" s="286" t="s">
        <v>420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421</v>
      </c>
      <c r="F21" s="286" t="s">
        <v>422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423</v>
      </c>
      <c r="F22" s="286" t="s">
        <v>424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425</v>
      </c>
      <c r="F23" s="286" t="s">
        <v>426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427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428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429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430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431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432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433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434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435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114</v>
      </c>
      <c r="F36" s="286"/>
      <c r="G36" s="286" t="s">
        <v>436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437</v>
      </c>
      <c r="F37" s="286"/>
      <c r="G37" s="286" t="s">
        <v>438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59</v>
      </c>
      <c r="F38" s="286"/>
      <c r="G38" s="286" t="s">
        <v>439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60</v>
      </c>
      <c r="F39" s="286"/>
      <c r="G39" s="286" t="s">
        <v>440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115</v>
      </c>
      <c r="F40" s="286"/>
      <c r="G40" s="286" t="s">
        <v>441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116</v>
      </c>
      <c r="F41" s="286"/>
      <c r="G41" s="286" t="s">
        <v>442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443</v>
      </c>
      <c r="F42" s="286"/>
      <c r="G42" s="286" t="s">
        <v>444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445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446</v>
      </c>
      <c r="F44" s="286"/>
      <c r="G44" s="286" t="s">
        <v>447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118</v>
      </c>
      <c r="F45" s="286"/>
      <c r="G45" s="286" t="s">
        <v>448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449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450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451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452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453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454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455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456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457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458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459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460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461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462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463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464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465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466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467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468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469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470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471</v>
      </c>
      <c r="D76" s="304"/>
      <c r="E76" s="304"/>
      <c r="F76" s="304" t="s">
        <v>472</v>
      </c>
      <c r="G76" s="305"/>
      <c r="H76" s="304" t="s">
        <v>60</v>
      </c>
      <c r="I76" s="304" t="s">
        <v>63</v>
      </c>
      <c r="J76" s="304" t="s">
        <v>473</v>
      </c>
      <c r="K76" s="303"/>
    </row>
    <row r="77" s="1" customFormat="1" ht="17.25" customHeight="1">
      <c r="B77" s="301"/>
      <c r="C77" s="306" t="s">
        <v>474</v>
      </c>
      <c r="D77" s="306"/>
      <c r="E77" s="306"/>
      <c r="F77" s="307" t="s">
        <v>475</v>
      </c>
      <c r="G77" s="308"/>
      <c r="H77" s="306"/>
      <c r="I77" s="306"/>
      <c r="J77" s="306" t="s">
        <v>476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59</v>
      </c>
      <c r="D79" s="311"/>
      <c r="E79" s="311"/>
      <c r="F79" s="312" t="s">
        <v>477</v>
      </c>
      <c r="G79" s="313"/>
      <c r="H79" s="289" t="s">
        <v>478</v>
      </c>
      <c r="I79" s="289" t="s">
        <v>479</v>
      </c>
      <c r="J79" s="289">
        <v>20</v>
      </c>
      <c r="K79" s="303"/>
    </row>
    <row r="80" s="1" customFormat="1" ht="15" customHeight="1">
      <c r="B80" s="301"/>
      <c r="C80" s="289" t="s">
        <v>480</v>
      </c>
      <c r="D80" s="289"/>
      <c r="E80" s="289"/>
      <c r="F80" s="312" t="s">
        <v>477</v>
      </c>
      <c r="G80" s="313"/>
      <c r="H80" s="289" t="s">
        <v>481</v>
      </c>
      <c r="I80" s="289" t="s">
        <v>479</v>
      </c>
      <c r="J80" s="289">
        <v>120</v>
      </c>
      <c r="K80" s="303"/>
    </row>
    <row r="81" s="1" customFormat="1" ht="15" customHeight="1">
      <c r="B81" s="314"/>
      <c r="C81" s="289" t="s">
        <v>482</v>
      </c>
      <c r="D81" s="289"/>
      <c r="E81" s="289"/>
      <c r="F81" s="312" t="s">
        <v>483</v>
      </c>
      <c r="G81" s="313"/>
      <c r="H81" s="289" t="s">
        <v>484</v>
      </c>
      <c r="I81" s="289" t="s">
        <v>479</v>
      </c>
      <c r="J81" s="289">
        <v>50</v>
      </c>
      <c r="K81" s="303"/>
    </row>
    <row r="82" s="1" customFormat="1" ht="15" customHeight="1">
      <c r="B82" s="314"/>
      <c r="C82" s="289" t="s">
        <v>485</v>
      </c>
      <c r="D82" s="289"/>
      <c r="E82" s="289"/>
      <c r="F82" s="312" t="s">
        <v>477</v>
      </c>
      <c r="G82" s="313"/>
      <c r="H82" s="289" t="s">
        <v>486</v>
      </c>
      <c r="I82" s="289" t="s">
        <v>487</v>
      </c>
      <c r="J82" s="289"/>
      <c r="K82" s="303"/>
    </row>
    <row r="83" s="1" customFormat="1" ht="15" customHeight="1">
      <c r="B83" s="314"/>
      <c r="C83" s="315" t="s">
        <v>488</v>
      </c>
      <c r="D83" s="315"/>
      <c r="E83" s="315"/>
      <c r="F83" s="316" t="s">
        <v>483</v>
      </c>
      <c r="G83" s="315"/>
      <c r="H83" s="315" t="s">
        <v>489</v>
      </c>
      <c r="I83" s="315" t="s">
        <v>479</v>
      </c>
      <c r="J83" s="315">
        <v>15</v>
      </c>
      <c r="K83" s="303"/>
    </row>
    <row r="84" s="1" customFormat="1" ht="15" customHeight="1">
      <c r="B84" s="314"/>
      <c r="C84" s="315" t="s">
        <v>490</v>
      </c>
      <c r="D84" s="315"/>
      <c r="E84" s="315"/>
      <c r="F84" s="316" t="s">
        <v>483</v>
      </c>
      <c r="G84" s="315"/>
      <c r="H84" s="315" t="s">
        <v>491</v>
      </c>
      <c r="I84" s="315" t="s">
        <v>479</v>
      </c>
      <c r="J84" s="315">
        <v>15</v>
      </c>
      <c r="K84" s="303"/>
    </row>
    <row r="85" s="1" customFormat="1" ht="15" customHeight="1">
      <c r="B85" s="314"/>
      <c r="C85" s="315" t="s">
        <v>492</v>
      </c>
      <c r="D85" s="315"/>
      <c r="E85" s="315"/>
      <c r="F85" s="316" t="s">
        <v>483</v>
      </c>
      <c r="G85" s="315"/>
      <c r="H85" s="315" t="s">
        <v>493</v>
      </c>
      <c r="I85" s="315" t="s">
        <v>479</v>
      </c>
      <c r="J85" s="315">
        <v>20</v>
      </c>
      <c r="K85" s="303"/>
    </row>
    <row r="86" s="1" customFormat="1" ht="15" customHeight="1">
      <c r="B86" s="314"/>
      <c r="C86" s="315" t="s">
        <v>494</v>
      </c>
      <c r="D86" s="315"/>
      <c r="E86" s="315"/>
      <c r="F86" s="316" t="s">
        <v>483</v>
      </c>
      <c r="G86" s="315"/>
      <c r="H86" s="315" t="s">
        <v>495</v>
      </c>
      <c r="I86" s="315" t="s">
        <v>479</v>
      </c>
      <c r="J86" s="315">
        <v>20</v>
      </c>
      <c r="K86" s="303"/>
    </row>
    <row r="87" s="1" customFormat="1" ht="15" customHeight="1">
      <c r="B87" s="314"/>
      <c r="C87" s="289" t="s">
        <v>496</v>
      </c>
      <c r="D87" s="289"/>
      <c r="E87" s="289"/>
      <c r="F87" s="312" t="s">
        <v>483</v>
      </c>
      <c r="G87" s="313"/>
      <c r="H87" s="289" t="s">
        <v>497</v>
      </c>
      <c r="I87" s="289" t="s">
        <v>479</v>
      </c>
      <c r="J87" s="289">
        <v>50</v>
      </c>
      <c r="K87" s="303"/>
    </row>
    <row r="88" s="1" customFormat="1" ht="15" customHeight="1">
      <c r="B88" s="314"/>
      <c r="C88" s="289" t="s">
        <v>498</v>
      </c>
      <c r="D88" s="289"/>
      <c r="E88" s="289"/>
      <c r="F88" s="312" t="s">
        <v>483</v>
      </c>
      <c r="G88" s="313"/>
      <c r="H88" s="289" t="s">
        <v>499</v>
      </c>
      <c r="I88" s="289" t="s">
        <v>479</v>
      </c>
      <c r="J88" s="289">
        <v>20</v>
      </c>
      <c r="K88" s="303"/>
    </row>
    <row r="89" s="1" customFormat="1" ht="15" customHeight="1">
      <c r="B89" s="314"/>
      <c r="C89" s="289" t="s">
        <v>500</v>
      </c>
      <c r="D89" s="289"/>
      <c r="E89" s="289"/>
      <c r="F89" s="312" t="s">
        <v>483</v>
      </c>
      <c r="G89" s="313"/>
      <c r="H89" s="289" t="s">
        <v>501</v>
      </c>
      <c r="I89" s="289" t="s">
        <v>479</v>
      </c>
      <c r="J89" s="289">
        <v>20</v>
      </c>
      <c r="K89" s="303"/>
    </row>
    <row r="90" s="1" customFormat="1" ht="15" customHeight="1">
      <c r="B90" s="314"/>
      <c r="C90" s="289" t="s">
        <v>502</v>
      </c>
      <c r="D90" s="289"/>
      <c r="E90" s="289"/>
      <c r="F90" s="312" t="s">
        <v>483</v>
      </c>
      <c r="G90" s="313"/>
      <c r="H90" s="289" t="s">
        <v>503</v>
      </c>
      <c r="I90" s="289" t="s">
        <v>479</v>
      </c>
      <c r="J90" s="289">
        <v>50</v>
      </c>
      <c r="K90" s="303"/>
    </row>
    <row r="91" s="1" customFormat="1" ht="15" customHeight="1">
      <c r="B91" s="314"/>
      <c r="C91" s="289" t="s">
        <v>504</v>
      </c>
      <c r="D91" s="289"/>
      <c r="E91" s="289"/>
      <c r="F91" s="312" t="s">
        <v>483</v>
      </c>
      <c r="G91" s="313"/>
      <c r="H91" s="289" t="s">
        <v>504</v>
      </c>
      <c r="I91" s="289" t="s">
        <v>479</v>
      </c>
      <c r="J91" s="289">
        <v>50</v>
      </c>
      <c r="K91" s="303"/>
    </row>
    <row r="92" s="1" customFormat="1" ht="15" customHeight="1">
      <c r="B92" s="314"/>
      <c r="C92" s="289" t="s">
        <v>505</v>
      </c>
      <c r="D92" s="289"/>
      <c r="E92" s="289"/>
      <c r="F92" s="312" t="s">
        <v>483</v>
      </c>
      <c r="G92" s="313"/>
      <c r="H92" s="289" t="s">
        <v>506</v>
      </c>
      <c r="I92" s="289" t="s">
        <v>479</v>
      </c>
      <c r="J92" s="289">
        <v>255</v>
      </c>
      <c r="K92" s="303"/>
    </row>
    <row r="93" s="1" customFormat="1" ht="15" customHeight="1">
      <c r="B93" s="314"/>
      <c r="C93" s="289" t="s">
        <v>507</v>
      </c>
      <c r="D93" s="289"/>
      <c r="E93" s="289"/>
      <c r="F93" s="312" t="s">
        <v>477</v>
      </c>
      <c r="G93" s="313"/>
      <c r="H93" s="289" t="s">
        <v>508</v>
      </c>
      <c r="I93" s="289" t="s">
        <v>509</v>
      </c>
      <c r="J93" s="289"/>
      <c r="K93" s="303"/>
    </row>
    <row r="94" s="1" customFormat="1" ht="15" customHeight="1">
      <c r="B94" s="314"/>
      <c r="C94" s="289" t="s">
        <v>510</v>
      </c>
      <c r="D94" s="289"/>
      <c r="E94" s="289"/>
      <c r="F94" s="312" t="s">
        <v>477</v>
      </c>
      <c r="G94" s="313"/>
      <c r="H94" s="289" t="s">
        <v>511</v>
      </c>
      <c r="I94" s="289" t="s">
        <v>512</v>
      </c>
      <c r="J94" s="289"/>
      <c r="K94" s="303"/>
    </row>
    <row r="95" s="1" customFormat="1" ht="15" customHeight="1">
      <c r="B95" s="314"/>
      <c r="C95" s="289" t="s">
        <v>513</v>
      </c>
      <c r="D95" s="289"/>
      <c r="E95" s="289"/>
      <c r="F95" s="312" t="s">
        <v>477</v>
      </c>
      <c r="G95" s="313"/>
      <c r="H95" s="289" t="s">
        <v>513</v>
      </c>
      <c r="I95" s="289" t="s">
        <v>512</v>
      </c>
      <c r="J95" s="289"/>
      <c r="K95" s="303"/>
    </row>
    <row r="96" s="1" customFormat="1" ht="15" customHeight="1">
      <c r="B96" s="314"/>
      <c r="C96" s="289" t="s">
        <v>44</v>
      </c>
      <c r="D96" s="289"/>
      <c r="E96" s="289"/>
      <c r="F96" s="312" t="s">
        <v>477</v>
      </c>
      <c r="G96" s="313"/>
      <c r="H96" s="289" t="s">
        <v>514</v>
      </c>
      <c r="I96" s="289" t="s">
        <v>512</v>
      </c>
      <c r="J96" s="289"/>
      <c r="K96" s="303"/>
    </row>
    <row r="97" s="1" customFormat="1" ht="15" customHeight="1">
      <c r="B97" s="314"/>
      <c r="C97" s="289" t="s">
        <v>54</v>
      </c>
      <c r="D97" s="289"/>
      <c r="E97" s="289"/>
      <c r="F97" s="312" t="s">
        <v>477</v>
      </c>
      <c r="G97" s="313"/>
      <c r="H97" s="289" t="s">
        <v>515</v>
      </c>
      <c r="I97" s="289" t="s">
        <v>512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516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471</v>
      </c>
      <c r="D103" s="304"/>
      <c r="E103" s="304"/>
      <c r="F103" s="304" t="s">
        <v>472</v>
      </c>
      <c r="G103" s="305"/>
      <c r="H103" s="304" t="s">
        <v>60</v>
      </c>
      <c r="I103" s="304" t="s">
        <v>63</v>
      </c>
      <c r="J103" s="304" t="s">
        <v>473</v>
      </c>
      <c r="K103" s="303"/>
    </row>
    <row r="104" s="1" customFormat="1" ht="17.25" customHeight="1">
      <c r="B104" s="301"/>
      <c r="C104" s="306" t="s">
        <v>474</v>
      </c>
      <c r="D104" s="306"/>
      <c r="E104" s="306"/>
      <c r="F104" s="307" t="s">
        <v>475</v>
      </c>
      <c r="G104" s="308"/>
      <c r="H104" s="306"/>
      <c r="I104" s="306"/>
      <c r="J104" s="306" t="s">
        <v>476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59</v>
      </c>
      <c r="D106" s="311"/>
      <c r="E106" s="311"/>
      <c r="F106" s="312" t="s">
        <v>477</v>
      </c>
      <c r="G106" s="289"/>
      <c r="H106" s="289" t="s">
        <v>517</v>
      </c>
      <c r="I106" s="289" t="s">
        <v>479</v>
      </c>
      <c r="J106" s="289">
        <v>20</v>
      </c>
      <c r="K106" s="303"/>
    </row>
    <row r="107" s="1" customFormat="1" ht="15" customHeight="1">
      <c r="B107" s="301"/>
      <c r="C107" s="289" t="s">
        <v>480</v>
      </c>
      <c r="D107" s="289"/>
      <c r="E107" s="289"/>
      <c r="F107" s="312" t="s">
        <v>477</v>
      </c>
      <c r="G107" s="289"/>
      <c r="H107" s="289" t="s">
        <v>517</v>
      </c>
      <c r="I107" s="289" t="s">
        <v>479</v>
      </c>
      <c r="J107" s="289">
        <v>120</v>
      </c>
      <c r="K107" s="303"/>
    </row>
    <row r="108" s="1" customFormat="1" ht="15" customHeight="1">
      <c r="B108" s="314"/>
      <c r="C108" s="289" t="s">
        <v>482</v>
      </c>
      <c r="D108" s="289"/>
      <c r="E108" s="289"/>
      <c r="F108" s="312" t="s">
        <v>483</v>
      </c>
      <c r="G108" s="289"/>
      <c r="H108" s="289" t="s">
        <v>517</v>
      </c>
      <c r="I108" s="289" t="s">
        <v>479</v>
      </c>
      <c r="J108" s="289">
        <v>50</v>
      </c>
      <c r="K108" s="303"/>
    </row>
    <row r="109" s="1" customFormat="1" ht="15" customHeight="1">
      <c r="B109" s="314"/>
      <c r="C109" s="289" t="s">
        <v>485</v>
      </c>
      <c r="D109" s="289"/>
      <c r="E109" s="289"/>
      <c r="F109" s="312" t="s">
        <v>477</v>
      </c>
      <c r="G109" s="289"/>
      <c r="H109" s="289" t="s">
        <v>517</v>
      </c>
      <c r="I109" s="289" t="s">
        <v>487</v>
      </c>
      <c r="J109" s="289"/>
      <c r="K109" s="303"/>
    </row>
    <row r="110" s="1" customFormat="1" ht="15" customHeight="1">
      <c r="B110" s="314"/>
      <c r="C110" s="289" t="s">
        <v>496</v>
      </c>
      <c r="D110" s="289"/>
      <c r="E110" s="289"/>
      <c r="F110" s="312" t="s">
        <v>483</v>
      </c>
      <c r="G110" s="289"/>
      <c r="H110" s="289" t="s">
        <v>517</v>
      </c>
      <c r="I110" s="289" t="s">
        <v>479</v>
      </c>
      <c r="J110" s="289">
        <v>50</v>
      </c>
      <c r="K110" s="303"/>
    </row>
    <row r="111" s="1" customFormat="1" ht="15" customHeight="1">
      <c r="B111" s="314"/>
      <c r="C111" s="289" t="s">
        <v>504</v>
      </c>
      <c r="D111" s="289"/>
      <c r="E111" s="289"/>
      <c r="F111" s="312" t="s">
        <v>483</v>
      </c>
      <c r="G111" s="289"/>
      <c r="H111" s="289" t="s">
        <v>517</v>
      </c>
      <c r="I111" s="289" t="s">
        <v>479</v>
      </c>
      <c r="J111" s="289">
        <v>50</v>
      </c>
      <c r="K111" s="303"/>
    </row>
    <row r="112" s="1" customFormat="1" ht="15" customHeight="1">
      <c r="B112" s="314"/>
      <c r="C112" s="289" t="s">
        <v>502</v>
      </c>
      <c r="D112" s="289"/>
      <c r="E112" s="289"/>
      <c r="F112" s="312" t="s">
        <v>483</v>
      </c>
      <c r="G112" s="289"/>
      <c r="H112" s="289" t="s">
        <v>517</v>
      </c>
      <c r="I112" s="289" t="s">
        <v>479</v>
      </c>
      <c r="J112" s="289">
        <v>50</v>
      </c>
      <c r="K112" s="303"/>
    </row>
    <row r="113" s="1" customFormat="1" ht="15" customHeight="1">
      <c r="B113" s="314"/>
      <c r="C113" s="289" t="s">
        <v>59</v>
      </c>
      <c r="D113" s="289"/>
      <c r="E113" s="289"/>
      <c r="F113" s="312" t="s">
        <v>477</v>
      </c>
      <c r="G113" s="289"/>
      <c r="H113" s="289" t="s">
        <v>518</v>
      </c>
      <c r="I113" s="289" t="s">
        <v>479</v>
      </c>
      <c r="J113" s="289">
        <v>20</v>
      </c>
      <c r="K113" s="303"/>
    </row>
    <row r="114" s="1" customFormat="1" ht="15" customHeight="1">
      <c r="B114" s="314"/>
      <c r="C114" s="289" t="s">
        <v>519</v>
      </c>
      <c r="D114" s="289"/>
      <c r="E114" s="289"/>
      <c r="F114" s="312" t="s">
        <v>477</v>
      </c>
      <c r="G114" s="289"/>
      <c r="H114" s="289" t="s">
        <v>520</v>
      </c>
      <c r="I114" s="289" t="s">
        <v>479</v>
      </c>
      <c r="J114" s="289">
        <v>120</v>
      </c>
      <c r="K114" s="303"/>
    </row>
    <row r="115" s="1" customFormat="1" ht="15" customHeight="1">
      <c r="B115" s="314"/>
      <c r="C115" s="289" t="s">
        <v>44</v>
      </c>
      <c r="D115" s="289"/>
      <c r="E115" s="289"/>
      <c r="F115" s="312" t="s">
        <v>477</v>
      </c>
      <c r="G115" s="289"/>
      <c r="H115" s="289" t="s">
        <v>521</v>
      </c>
      <c r="I115" s="289" t="s">
        <v>512</v>
      </c>
      <c r="J115" s="289"/>
      <c r="K115" s="303"/>
    </row>
    <row r="116" s="1" customFormat="1" ht="15" customHeight="1">
      <c r="B116" s="314"/>
      <c r="C116" s="289" t="s">
        <v>54</v>
      </c>
      <c r="D116" s="289"/>
      <c r="E116" s="289"/>
      <c r="F116" s="312" t="s">
        <v>477</v>
      </c>
      <c r="G116" s="289"/>
      <c r="H116" s="289" t="s">
        <v>522</v>
      </c>
      <c r="I116" s="289" t="s">
        <v>512</v>
      </c>
      <c r="J116" s="289"/>
      <c r="K116" s="303"/>
    </row>
    <row r="117" s="1" customFormat="1" ht="15" customHeight="1">
      <c r="B117" s="314"/>
      <c r="C117" s="289" t="s">
        <v>63</v>
      </c>
      <c r="D117" s="289"/>
      <c r="E117" s="289"/>
      <c r="F117" s="312" t="s">
        <v>477</v>
      </c>
      <c r="G117" s="289"/>
      <c r="H117" s="289" t="s">
        <v>523</v>
      </c>
      <c r="I117" s="289" t="s">
        <v>524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525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471</v>
      </c>
      <c r="D123" s="304"/>
      <c r="E123" s="304"/>
      <c r="F123" s="304" t="s">
        <v>472</v>
      </c>
      <c r="G123" s="305"/>
      <c r="H123" s="304" t="s">
        <v>60</v>
      </c>
      <c r="I123" s="304" t="s">
        <v>63</v>
      </c>
      <c r="J123" s="304" t="s">
        <v>473</v>
      </c>
      <c r="K123" s="333"/>
    </row>
    <row r="124" s="1" customFormat="1" ht="17.25" customHeight="1">
      <c r="B124" s="332"/>
      <c r="C124" s="306" t="s">
        <v>474</v>
      </c>
      <c r="D124" s="306"/>
      <c r="E124" s="306"/>
      <c r="F124" s="307" t="s">
        <v>475</v>
      </c>
      <c r="G124" s="308"/>
      <c r="H124" s="306"/>
      <c r="I124" s="306"/>
      <c r="J124" s="306" t="s">
        <v>476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480</v>
      </c>
      <c r="D126" s="311"/>
      <c r="E126" s="311"/>
      <c r="F126" s="312" t="s">
        <v>477</v>
      </c>
      <c r="G126" s="289"/>
      <c r="H126" s="289" t="s">
        <v>517</v>
      </c>
      <c r="I126" s="289" t="s">
        <v>479</v>
      </c>
      <c r="J126" s="289">
        <v>120</v>
      </c>
      <c r="K126" s="337"/>
    </row>
    <row r="127" s="1" customFormat="1" ht="15" customHeight="1">
      <c r="B127" s="334"/>
      <c r="C127" s="289" t="s">
        <v>526</v>
      </c>
      <c r="D127" s="289"/>
      <c r="E127" s="289"/>
      <c r="F127" s="312" t="s">
        <v>477</v>
      </c>
      <c r="G127" s="289"/>
      <c r="H127" s="289" t="s">
        <v>527</v>
      </c>
      <c r="I127" s="289" t="s">
        <v>479</v>
      </c>
      <c r="J127" s="289" t="s">
        <v>528</v>
      </c>
      <c r="K127" s="337"/>
    </row>
    <row r="128" s="1" customFormat="1" ht="15" customHeight="1">
      <c r="B128" s="334"/>
      <c r="C128" s="289" t="s">
        <v>425</v>
      </c>
      <c r="D128" s="289"/>
      <c r="E128" s="289"/>
      <c r="F128" s="312" t="s">
        <v>477</v>
      </c>
      <c r="G128" s="289"/>
      <c r="H128" s="289" t="s">
        <v>529</v>
      </c>
      <c r="I128" s="289" t="s">
        <v>479</v>
      </c>
      <c r="J128" s="289" t="s">
        <v>528</v>
      </c>
      <c r="K128" s="337"/>
    </row>
    <row r="129" s="1" customFormat="1" ht="15" customHeight="1">
      <c r="B129" s="334"/>
      <c r="C129" s="289" t="s">
        <v>488</v>
      </c>
      <c r="D129" s="289"/>
      <c r="E129" s="289"/>
      <c r="F129" s="312" t="s">
        <v>483</v>
      </c>
      <c r="G129" s="289"/>
      <c r="H129" s="289" t="s">
        <v>489</v>
      </c>
      <c r="I129" s="289" t="s">
        <v>479</v>
      </c>
      <c r="J129" s="289">
        <v>15</v>
      </c>
      <c r="K129" s="337"/>
    </row>
    <row r="130" s="1" customFormat="1" ht="15" customHeight="1">
      <c r="B130" s="334"/>
      <c r="C130" s="315" t="s">
        <v>490</v>
      </c>
      <c r="D130" s="315"/>
      <c r="E130" s="315"/>
      <c r="F130" s="316" t="s">
        <v>483</v>
      </c>
      <c r="G130" s="315"/>
      <c r="H130" s="315" t="s">
        <v>491</v>
      </c>
      <c r="I130" s="315" t="s">
        <v>479</v>
      </c>
      <c r="J130" s="315">
        <v>15</v>
      </c>
      <c r="K130" s="337"/>
    </row>
    <row r="131" s="1" customFormat="1" ht="15" customHeight="1">
      <c r="B131" s="334"/>
      <c r="C131" s="315" t="s">
        <v>492</v>
      </c>
      <c r="D131" s="315"/>
      <c r="E131" s="315"/>
      <c r="F131" s="316" t="s">
        <v>483</v>
      </c>
      <c r="G131" s="315"/>
      <c r="H131" s="315" t="s">
        <v>493</v>
      </c>
      <c r="I131" s="315" t="s">
        <v>479</v>
      </c>
      <c r="J131" s="315">
        <v>20</v>
      </c>
      <c r="K131" s="337"/>
    </row>
    <row r="132" s="1" customFormat="1" ht="15" customHeight="1">
      <c r="B132" s="334"/>
      <c r="C132" s="315" t="s">
        <v>494</v>
      </c>
      <c r="D132" s="315"/>
      <c r="E132" s="315"/>
      <c r="F132" s="316" t="s">
        <v>483</v>
      </c>
      <c r="G132" s="315"/>
      <c r="H132" s="315" t="s">
        <v>495</v>
      </c>
      <c r="I132" s="315" t="s">
        <v>479</v>
      </c>
      <c r="J132" s="315">
        <v>20</v>
      </c>
      <c r="K132" s="337"/>
    </row>
    <row r="133" s="1" customFormat="1" ht="15" customHeight="1">
      <c r="B133" s="334"/>
      <c r="C133" s="289" t="s">
        <v>482</v>
      </c>
      <c r="D133" s="289"/>
      <c r="E133" s="289"/>
      <c r="F133" s="312" t="s">
        <v>483</v>
      </c>
      <c r="G133" s="289"/>
      <c r="H133" s="289" t="s">
        <v>517</v>
      </c>
      <c r="I133" s="289" t="s">
        <v>479</v>
      </c>
      <c r="J133" s="289">
        <v>50</v>
      </c>
      <c r="K133" s="337"/>
    </row>
    <row r="134" s="1" customFormat="1" ht="15" customHeight="1">
      <c r="B134" s="334"/>
      <c r="C134" s="289" t="s">
        <v>496</v>
      </c>
      <c r="D134" s="289"/>
      <c r="E134" s="289"/>
      <c r="F134" s="312" t="s">
        <v>483</v>
      </c>
      <c r="G134" s="289"/>
      <c r="H134" s="289" t="s">
        <v>517</v>
      </c>
      <c r="I134" s="289" t="s">
        <v>479</v>
      </c>
      <c r="J134" s="289">
        <v>50</v>
      </c>
      <c r="K134" s="337"/>
    </row>
    <row r="135" s="1" customFormat="1" ht="15" customHeight="1">
      <c r="B135" s="334"/>
      <c r="C135" s="289" t="s">
        <v>502</v>
      </c>
      <c r="D135" s="289"/>
      <c r="E135" s="289"/>
      <c r="F135" s="312" t="s">
        <v>483</v>
      </c>
      <c r="G135" s="289"/>
      <c r="H135" s="289" t="s">
        <v>517</v>
      </c>
      <c r="I135" s="289" t="s">
        <v>479</v>
      </c>
      <c r="J135" s="289">
        <v>50</v>
      </c>
      <c r="K135" s="337"/>
    </row>
    <row r="136" s="1" customFormat="1" ht="15" customHeight="1">
      <c r="B136" s="334"/>
      <c r="C136" s="289" t="s">
        <v>504</v>
      </c>
      <c r="D136" s="289"/>
      <c r="E136" s="289"/>
      <c r="F136" s="312" t="s">
        <v>483</v>
      </c>
      <c r="G136" s="289"/>
      <c r="H136" s="289" t="s">
        <v>517</v>
      </c>
      <c r="I136" s="289" t="s">
        <v>479</v>
      </c>
      <c r="J136" s="289">
        <v>50</v>
      </c>
      <c r="K136" s="337"/>
    </row>
    <row r="137" s="1" customFormat="1" ht="15" customHeight="1">
      <c r="B137" s="334"/>
      <c r="C137" s="289" t="s">
        <v>505</v>
      </c>
      <c r="D137" s="289"/>
      <c r="E137" s="289"/>
      <c r="F137" s="312" t="s">
        <v>483</v>
      </c>
      <c r="G137" s="289"/>
      <c r="H137" s="289" t="s">
        <v>530</v>
      </c>
      <c r="I137" s="289" t="s">
        <v>479</v>
      </c>
      <c r="J137" s="289">
        <v>255</v>
      </c>
      <c r="K137" s="337"/>
    </row>
    <row r="138" s="1" customFormat="1" ht="15" customHeight="1">
      <c r="B138" s="334"/>
      <c r="C138" s="289" t="s">
        <v>507</v>
      </c>
      <c r="D138" s="289"/>
      <c r="E138" s="289"/>
      <c r="F138" s="312" t="s">
        <v>477</v>
      </c>
      <c r="G138" s="289"/>
      <c r="H138" s="289" t="s">
        <v>531</v>
      </c>
      <c r="I138" s="289" t="s">
        <v>509</v>
      </c>
      <c r="J138" s="289"/>
      <c r="K138" s="337"/>
    </row>
    <row r="139" s="1" customFormat="1" ht="15" customHeight="1">
      <c r="B139" s="334"/>
      <c r="C139" s="289" t="s">
        <v>510</v>
      </c>
      <c r="D139" s="289"/>
      <c r="E139" s="289"/>
      <c r="F139" s="312" t="s">
        <v>477</v>
      </c>
      <c r="G139" s="289"/>
      <c r="H139" s="289" t="s">
        <v>532</v>
      </c>
      <c r="I139" s="289" t="s">
        <v>512</v>
      </c>
      <c r="J139" s="289"/>
      <c r="K139" s="337"/>
    </row>
    <row r="140" s="1" customFormat="1" ht="15" customHeight="1">
      <c r="B140" s="334"/>
      <c r="C140" s="289" t="s">
        <v>513</v>
      </c>
      <c r="D140" s="289"/>
      <c r="E140" s="289"/>
      <c r="F140" s="312" t="s">
        <v>477</v>
      </c>
      <c r="G140" s="289"/>
      <c r="H140" s="289" t="s">
        <v>513</v>
      </c>
      <c r="I140" s="289" t="s">
        <v>512</v>
      </c>
      <c r="J140" s="289"/>
      <c r="K140" s="337"/>
    </row>
    <row r="141" s="1" customFormat="1" ht="15" customHeight="1">
      <c r="B141" s="334"/>
      <c r="C141" s="289" t="s">
        <v>44</v>
      </c>
      <c r="D141" s="289"/>
      <c r="E141" s="289"/>
      <c r="F141" s="312" t="s">
        <v>477</v>
      </c>
      <c r="G141" s="289"/>
      <c r="H141" s="289" t="s">
        <v>533</v>
      </c>
      <c r="I141" s="289" t="s">
        <v>512</v>
      </c>
      <c r="J141" s="289"/>
      <c r="K141" s="337"/>
    </row>
    <row r="142" s="1" customFormat="1" ht="15" customHeight="1">
      <c r="B142" s="334"/>
      <c r="C142" s="289" t="s">
        <v>534</v>
      </c>
      <c r="D142" s="289"/>
      <c r="E142" s="289"/>
      <c r="F142" s="312" t="s">
        <v>477</v>
      </c>
      <c r="G142" s="289"/>
      <c r="H142" s="289" t="s">
        <v>535</v>
      </c>
      <c r="I142" s="289" t="s">
        <v>512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536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471</v>
      </c>
      <c r="D148" s="304"/>
      <c r="E148" s="304"/>
      <c r="F148" s="304" t="s">
        <v>472</v>
      </c>
      <c r="G148" s="305"/>
      <c r="H148" s="304" t="s">
        <v>60</v>
      </c>
      <c r="I148" s="304" t="s">
        <v>63</v>
      </c>
      <c r="J148" s="304" t="s">
        <v>473</v>
      </c>
      <c r="K148" s="303"/>
    </row>
    <row r="149" s="1" customFormat="1" ht="17.25" customHeight="1">
      <c r="B149" s="301"/>
      <c r="C149" s="306" t="s">
        <v>474</v>
      </c>
      <c r="D149" s="306"/>
      <c r="E149" s="306"/>
      <c r="F149" s="307" t="s">
        <v>475</v>
      </c>
      <c r="G149" s="308"/>
      <c r="H149" s="306"/>
      <c r="I149" s="306"/>
      <c r="J149" s="306" t="s">
        <v>476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480</v>
      </c>
      <c r="D151" s="289"/>
      <c r="E151" s="289"/>
      <c r="F151" s="342" t="s">
        <v>477</v>
      </c>
      <c r="G151" s="289"/>
      <c r="H151" s="341" t="s">
        <v>517</v>
      </c>
      <c r="I151" s="341" t="s">
        <v>479</v>
      </c>
      <c r="J151" s="341">
        <v>120</v>
      </c>
      <c r="K151" s="337"/>
    </row>
    <row r="152" s="1" customFormat="1" ht="15" customHeight="1">
      <c r="B152" s="314"/>
      <c r="C152" s="341" t="s">
        <v>526</v>
      </c>
      <c r="D152" s="289"/>
      <c r="E152" s="289"/>
      <c r="F152" s="342" t="s">
        <v>477</v>
      </c>
      <c r="G152" s="289"/>
      <c r="H152" s="341" t="s">
        <v>537</v>
      </c>
      <c r="I152" s="341" t="s">
        <v>479</v>
      </c>
      <c r="J152" s="341" t="s">
        <v>528</v>
      </c>
      <c r="K152" s="337"/>
    </row>
    <row r="153" s="1" customFormat="1" ht="15" customHeight="1">
      <c r="B153" s="314"/>
      <c r="C153" s="341" t="s">
        <v>425</v>
      </c>
      <c r="D153" s="289"/>
      <c r="E153" s="289"/>
      <c r="F153" s="342" t="s">
        <v>477</v>
      </c>
      <c r="G153" s="289"/>
      <c r="H153" s="341" t="s">
        <v>538</v>
      </c>
      <c r="I153" s="341" t="s">
        <v>479</v>
      </c>
      <c r="J153" s="341" t="s">
        <v>528</v>
      </c>
      <c r="K153" s="337"/>
    </row>
    <row r="154" s="1" customFormat="1" ht="15" customHeight="1">
      <c r="B154" s="314"/>
      <c r="C154" s="341" t="s">
        <v>482</v>
      </c>
      <c r="D154" s="289"/>
      <c r="E154" s="289"/>
      <c r="F154" s="342" t="s">
        <v>483</v>
      </c>
      <c r="G154" s="289"/>
      <c r="H154" s="341" t="s">
        <v>517</v>
      </c>
      <c r="I154" s="341" t="s">
        <v>479</v>
      </c>
      <c r="J154" s="341">
        <v>50</v>
      </c>
      <c r="K154" s="337"/>
    </row>
    <row r="155" s="1" customFormat="1" ht="15" customHeight="1">
      <c r="B155" s="314"/>
      <c r="C155" s="341" t="s">
        <v>485</v>
      </c>
      <c r="D155" s="289"/>
      <c r="E155" s="289"/>
      <c r="F155" s="342" t="s">
        <v>477</v>
      </c>
      <c r="G155" s="289"/>
      <c r="H155" s="341" t="s">
        <v>517</v>
      </c>
      <c r="I155" s="341" t="s">
        <v>487</v>
      </c>
      <c r="J155" s="341"/>
      <c r="K155" s="337"/>
    </row>
    <row r="156" s="1" customFormat="1" ht="15" customHeight="1">
      <c r="B156" s="314"/>
      <c r="C156" s="341" t="s">
        <v>496</v>
      </c>
      <c r="D156" s="289"/>
      <c r="E156" s="289"/>
      <c r="F156" s="342" t="s">
        <v>483</v>
      </c>
      <c r="G156" s="289"/>
      <c r="H156" s="341" t="s">
        <v>517</v>
      </c>
      <c r="I156" s="341" t="s">
        <v>479</v>
      </c>
      <c r="J156" s="341">
        <v>50</v>
      </c>
      <c r="K156" s="337"/>
    </row>
    <row r="157" s="1" customFormat="1" ht="15" customHeight="1">
      <c r="B157" s="314"/>
      <c r="C157" s="341" t="s">
        <v>504</v>
      </c>
      <c r="D157" s="289"/>
      <c r="E157" s="289"/>
      <c r="F157" s="342" t="s">
        <v>483</v>
      </c>
      <c r="G157" s="289"/>
      <c r="H157" s="341" t="s">
        <v>517</v>
      </c>
      <c r="I157" s="341" t="s">
        <v>479</v>
      </c>
      <c r="J157" s="341">
        <v>50</v>
      </c>
      <c r="K157" s="337"/>
    </row>
    <row r="158" s="1" customFormat="1" ht="15" customHeight="1">
      <c r="B158" s="314"/>
      <c r="C158" s="341" t="s">
        <v>502</v>
      </c>
      <c r="D158" s="289"/>
      <c r="E158" s="289"/>
      <c r="F158" s="342" t="s">
        <v>483</v>
      </c>
      <c r="G158" s="289"/>
      <c r="H158" s="341" t="s">
        <v>517</v>
      </c>
      <c r="I158" s="341" t="s">
        <v>479</v>
      </c>
      <c r="J158" s="341">
        <v>50</v>
      </c>
      <c r="K158" s="337"/>
    </row>
    <row r="159" s="1" customFormat="1" ht="15" customHeight="1">
      <c r="B159" s="314"/>
      <c r="C159" s="341" t="s">
        <v>102</v>
      </c>
      <c r="D159" s="289"/>
      <c r="E159" s="289"/>
      <c r="F159" s="342" t="s">
        <v>477</v>
      </c>
      <c r="G159" s="289"/>
      <c r="H159" s="341" t="s">
        <v>539</v>
      </c>
      <c r="I159" s="341" t="s">
        <v>479</v>
      </c>
      <c r="J159" s="341" t="s">
        <v>540</v>
      </c>
      <c r="K159" s="337"/>
    </row>
    <row r="160" s="1" customFormat="1" ht="15" customHeight="1">
      <c r="B160" s="314"/>
      <c r="C160" s="341" t="s">
        <v>541</v>
      </c>
      <c r="D160" s="289"/>
      <c r="E160" s="289"/>
      <c r="F160" s="342" t="s">
        <v>477</v>
      </c>
      <c r="G160" s="289"/>
      <c r="H160" s="341" t="s">
        <v>542</v>
      </c>
      <c r="I160" s="341" t="s">
        <v>512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543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471</v>
      </c>
      <c r="D166" s="304"/>
      <c r="E166" s="304"/>
      <c r="F166" s="304" t="s">
        <v>472</v>
      </c>
      <c r="G166" s="346"/>
      <c r="H166" s="347" t="s">
        <v>60</v>
      </c>
      <c r="I166" s="347" t="s">
        <v>63</v>
      </c>
      <c r="J166" s="304" t="s">
        <v>473</v>
      </c>
      <c r="K166" s="281"/>
    </row>
    <row r="167" s="1" customFormat="1" ht="17.25" customHeight="1">
      <c r="B167" s="282"/>
      <c r="C167" s="306" t="s">
        <v>474</v>
      </c>
      <c r="D167" s="306"/>
      <c r="E167" s="306"/>
      <c r="F167" s="307" t="s">
        <v>475</v>
      </c>
      <c r="G167" s="348"/>
      <c r="H167" s="349"/>
      <c r="I167" s="349"/>
      <c r="J167" s="306" t="s">
        <v>476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480</v>
      </c>
      <c r="D169" s="289"/>
      <c r="E169" s="289"/>
      <c r="F169" s="312" t="s">
        <v>477</v>
      </c>
      <c r="G169" s="289"/>
      <c r="H169" s="289" t="s">
        <v>517</v>
      </c>
      <c r="I169" s="289" t="s">
        <v>479</v>
      </c>
      <c r="J169" s="289">
        <v>120</v>
      </c>
      <c r="K169" s="337"/>
    </row>
    <row r="170" s="1" customFormat="1" ht="15" customHeight="1">
      <c r="B170" s="314"/>
      <c r="C170" s="289" t="s">
        <v>526</v>
      </c>
      <c r="D170" s="289"/>
      <c r="E170" s="289"/>
      <c r="F170" s="312" t="s">
        <v>477</v>
      </c>
      <c r="G170" s="289"/>
      <c r="H170" s="289" t="s">
        <v>527</v>
      </c>
      <c r="I170" s="289" t="s">
        <v>479</v>
      </c>
      <c r="J170" s="289" t="s">
        <v>528</v>
      </c>
      <c r="K170" s="337"/>
    </row>
    <row r="171" s="1" customFormat="1" ht="15" customHeight="1">
      <c r="B171" s="314"/>
      <c r="C171" s="289" t="s">
        <v>425</v>
      </c>
      <c r="D171" s="289"/>
      <c r="E171" s="289"/>
      <c r="F171" s="312" t="s">
        <v>477</v>
      </c>
      <c r="G171" s="289"/>
      <c r="H171" s="289" t="s">
        <v>544</v>
      </c>
      <c r="I171" s="289" t="s">
        <v>479</v>
      </c>
      <c r="J171" s="289" t="s">
        <v>528</v>
      </c>
      <c r="K171" s="337"/>
    </row>
    <row r="172" s="1" customFormat="1" ht="15" customHeight="1">
      <c r="B172" s="314"/>
      <c r="C172" s="289" t="s">
        <v>482</v>
      </c>
      <c r="D172" s="289"/>
      <c r="E172" s="289"/>
      <c r="F172" s="312" t="s">
        <v>483</v>
      </c>
      <c r="G172" s="289"/>
      <c r="H172" s="289" t="s">
        <v>544</v>
      </c>
      <c r="I172" s="289" t="s">
        <v>479</v>
      </c>
      <c r="J172" s="289">
        <v>50</v>
      </c>
      <c r="K172" s="337"/>
    </row>
    <row r="173" s="1" customFormat="1" ht="15" customHeight="1">
      <c r="B173" s="314"/>
      <c r="C173" s="289" t="s">
        <v>485</v>
      </c>
      <c r="D173" s="289"/>
      <c r="E173" s="289"/>
      <c r="F173" s="312" t="s">
        <v>477</v>
      </c>
      <c r="G173" s="289"/>
      <c r="H173" s="289" t="s">
        <v>544</v>
      </c>
      <c r="I173" s="289" t="s">
        <v>487</v>
      </c>
      <c r="J173" s="289"/>
      <c r="K173" s="337"/>
    </row>
    <row r="174" s="1" customFormat="1" ht="15" customHeight="1">
      <c r="B174" s="314"/>
      <c r="C174" s="289" t="s">
        <v>496</v>
      </c>
      <c r="D174" s="289"/>
      <c r="E174" s="289"/>
      <c r="F174" s="312" t="s">
        <v>483</v>
      </c>
      <c r="G174" s="289"/>
      <c r="H174" s="289" t="s">
        <v>544</v>
      </c>
      <c r="I174" s="289" t="s">
        <v>479</v>
      </c>
      <c r="J174" s="289">
        <v>50</v>
      </c>
      <c r="K174" s="337"/>
    </row>
    <row r="175" s="1" customFormat="1" ht="15" customHeight="1">
      <c r="B175" s="314"/>
      <c r="C175" s="289" t="s">
        <v>504</v>
      </c>
      <c r="D175" s="289"/>
      <c r="E175" s="289"/>
      <c r="F175" s="312" t="s">
        <v>483</v>
      </c>
      <c r="G175" s="289"/>
      <c r="H175" s="289" t="s">
        <v>544</v>
      </c>
      <c r="I175" s="289" t="s">
        <v>479</v>
      </c>
      <c r="J175" s="289">
        <v>50</v>
      </c>
      <c r="K175" s="337"/>
    </row>
    <row r="176" s="1" customFormat="1" ht="15" customHeight="1">
      <c r="B176" s="314"/>
      <c r="C176" s="289" t="s">
        <v>502</v>
      </c>
      <c r="D176" s="289"/>
      <c r="E176" s="289"/>
      <c r="F176" s="312" t="s">
        <v>483</v>
      </c>
      <c r="G176" s="289"/>
      <c r="H176" s="289" t="s">
        <v>544</v>
      </c>
      <c r="I176" s="289" t="s">
        <v>479</v>
      </c>
      <c r="J176" s="289">
        <v>50</v>
      </c>
      <c r="K176" s="337"/>
    </row>
    <row r="177" s="1" customFormat="1" ht="15" customHeight="1">
      <c r="B177" s="314"/>
      <c r="C177" s="289" t="s">
        <v>114</v>
      </c>
      <c r="D177" s="289"/>
      <c r="E177" s="289"/>
      <c r="F177" s="312" t="s">
        <v>477</v>
      </c>
      <c r="G177" s="289"/>
      <c r="H177" s="289" t="s">
        <v>545</v>
      </c>
      <c r="I177" s="289" t="s">
        <v>546</v>
      </c>
      <c r="J177" s="289"/>
      <c r="K177" s="337"/>
    </row>
    <row r="178" s="1" customFormat="1" ht="15" customHeight="1">
      <c r="B178" s="314"/>
      <c r="C178" s="289" t="s">
        <v>63</v>
      </c>
      <c r="D178" s="289"/>
      <c r="E178" s="289"/>
      <c r="F178" s="312" t="s">
        <v>477</v>
      </c>
      <c r="G178" s="289"/>
      <c r="H178" s="289" t="s">
        <v>547</v>
      </c>
      <c r="I178" s="289" t="s">
        <v>548</v>
      </c>
      <c r="J178" s="289">
        <v>1</v>
      </c>
      <c r="K178" s="337"/>
    </row>
    <row r="179" s="1" customFormat="1" ht="15" customHeight="1">
      <c r="B179" s="314"/>
      <c r="C179" s="289" t="s">
        <v>59</v>
      </c>
      <c r="D179" s="289"/>
      <c r="E179" s="289"/>
      <c r="F179" s="312" t="s">
        <v>477</v>
      </c>
      <c r="G179" s="289"/>
      <c r="H179" s="289" t="s">
        <v>549</v>
      </c>
      <c r="I179" s="289" t="s">
        <v>479</v>
      </c>
      <c r="J179" s="289">
        <v>20</v>
      </c>
      <c r="K179" s="337"/>
    </row>
    <row r="180" s="1" customFormat="1" ht="15" customHeight="1">
      <c r="B180" s="314"/>
      <c r="C180" s="289" t="s">
        <v>60</v>
      </c>
      <c r="D180" s="289"/>
      <c r="E180" s="289"/>
      <c r="F180" s="312" t="s">
        <v>477</v>
      </c>
      <c r="G180" s="289"/>
      <c r="H180" s="289" t="s">
        <v>550</v>
      </c>
      <c r="I180" s="289" t="s">
        <v>479</v>
      </c>
      <c r="J180" s="289">
        <v>255</v>
      </c>
      <c r="K180" s="337"/>
    </row>
    <row r="181" s="1" customFormat="1" ht="15" customHeight="1">
      <c r="B181" s="314"/>
      <c r="C181" s="289" t="s">
        <v>115</v>
      </c>
      <c r="D181" s="289"/>
      <c r="E181" s="289"/>
      <c r="F181" s="312" t="s">
        <v>477</v>
      </c>
      <c r="G181" s="289"/>
      <c r="H181" s="289" t="s">
        <v>441</v>
      </c>
      <c r="I181" s="289" t="s">
        <v>479</v>
      </c>
      <c r="J181" s="289">
        <v>10</v>
      </c>
      <c r="K181" s="337"/>
    </row>
    <row r="182" s="1" customFormat="1" ht="15" customHeight="1">
      <c r="B182" s="314"/>
      <c r="C182" s="289" t="s">
        <v>116</v>
      </c>
      <c r="D182" s="289"/>
      <c r="E182" s="289"/>
      <c r="F182" s="312" t="s">
        <v>477</v>
      </c>
      <c r="G182" s="289"/>
      <c r="H182" s="289" t="s">
        <v>551</v>
      </c>
      <c r="I182" s="289" t="s">
        <v>512</v>
      </c>
      <c r="J182" s="289"/>
      <c r="K182" s="337"/>
    </row>
    <row r="183" s="1" customFormat="1" ht="15" customHeight="1">
      <c r="B183" s="314"/>
      <c r="C183" s="289" t="s">
        <v>552</v>
      </c>
      <c r="D183" s="289"/>
      <c r="E183" s="289"/>
      <c r="F183" s="312" t="s">
        <v>477</v>
      </c>
      <c r="G183" s="289"/>
      <c r="H183" s="289" t="s">
        <v>553</v>
      </c>
      <c r="I183" s="289" t="s">
        <v>512</v>
      </c>
      <c r="J183" s="289"/>
      <c r="K183" s="337"/>
    </row>
    <row r="184" s="1" customFormat="1" ht="15" customHeight="1">
      <c r="B184" s="314"/>
      <c r="C184" s="289" t="s">
        <v>541</v>
      </c>
      <c r="D184" s="289"/>
      <c r="E184" s="289"/>
      <c r="F184" s="312" t="s">
        <v>477</v>
      </c>
      <c r="G184" s="289"/>
      <c r="H184" s="289" t="s">
        <v>554</v>
      </c>
      <c r="I184" s="289" t="s">
        <v>512</v>
      </c>
      <c r="J184" s="289"/>
      <c r="K184" s="337"/>
    </row>
    <row r="185" s="1" customFormat="1" ht="15" customHeight="1">
      <c r="B185" s="314"/>
      <c r="C185" s="289" t="s">
        <v>118</v>
      </c>
      <c r="D185" s="289"/>
      <c r="E185" s="289"/>
      <c r="F185" s="312" t="s">
        <v>483</v>
      </c>
      <c r="G185" s="289"/>
      <c r="H185" s="289" t="s">
        <v>555</v>
      </c>
      <c r="I185" s="289" t="s">
        <v>479</v>
      </c>
      <c r="J185" s="289">
        <v>50</v>
      </c>
      <c r="K185" s="337"/>
    </row>
    <row r="186" s="1" customFormat="1" ht="15" customHeight="1">
      <c r="B186" s="314"/>
      <c r="C186" s="289" t="s">
        <v>556</v>
      </c>
      <c r="D186" s="289"/>
      <c r="E186" s="289"/>
      <c r="F186" s="312" t="s">
        <v>483</v>
      </c>
      <c r="G186" s="289"/>
      <c r="H186" s="289" t="s">
        <v>557</v>
      </c>
      <c r="I186" s="289" t="s">
        <v>558</v>
      </c>
      <c r="J186" s="289"/>
      <c r="K186" s="337"/>
    </row>
    <row r="187" s="1" customFormat="1" ht="15" customHeight="1">
      <c r="B187" s="314"/>
      <c r="C187" s="289" t="s">
        <v>559</v>
      </c>
      <c r="D187" s="289"/>
      <c r="E187" s="289"/>
      <c r="F187" s="312" t="s">
        <v>483</v>
      </c>
      <c r="G187" s="289"/>
      <c r="H187" s="289" t="s">
        <v>560</v>
      </c>
      <c r="I187" s="289" t="s">
        <v>558</v>
      </c>
      <c r="J187" s="289"/>
      <c r="K187" s="337"/>
    </row>
    <row r="188" s="1" customFormat="1" ht="15" customHeight="1">
      <c r="B188" s="314"/>
      <c r="C188" s="289" t="s">
        <v>561</v>
      </c>
      <c r="D188" s="289"/>
      <c r="E188" s="289"/>
      <c r="F188" s="312" t="s">
        <v>483</v>
      </c>
      <c r="G188" s="289"/>
      <c r="H188" s="289" t="s">
        <v>562</v>
      </c>
      <c r="I188" s="289" t="s">
        <v>558</v>
      </c>
      <c r="J188" s="289"/>
      <c r="K188" s="337"/>
    </row>
    <row r="189" s="1" customFormat="1" ht="15" customHeight="1">
      <c r="B189" s="314"/>
      <c r="C189" s="350" t="s">
        <v>563</v>
      </c>
      <c r="D189" s="289"/>
      <c r="E189" s="289"/>
      <c r="F189" s="312" t="s">
        <v>483</v>
      </c>
      <c r="G189" s="289"/>
      <c r="H189" s="289" t="s">
        <v>564</v>
      </c>
      <c r="I189" s="289" t="s">
        <v>565</v>
      </c>
      <c r="J189" s="351" t="s">
        <v>566</v>
      </c>
      <c r="K189" s="337"/>
    </row>
    <row r="190" s="17" customFormat="1" ht="15" customHeight="1">
      <c r="B190" s="352"/>
      <c r="C190" s="353" t="s">
        <v>567</v>
      </c>
      <c r="D190" s="354"/>
      <c r="E190" s="354"/>
      <c r="F190" s="355" t="s">
        <v>483</v>
      </c>
      <c r="G190" s="354"/>
      <c r="H190" s="354" t="s">
        <v>568</v>
      </c>
      <c r="I190" s="354" t="s">
        <v>565</v>
      </c>
      <c r="J190" s="356" t="s">
        <v>566</v>
      </c>
      <c r="K190" s="357"/>
    </row>
    <row r="191" s="1" customFormat="1" ht="15" customHeight="1">
      <c r="B191" s="314"/>
      <c r="C191" s="350" t="s">
        <v>48</v>
      </c>
      <c r="D191" s="289"/>
      <c r="E191" s="289"/>
      <c r="F191" s="312" t="s">
        <v>477</v>
      </c>
      <c r="G191" s="289"/>
      <c r="H191" s="286" t="s">
        <v>569</v>
      </c>
      <c r="I191" s="289" t="s">
        <v>570</v>
      </c>
      <c r="J191" s="289"/>
      <c r="K191" s="337"/>
    </row>
    <row r="192" s="1" customFormat="1" ht="15" customHeight="1">
      <c r="B192" s="314"/>
      <c r="C192" s="350" t="s">
        <v>571</v>
      </c>
      <c r="D192" s="289"/>
      <c r="E192" s="289"/>
      <c r="F192" s="312" t="s">
        <v>477</v>
      </c>
      <c r="G192" s="289"/>
      <c r="H192" s="289" t="s">
        <v>572</v>
      </c>
      <c r="I192" s="289" t="s">
        <v>512</v>
      </c>
      <c r="J192" s="289"/>
      <c r="K192" s="337"/>
    </row>
    <row r="193" s="1" customFormat="1" ht="15" customHeight="1">
      <c r="B193" s="314"/>
      <c r="C193" s="350" t="s">
        <v>573</v>
      </c>
      <c r="D193" s="289"/>
      <c r="E193" s="289"/>
      <c r="F193" s="312" t="s">
        <v>477</v>
      </c>
      <c r="G193" s="289"/>
      <c r="H193" s="289" t="s">
        <v>574</v>
      </c>
      <c r="I193" s="289" t="s">
        <v>512</v>
      </c>
      <c r="J193" s="289"/>
      <c r="K193" s="337"/>
    </row>
    <row r="194" s="1" customFormat="1" ht="15" customHeight="1">
      <c r="B194" s="314"/>
      <c r="C194" s="350" t="s">
        <v>575</v>
      </c>
      <c r="D194" s="289"/>
      <c r="E194" s="289"/>
      <c r="F194" s="312" t="s">
        <v>483</v>
      </c>
      <c r="G194" s="289"/>
      <c r="H194" s="289" t="s">
        <v>576</v>
      </c>
      <c r="I194" s="289" t="s">
        <v>512</v>
      </c>
      <c r="J194" s="289"/>
      <c r="K194" s="337"/>
    </row>
    <row r="195" s="1" customFormat="1" ht="15" customHeight="1">
      <c r="B195" s="343"/>
      <c r="C195" s="358"/>
      <c r="D195" s="323"/>
      <c r="E195" s="323"/>
      <c r="F195" s="323"/>
      <c r="G195" s="323"/>
      <c r="H195" s="323"/>
      <c r="I195" s="323"/>
      <c r="J195" s="323"/>
      <c r="K195" s="344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325"/>
      <c r="C197" s="335"/>
      <c r="D197" s="335"/>
      <c r="E197" s="335"/>
      <c r="F197" s="345"/>
      <c r="G197" s="335"/>
      <c r="H197" s="335"/>
      <c r="I197" s="335"/>
      <c r="J197" s="335"/>
      <c r="K197" s="325"/>
    </row>
    <row r="198" s="1" customFormat="1" ht="18.75" customHeight="1">
      <c r="B198" s="297"/>
      <c r="C198" s="297"/>
      <c r="D198" s="297"/>
      <c r="E198" s="297"/>
      <c r="F198" s="297"/>
      <c r="G198" s="297"/>
      <c r="H198" s="297"/>
      <c r="I198" s="297"/>
      <c r="J198" s="297"/>
      <c r="K198" s="297"/>
    </row>
    <row r="199" s="1" customFormat="1" ht="13.5">
      <c r="B199" s="276"/>
      <c r="C199" s="277"/>
      <c r="D199" s="277"/>
      <c r="E199" s="277"/>
      <c r="F199" s="277"/>
      <c r="G199" s="277"/>
      <c r="H199" s="277"/>
      <c r="I199" s="277"/>
      <c r="J199" s="277"/>
      <c r="K199" s="278"/>
    </row>
    <row r="200" s="1" customFormat="1" ht="21">
      <c r="B200" s="279"/>
      <c r="C200" s="280" t="s">
        <v>577</v>
      </c>
      <c r="D200" s="280"/>
      <c r="E200" s="280"/>
      <c r="F200" s="280"/>
      <c r="G200" s="280"/>
      <c r="H200" s="280"/>
      <c r="I200" s="280"/>
      <c r="J200" s="280"/>
      <c r="K200" s="281"/>
    </row>
    <row r="201" s="1" customFormat="1" ht="25.5" customHeight="1">
      <c r="B201" s="279"/>
      <c r="C201" s="359" t="s">
        <v>578</v>
      </c>
      <c r="D201" s="359"/>
      <c r="E201" s="359"/>
      <c r="F201" s="359" t="s">
        <v>579</v>
      </c>
      <c r="G201" s="360"/>
      <c r="H201" s="359" t="s">
        <v>580</v>
      </c>
      <c r="I201" s="359"/>
      <c r="J201" s="359"/>
      <c r="K201" s="281"/>
    </row>
    <row r="202" s="1" customFormat="1" ht="5.25" customHeight="1">
      <c r="B202" s="314"/>
      <c r="C202" s="309"/>
      <c r="D202" s="309"/>
      <c r="E202" s="309"/>
      <c r="F202" s="309"/>
      <c r="G202" s="335"/>
      <c r="H202" s="309"/>
      <c r="I202" s="309"/>
      <c r="J202" s="309"/>
      <c r="K202" s="337"/>
    </row>
    <row r="203" s="1" customFormat="1" ht="15" customHeight="1">
      <c r="B203" s="314"/>
      <c r="C203" s="289" t="s">
        <v>570</v>
      </c>
      <c r="D203" s="289"/>
      <c r="E203" s="289"/>
      <c r="F203" s="312" t="s">
        <v>49</v>
      </c>
      <c r="G203" s="289"/>
      <c r="H203" s="289" t="s">
        <v>581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50</v>
      </c>
      <c r="G204" s="289"/>
      <c r="H204" s="289" t="s">
        <v>582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53</v>
      </c>
      <c r="G205" s="289"/>
      <c r="H205" s="289" t="s">
        <v>583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51</v>
      </c>
      <c r="G206" s="289"/>
      <c r="H206" s="289" t="s">
        <v>584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 t="s">
        <v>52</v>
      </c>
      <c r="G207" s="289"/>
      <c r="H207" s="289" t="s">
        <v>585</v>
      </c>
      <c r="I207" s="289"/>
      <c r="J207" s="289"/>
      <c r="K207" s="337"/>
    </row>
    <row r="208" s="1" customFormat="1" ht="15" customHeight="1">
      <c r="B208" s="314"/>
      <c r="C208" s="289"/>
      <c r="D208" s="289"/>
      <c r="E208" s="289"/>
      <c r="F208" s="312"/>
      <c r="G208" s="289"/>
      <c r="H208" s="289"/>
      <c r="I208" s="289"/>
      <c r="J208" s="289"/>
      <c r="K208" s="337"/>
    </row>
    <row r="209" s="1" customFormat="1" ht="15" customHeight="1">
      <c r="B209" s="314"/>
      <c r="C209" s="289" t="s">
        <v>524</v>
      </c>
      <c r="D209" s="289"/>
      <c r="E209" s="289"/>
      <c r="F209" s="312" t="s">
        <v>85</v>
      </c>
      <c r="G209" s="289"/>
      <c r="H209" s="289" t="s">
        <v>586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419</v>
      </c>
      <c r="G210" s="289"/>
      <c r="H210" s="289" t="s">
        <v>420</v>
      </c>
      <c r="I210" s="289"/>
      <c r="J210" s="289"/>
      <c r="K210" s="337"/>
    </row>
    <row r="211" s="1" customFormat="1" ht="15" customHeight="1">
      <c r="B211" s="314"/>
      <c r="C211" s="289"/>
      <c r="D211" s="289"/>
      <c r="E211" s="289"/>
      <c r="F211" s="312" t="s">
        <v>417</v>
      </c>
      <c r="G211" s="289"/>
      <c r="H211" s="289" t="s">
        <v>587</v>
      </c>
      <c r="I211" s="289"/>
      <c r="J211" s="289"/>
      <c r="K211" s="337"/>
    </row>
    <row r="212" s="1" customFormat="1" ht="15" customHeight="1">
      <c r="B212" s="361"/>
      <c r="C212" s="289"/>
      <c r="D212" s="289"/>
      <c r="E212" s="289"/>
      <c r="F212" s="312" t="s">
        <v>421</v>
      </c>
      <c r="G212" s="350"/>
      <c r="H212" s="341" t="s">
        <v>422</v>
      </c>
      <c r="I212" s="341"/>
      <c r="J212" s="341"/>
      <c r="K212" s="362"/>
    </row>
    <row r="213" s="1" customFormat="1" ht="15" customHeight="1">
      <c r="B213" s="361"/>
      <c r="C213" s="289"/>
      <c r="D213" s="289"/>
      <c r="E213" s="289"/>
      <c r="F213" s="312" t="s">
        <v>423</v>
      </c>
      <c r="G213" s="350"/>
      <c r="H213" s="341" t="s">
        <v>588</v>
      </c>
      <c r="I213" s="341"/>
      <c r="J213" s="341"/>
      <c r="K213" s="362"/>
    </row>
    <row r="214" s="1" customFormat="1" ht="15" customHeight="1">
      <c r="B214" s="361"/>
      <c r="C214" s="289"/>
      <c r="D214" s="289"/>
      <c r="E214" s="289"/>
      <c r="F214" s="312"/>
      <c r="G214" s="350"/>
      <c r="H214" s="341"/>
      <c r="I214" s="341"/>
      <c r="J214" s="341"/>
      <c r="K214" s="362"/>
    </row>
    <row r="215" s="1" customFormat="1" ht="15" customHeight="1">
      <c r="B215" s="361"/>
      <c r="C215" s="289" t="s">
        <v>548</v>
      </c>
      <c r="D215" s="289"/>
      <c r="E215" s="289"/>
      <c r="F215" s="312">
        <v>1</v>
      </c>
      <c r="G215" s="350"/>
      <c r="H215" s="341" t="s">
        <v>589</v>
      </c>
      <c r="I215" s="341"/>
      <c r="J215" s="341"/>
      <c r="K215" s="362"/>
    </row>
    <row r="216" s="1" customFormat="1" ht="15" customHeight="1">
      <c r="B216" s="361"/>
      <c r="C216" s="289"/>
      <c r="D216" s="289"/>
      <c r="E216" s="289"/>
      <c r="F216" s="312">
        <v>2</v>
      </c>
      <c r="G216" s="350"/>
      <c r="H216" s="341" t="s">
        <v>590</v>
      </c>
      <c r="I216" s="341"/>
      <c r="J216" s="341"/>
      <c r="K216" s="362"/>
    </row>
    <row r="217" s="1" customFormat="1" ht="15" customHeight="1">
      <c r="B217" s="361"/>
      <c r="C217" s="289"/>
      <c r="D217" s="289"/>
      <c r="E217" s="289"/>
      <c r="F217" s="312">
        <v>3</v>
      </c>
      <c r="G217" s="350"/>
      <c r="H217" s="341" t="s">
        <v>591</v>
      </c>
      <c r="I217" s="341"/>
      <c r="J217" s="341"/>
      <c r="K217" s="362"/>
    </row>
    <row r="218" s="1" customFormat="1" ht="15" customHeight="1">
      <c r="B218" s="361"/>
      <c r="C218" s="289"/>
      <c r="D218" s="289"/>
      <c r="E218" s="289"/>
      <c r="F218" s="312">
        <v>4</v>
      </c>
      <c r="G218" s="350"/>
      <c r="H218" s="341" t="s">
        <v>592</v>
      </c>
      <c r="I218" s="341"/>
      <c r="J218" s="341"/>
      <c r="K218" s="362"/>
    </row>
    <row r="219" s="1" customFormat="1" ht="12.75" customHeight="1">
      <c r="B219" s="363"/>
      <c r="C219" s="364"/>
      <c r="D219" s="364"/>
      <c r="E219" s="364"/>
      <c r="F219" s="364"/>
      <c r="G219" s="364"/>
      <c r="H219" s="364"/>
      <c r="I219" s="364"/>
      <c r="J219" s="364"/>
      <c r="K219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DESKTOP-2FHCJ8N\acer</dc:creator>
  <cp:lastModifiedBy>DESKTOP-2FHCJ8N\acer</cp:lastModifiedBy>
  <dcterms:created xsi:type="dcterms:W3CDTF">2024-02-11T11:06:45Z</dcterms:created>
  <dcterms:modified xsi:type="dcterms:W3CDTF">2024-02-11T11:07:00Z</dcterms:modified>
</cp:coreProperties>
</file>