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B501 - SO 101 Komunikace" sheetId="2" r:id="rId2"/>
    <sheet name="SKB502 - VO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'SKB501 - SO 101 Komunikace'!$C$88:$K$340</definedName>
    <definedName name="_xlnm.Print_Area" localSheetId="1">'SKB501 - SO 101 Komunikace'!$C$4:$J$39,'SKB501 - SO 101 Komunikace'!$C$45:$J$70,'SKB501 - SO 101 Komunikace'!$C$76:$K$340</definedName>
    <definedName name="_xlnm._FilterDatabase" localSheetId="2" hidden="1">'SKB502 - VON'!$C$83:$K$103</definedName>
    <definedName name="_xlnm.Print_Area" localSheetId="2">'SKB502 - VON'!$C$4:$J$39,'SKB502 - VON'!$C$45:$J$65,'SKB502 - VON'!$C$71:$K$103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'SKB501 - SO 101 Komunikace'!$88:$88</definedName>
    <definedName name="_xlnm.Print_Titles" localSheetId="2">'SKB502 - VON'!$83:$83</definedName>
  </definedNames>
  <calcPr fullCalcOnLoad="1"/>
</workbook>
</file>

<file path=xl/sharedStrings.xml><?xml version="1.0" encoding="utf-8"?>
<sst xmlns="http://schemas.openxmlformats.org/spreadsheetml/2006/main" count="3451" uniqueCount="724">
  <si>
    <t>Export Komplet</t>
  </si>
  <si>
    <t>VZ</t>
  </si>
  <si>
    <t>2.0</t>
  </si>
  <si>
    <t>ZAMOK</t>
  </si>
  <si>
    <t>False</t>
  </si>
  <si>
    <t>{99facd0d-f71e-456b-aa03-4ce544bb8918}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</si>
  <si>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</si>
  <si>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</si>
  <si>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</si>
  <si>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</si>
  <si>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</si>
  <si>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</si>
  <si>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</si>
  <si>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</si>
  <si>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SKB5B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</si>
  <si>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</si>
  <si>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</si>
  <si>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II/235 , Pětidomí - Přísednice - dokončení</t>
  </si>
  <si>
    <t>KSO:</t>
  </si>
  <si>
    <t>822</t>
  </si>
  <si>
    <t>CC-CZ:</t>
  </si>
  <si>
    <t>2</t>
  </si>
  <si>
    <t>Místo:</t>
  </si>
  <si>
    <t xml:space="preserve"> </t>
  </si>
  <si>
    <t>Datum:</t>
  </si>
  <si>
    <t>1. 2. 2024</t>
  </si>
  <si>
    <t>CZ-CPV:</t>
  </si>
  <si>
    <t>45000000-7</t>
  </si>
  <si>
    <t>CZ-CPA:</t>
  </si>
  <si>
    <t>42</t>
  </si>
  <si>
    <t>Zadavatel:</t>
  </si>
  <si>
    <t>IČ:</t>
  </si>
  <si>
    <t/>
  </si>
  <si>
    <t xml:space="preserve">SÚS Olzeňského kraje </t>
  </si>
  <si>
    <t>DIČ: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</si>
  <si>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</si>
  <si>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</si>
  <si>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</si>
  <si>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</si>
  <si>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</si>
  <si>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</si>
  <si>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</si>
  <si>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Zpracovatel:</t>
  </si>
  <si>
    <t>IČ11628626</t>
  </si>
  <si>
    <t>Straka</t>
  </si>
  <si>
    <t>DIČCZ5501101551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</si>
  <si>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</si>
  <si>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</si>
  <si>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</si>
  <si>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</si>
  <si>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</si>
  <si>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</si>
  <si>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</si>
  <si>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</si>
  <si>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</si>
  <si>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</si>
  <si>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</si>
  <si>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</si>
  <si>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</si>
  <si>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</si>
  <si>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</si>
  <si>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</si>
  <si>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</si>
  <si>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</si>
  <si>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</si>
  <si>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</si>
  <si>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</si>
  <si>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</si>
  <si>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</si>
  <si>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</si>
  <si>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</si>
  <si>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</si>
  <si>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</si>
  <si>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</si>
  <si>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</si>
  <si>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</si>
  <si>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</si>
  <si>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</si>
  <si>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</si>
  <si>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</si>
  <si>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</si>
  <si>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</si>
  <si>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</si>
  <si>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</si>
  <si>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</si>
  <si>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</si>
  <si>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</si>
  <si>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SKB501</t>
  </si>
  <si>
    <t>SO 101 Komunikace</t>
  </si>
  <si>
    <t>STA</t>
  </si>
  <si>
    <t>1</t>
  </si>
  <si>
    <t>{dc2fadd4-cb4f-4a21-8c6b-a30dc8b9ad93}</t>
  </si>
  <si>
    <t>SKB502</t>
  </si>
  <si>
    <t>VON</t>
  </si>
  <si>
    <t>{4a8cbb93-3a20-4e4d-bc85-4e5d78a2a635}</t>
  </si>
  <si>
    <t>KRYCÍ LIST SOUPISU PRACÍ</t>
  </si>
  <si>
    <t>Objekt:</t>
  </si>
  <si>
    <t>SKB501 - SO 101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</si>
  <si>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</si>
  <si>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</si>
  <si>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</si>
  <si>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</si>
  <si>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</si>
  <si>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</si>
  <si>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</si>
  <si>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</si>
  <si>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</si>
  <si>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</si>
  <si>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</si>
  <si>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</si>
  <si>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</si>
  <si>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</si>
  <si>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</si>
  <si>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</si>
  <si>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</si>
  <si>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</si>
  <si>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</si>
  <si>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</si>
  <si>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</si>
  <si>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</si>
  <si>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</si>
  <si>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</si>
  <si>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</si>
  <si>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</si>
  <si>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</si>
  <si>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</si>
  <si>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</si>
  <si>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</si>
  <si>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</si>
  <si>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</si>
  <si>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</si>
  <si>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</si>
  <si>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</si>
  <si>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2024 01</t>
  </si>
  <si>
    <t>4</t>
  </si>
  <si>
    <t>-398323652</t>
  </si>
  <si>
    <t>Online PSC</t>
  </si>
  <si>
    <t>https://podminky.urs.cz/item/CS_URS_2024_01/111251101</t>
  </si>
  <si>
    <t>VV</t>
  </si>
  <si>
    <t>60</t>
  </si>
  <si>
    <t>dle výpisu hl.výměr</t>
  </si>
  <si>
    <t>Součet</t>
  </si>
  <si>
    <t>1113011111</t>
  </si>
  <si>
    <t>Sejmutí drnu tl. do 150 mm, v jakékoliv ploše</t>
  </si>
  <si>
    <t>-1031403102</t>
  </si>
  <si>
    <t>20</t>
  </si>
  <si>
    <t>3</t>
  </si>
  <si>
    <t>122452203</t>
  </si>
  <si>
    <t>Odkopávky a prokopávky nezapažené pro silnice a dálnice strojně v hornině třídy těžitelnosti II do 100 m3</t>
  </si>
  <si>
    <t>m3</t>
  </si>
  <si>
    <t>312461726</t>
  </si>
  <si>
    <t>https://podminky.urs.cz/item/CS_URS_2024_01/122452203</t>
  </si>
  <si>
    <t>43*0,45</t>
  </si>
  <si>
    <t>131351203</t>
  </si>
  <si>
    <t>Hloubení zapažených jam a zářezů strojně s urovnáním dna do předepsaného profilu a spádu v hornině třídy těžitelnosti II skupiny 4 přes 50 do 100 m3</t>
  </si>
  <si>
    <t>-926061554</t>
  </si>
  <si>
    <t>https://podminky.urs.cz/item/CS_URS_2024_01/131351203</t>
  </si>
  <si>
    <t>4,1*3,8*3,4</t>
  </si>
  <si>
    <t>5</t>
  </si>
  <si>
    <t>132354203</t>
  </si>
  <si>
    <t>Hloubení zapažených rýh šířky přes 800 do 2 000 mm strojně s urovnáním dna do předepsaného profilu a spádu v hornině třídy těžitelnosti II skupiny 4 přes 50 do 100 m3</t>
  </si>
  <si>
    <t>-282773370</t>
  </si>
  <si>
    <t>https://podminky.urs.cz/item/CS_URS_2024_01/132354203</t>
  </si>
  <si>
    <t>(1,7+2,7)/2*1,8*8,5+2,4*13</t>
  </si>
  <si>
    <t>6</t>
  </si>
  <si>
    <t>139001101</t>
  </si>
  <si>
    <t>Příplatek k cenám hloubených vykopávek za ztížení vykopávky v blízkosti podzemního vedení nebo výbušnin pro jakoukoliv třídu horniny</t>
  </si>
  <si>
    <t>-1014659013</t>
  </si>
  <si>
    <t>https://podminky.urs.cz/item/CS_URS_2024_01/139001101</t>
  </si>
  <si>
    <t>7</t>
  </si>
  <si>
    <t>162301501</t>
  </si>
  <si>
    <t>Vodorovné přemístění smýcených křovin do průměru kmene 100 mm na vzdálenost do 5 000 m</t>
  </si>
  <si>
    <t>-1553742370</t>
  </si>
  <si>
    <t>https://podminky.urs.cz/item/CS_URS_2024_01/162301501</t>
  </si>
  <si>
    <t>8</t>
  </si>
  <si>
    <t>162301981</t>
  </si>
  <si>
    <t>Vodorovné přemístění smýcených křovin Příplatek k ceně za každých dalších i započatých 1 000 m</t>
  </si>
  <si>
    <t>1019669487</t>
  </si>
  <si>
    <t>https://podminky.urs.cz/item/CS_URS_2024_01/162301981</t>
  </si>
  <si>
    <t>60*(15-5)</t>
  </si>
  <si>
    <t>9</t>
  </si>
  <si>
    <t>162702111</t>
  </si>
  <si>
    <t>Vodorovné přemístění drnu na suchu na vzdálenost přes 5000 do 6000 m</t>
  </si>
  <si>
    <t>-442802212</t>
  </si>
  <si>
    <t>https://podminky.urs.cz/item/CS_URS_2024_01/162702111</t>
  </si>
  <si>
    <t>10</t>
  </si>
  <si>
    <t>162702119</t>
  </si>
  <si>
    <t>Vodorovné přemístění drnu na suchu Příplatek k ceně za každých dalších i započatých 1000 m</t>
  </si>
  <si>
    <t>-1559399962</t>
  </si>
  <si>
    <t>https://podminky.urs.cz/item/CS_URS_2024_01/162702119</t>
  </si>
  <si>
    <t>20*(15-6)</t>
  </si>
  <si>
    <t>11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</si>
  <si>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</si>
  <si>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</si>
  <si>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-107204073</t>
  </si>
  <si>
    <t>https://podminky.urs.cz/item/CS_URS_2024_01/162751137</t>
  </si>
  <si>
    <t>19,35</t>
  </si>
  <si>
    <t>52,972</t>
  </si>
  <si>
    <t>64,86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</si>
  <si>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</si>
  <si>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</si>
  <si>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-1231023311</t>
  </si>
  <si>
    <t>https://podminky.urs.cz/item/CS_URS_2024_01/162751139</t>
  </si>
  <si>
    <t>137,182*5</t>
  </si>
  <si>
    <t>13</t>
  </si>
  <si>
    <t>171201231</t>
  </si>
  <si>
    <t>Poplatek za uložení stavebního odpadu na recyklační skládce (skládkovné) zeminy a kamení zatříděného do Katalogu odpadů pod kódem 17 05 04</t>
  </si>
  <si>
    <t>t</t>
  </si>
  <si>
    <t>-1368890312</t>
  </si>
  <si>
    <t>https://podminky.urs.cz/item/CS_URS_2024_01/171201231</t>
  </si>
  <si>
    <t>137,182*1,8</t>
  </si>
  <si>
    <t>14</t>
  </si>
  <si>
    <t>171251201</t>
  </si>
  <si>
    <t>Uložení sypaniny na skládky nebo meziskládky bez hutnění s upravením uložené sypaniny do předepsaného tvaru</t>
  </si>
  <si>
    <t>-351279691</t>
  </si>
  <si>
    <t>https://podminky.urs.cz/item/CS_URS_2024_01/171251201</t>
  </si>
  <si>
    <t>137,182</t>
  </si>
  <si>
    <t>15</t>
  </si>
  <si>
    <t>174151101</t>
  </si>
  <si>
    <t>Zásyp sypaninou z jakékoliv horniny strojně s uložením výkopku ve vrstvách se zhutněním jam, šachet, rýh nebo kolem objektů v těchto vykopávkách</t>
  </si>
  <si>
    <t>22968063</t>
  </si>
  <si>
    <t>https://podminky.urs.cz/item/CS_URS_2024_01/174151101</t>
  </si>
  <si>
    <t>1,4*21,5</t>
  </si>
  <si>
    <t>37,92</t>
  </si>
  <si>
    <t>jímka</t>
  </si>
  <si>
    <t>z nakup.materiálu , dle výpisu hl.vým+ěr</t>
  </si>
  <si>
    <t>16</t>
  </si>
  <si>
    <t>M</t>
  </si>
  <si>
    <t>58331200</t>
  </si>
  <si>
    <t>štěrkopísek netříděný</t>
  </si>
  <si>
    <t>182219134</t>
  </si>
  <si>
    <t>68,02*2 'Přepočtené koeficientem množství</t>
  </si>
  <si>
    <t>17</t>
  </si>
  <si>
    <t>181351003</t>
  </si>
  <si>
    <t>Rozprostření a urovnání ornice v rovině nebo ve svahu sklonu do 1:5 strojně při souvislé ploše do 100 m2, tl. vrstvy do 200 mm</t>
  </si>
  <si>
    <t>1035991304</t>
  </si>
  <si>
    <t>https://podminky.urs.cz/item/CS_URS_2024_01/181351003</t>
  </si>
  <si>
    <t>18</t>
  </si>
  <si>
    <t>10371500</t>
  </si>
  <si>
    <t>substrát pro trávníky VL</t>
  </si>
  <si>
    <t>663149494</t>
  </si>
  <si>
    <t>42*0,1 'Přepočtené koeficientem množství</t>
  </si>
  <si>
    <t>19</t>
  </si>
  <si>
    <t>181411131</t>
  </si>
  <si>
    <t>Založení trávníku na půdě předem připravené plochy do 1000 m2 výsevem včetně utažení parkového v rovině nebo na svahu do 1:5</t>
  </si>
  <si>
    <t>1926191116</t>
  </si>
  <si>
    <t>https://podminky.urs.cz/item/CS_URS_2024_01/181411131</t>
  </si>
  <si>
    <t>00572410</t>
  </si>
  <si>
    <t>osivo směs travní parková</t>
  </si>
  <si>
    <t>kg</t>
  </si>
  <si>
    <t>-179482806</t>
  </si>
  <si>
    <t>42*0,02 'Přepočtené koeficientem množství</t>
  </si>
  <si>
    <t>181951113</t>
  </si>
  <si>
    <t>Úprava pláně vyrovnáním výškových rozdílů strojně v hornině třídy těžitelnosti II, skupiny 4 a 5 bez zhutnění</t>
  </si>
  <si>
    <t>465271497</t>
  </si>
  <si>
    <t>https://podminky.urs.cz/item/CS_URS_2024_01/181951113</t>
  </si>
  <si>
    <t>22</t>
  </si>
  <si>
    <t>181951114</t>
  </si>
  <si>
    <t>Úprava pláně vyrovnáním výškových rozdílů strojně v hornině třídy těžitelnosti II, skupiny 4 a 5 se zhutněním</t>
  </si>
  <si>
    <t>1883817173</t>
  </si>
  <si>
    <t>https://podminky.urs.cz/item/CS_URS_2024_01/181951114</t>
  </si>
  <si>
    <t>66</t>
  </si>
  <si>
    <t>23</t>
  </si>
  <si>
    <t>182113121</t>
  </si>
  <si>
    <t>Svahování trvalých svahů do projektovaných profilů ručně s potřebným přemístěním výkopku při svahování v zářezech v hornině třídy těžitelnosti II skupiny 4</t>
  </si>
  <si>
    <t>-1773518926</t>
  </si>
  <si>
    <t>https://podminky.urs.cz/item/CS_URS_2024_01/182113121</t>
  </si>
  <si>
    <t>16,5</t>
  </si>
  <si>
    <t>Vodorovné konstrukce</t>
  </si>
  <si>
    <t>24</t>
  </si>
  <si>
    <t>452311141</t>
  </si>
  <si>
    <t>Podkladní a zajišťovací konstrukce z betonu prostého v otevřeném výkopu bez zvýšených nároků na prostředí desky pod potrubí, stoky a drobné objekty z betonu tř. C 16/20</t>
  </si>
  <si>
    <t>1004183430</t>
  </si>
  <si>
    <t>https://podminky.urs.cz/item/CS_URS_2024_01/452311141</t>
  </si>
  <si>
    <t>2,7*2,4*0,1</t>
  </si>
  <si>
    <t>podkl.bet.pod jímku, dle výpisu hl.výměr</t>
  </si>
  <si>
    <t>25</t>
  </si>
  <si>
    <t>452311161</t>
  </si>
  <si>
    <t>Podkladní a zajišťovací konstrukce z betonu prostého v otevřeném výkopu bez zvýšených nároků na prostředí desky pod potrubí, stoky a drobné objekty z betonu tř. C 25/30</t>
  </si>
  <si>
    <t>-1466109722</t>
  </si>
  <si>
    <t>https://podminky.urs.cz/item/CS_URS_2024_01/452311161</t>
  </si>
  <si>
    <t>1,7*8,5*0,1</t>
  </si>
  <si>
    <t>podkl.bet.pod trouby , dle výpisu hl.výměr</t>
  </si>
  <si>
    <t>Komunikace pozemní</t>
  </si>
  <si>
    <t>26</t>
  </si>
  <si>
    <t>564831011</t>
  </si>
  <si>
    <t>Podklad ze štěrkodrti ŠD s rozprostřením a zhutněním plochy jednotlivě do 100 m2, po zhutnění tl. 100 mm</t>
  </si>
  <si>
    <t>233340888</t>
  </si>
  <si>
    <t>https://podminky.urs.cz/item/CS_URS_2024_01/564831011</t>
  </si>
  <si>
    <t>30</t>
  </si>
  <si>
    <t>pod dlažbu , dle výpisu hl.výměr</t>
  </si>
  <si>
    <t>27</t>
  </si>
  <si>
    <t>5648510111</t>
  </si>
  <si>
    <t>Podklad ze štěrkodrti ŠD A s rozprostřením a zhutněním plochy jednotlivě do 100 m2, po zhutnění tl. 150 mm</t>
  </si>
  <si>
    <t>-1506118896</t>
  </si>
  <si>
    <t>2*43</t>
  </si>
  <si>
    <t>28</t>
  </si>
  <si>
    <t>565145121</t>
  </si>
  <si>
    <t>Asfaltový beton vrstva podkladní ACP 16 + (obalované kamenivo střednězrnné - OKS) s rozprostřením a zhutněním v pruhu šířky přes 3 m, po zhutnění tl. 60 mm</t>
  </si>
  <si>
    <t>-1808513621</t>
  </si>
  <si>
    <t>https://podminky.urs.cz/item/CS_URS_2024_01/565145121</t>
  </si>
  <si>
    <t>43</t>
  </si>
  <si>
    <t>29</t>
  </si>
  <si>
    <t>569951133</t>
  </si>
  <si>
    <t>Zpevnění krajnic nebo komunikací pro pěší s rozprostřením a zhutněním, po zhutnění asfaltovým recyklátem tl. 150 mm</t>
  </si>
  <si>
    <t>893907945</t>
  </si>
  <si>
    <t>https://podminky.urs.cz/item/CS_URS_2024_01/569951133</t>
  </si>
  <si>
    <t>573231107</t>
  </si>
  <si>
    <t>Postřik spojovací PS bez posypu kamenivem ze silniční emulze, v množství 0,35 kg/m2</t>
  </si>
  <si>
    <t>851182084</t>
  </si>
  <si>
    <t>https://podminky.urs.cz/item/CS_URS_2024_01/573231107</t>
  </si>
  <si>
    <t>31</t>
  </si>
  <si>
    <t>577144121</t>
  </si>
  <si>
    <t>Asfaltový beton vrstva obrusná ACO 11 (ABS) s rozprostřením a se zhutněním z nemodifikovaného asfaltu v pruhu šířky přes 3 m tř. I (ACO 11+), po zhutnění tl. 50 mm</t>
  </si>
  <si>
    <t>-2132313653</t>
  </si>
  <si>
    <t>https://podminky.urs.cz/item/CS_URS_2024_01/577144121</t>
  </si>
  <si>
    <t>32</t>
  </si>
  <si>
    <t>57715901R</t>
  </si>
  <si>
    <t xml:space="preserve">Příplatek za dopravu techniky při zmenšeném rozsahu prací </t>
  </si>
  <si>
    <t>ks</t>
  </si>
  <si>
    <t>721543842</t>
  </si>
  <si>
    <t>33</t>
  </si>
  <si>
    <t>594511112</t>
  </si>
  <si>
    <t>Kladení dlažby z lomového kamene lomařsky upraveného v ploše vodorovné nebo ve sklonu na plocho tl. do 100 mm, bez vyplnění spár, s provedením lože tl. 50 mm z betonu</t>
  </si>
  <si>
    <t>-2007949600</t>
  </si>
  <si>
    <t>https://podminky.urs.cz/item/CS_URS_2024_01/594511112</t>
  </si>
  <si>
    <t>34</t>
  </si>
  <si>
    <t>58381086</t>
  </si>
  <si>
    <t>kámen lomový upravený štípaný (80, 40, 20 cm) pískovec</t>
  </si>
  <si>
    <t>1618092539</t>
  </si>
  <si>
    <t>30*0,25*1,95</t>
  </si>
  <si>
    <t>35</t>
  </si>
  <si>
    <t>599632111</t>
  </si>
  <si>
    <t>Vyplnění spár dlažby (přídlažby) z lomového kamene v jakémkoliv sklonu plochy a jakékoliv tloušťky cementovou maltou se zatřením</t>
  </si>
  <si>
    <t>-1248991364</t>
  </si>
  <si>
    <t>https://podminky.urs.cz/item/CS_URS_2024_01/599632111</t>
  </si>
  <si>
    <t>Trubní vedení</t>
  </si>
  <si>
    <t>36</t>
  </si>
  <si>
    <t>822472112</t>
  </si>
  <si>
    <t>Montáž potrubí z trub železobetonových hrdlových v otevřeném výkopu ve sklonu do 20 % s integrovaným pryžovým těsněním DN 800</t>
  </si>
  <si>
    <t>m</t>
  </si>
  <si>
    <t>-482278178</t>
  </si>
  <si>
    <t>https://podminky.urs.cz/item/CS_URS_2024_01/822472112</t>
  </si>
  <si>
    <t>37</t>
  </si>
  <si>
    <t>822472112R</t>
  </si>
  <si>
    <t xml:space="preserve">Dopravné trub a materiálu šachet do 500 m vč naložení a složení </t>
  </si>
  <si>
    <t>-297773862</t>
  </si>
  <si>
    <t>8,5*0,98+2,66+0,43+0,86+0,57+0,585</t>
  </si>
  <si>
    <t>38</t>
  </si>
  <si>
    <t>894302171</t>
  </si>
  <si>
    <t>Ostatní konstrukce na trubním vedení ze železobetonu stěny šachet tloušťky přes 200 mm z betonu bez zvýšených nároků na prostředí tř. C 30/37</t>
  </si>
  <si>
    <t>-1362227464</t>
  </si>
  <si>
    <t>https://podminky.urs.cz/item/CS_URS_2024_01/894302171</t>
  </si>
  <si>
    <t>jímka na výtoku</t>
  </si>
  <si>
    <t>2,5*2,2*0,35+3,25*2,2*0,35+2,86*2,2*0,35+2*2,5*3,05*0,35</t>
  </si>
  <si>
    <t>39</t>
  </si>
  <si>
    <t>894302199R</t>
  </si>
  <si>
    <t xml:space="preserve">Vyústění DN 800 </t>
  </si>
  <si>
    <t>kus</t>
  </si>
  <si>
    <t>-296453364</t>
  </si>
  <si>
    <t>40</t>
  </si>
  <si>
    <t>894411152R</t>
  </si>
  <si>
    <t>Zřízení šachet kanalizačních z betonových dílců výšky vstupu do 1,50 m s obložením dna betonem tř. C 25/30, na potrubí DN 800</t>
  </si>
  <si>
    <t>483725161</t>
  </si>
  <si>
    <t>41</t>
  </si>
  <si>
    <t>59224312</t>
  </si>
  <si>
    <t>konus betonové šachty DN 1000 kanalizační 100x62,5x58cm tl stěny 12 stupadla poplastovaná</t>
  </si>
  <si>
    <t>2035828190</t>
  </si>
  <si>
    <t>59224056</t>
  </si>
  <si>
    <t>konus betonové šachty DN 1000 kanalizační 100x62,5x67cm kapsové stupadlo</t>
  </si>
  <si>
    <t>-1240408492</t>
  </si>
  <si>
    <t>59224420</t>
  </si>
  <si>
    <t>skruž betonové šachty DN 1000 kanalizační 100x100x10cm stupadla poplastovaná</t>
  </si>
  <si>
    <t>1144927995</t>
  </si>
  <si>
    <t>44</t>
  </si>
  <si>
    <t>59224418</t>
  </si>
  <si>
    <t>skruž betonové šachty DN 1000 kanalizační 100x50x10cm stupadla poplastovaná</t>
  </si>
  <si>
    <t>183803122</t>
  </si>
  <si>
    <t>45</t>
  </si>
  <si>
    <t>59224049R</t>
  </si>
  <si>
    <t xml:space="preserve">dno betonové šachtové na DN 800  beton.  žlab i nástupnice </t>
  </si>
  <si>
    <t>-468671635</t>
  </si>
  <si>
    <t>46</t>
  </si>
  <si>
    <t>894501111</t>
  </si>
  <si>
    <t>Bednění konstrukcí na trubním vedení stěn šachet pravoúhlých nebo čtyř a vícehranných oboustranné zřízení</t>
  </si>
  <si>
    <t>2136521881</t>
  </si>
  <si>
    <t>https://podminky.urs.cz/item/CS_URS_2024_01/894501111</t>
  </si>
  <si>
    <t>2,5*2,2+2*2,2*3,25+2*2,2*2,86+4*1,8*3</t>
  </si>
  <si>
    <t>47</t>
  </si>
  <si>
    <t>894608112</t>
  </si>
  <si>
    <t>Výztuž šachet z betonářské oceli 10 505 (R) nebo BSt 500</t>
  </si>
  <si>
    <t>-1496061218</t>
  </si>
  <si>
    <t>https://podminky.urs.cz/item/CS_URS_2024_01/894608112</t>
  </si>
  <si>
    <t>0,8</t>
  </si>
  <si>
    <t>jímka , dle výpisu hl.výměr</t>
  </si>
  <si>
    <t>48</t>
  </si>
  <si>
    <t>894608211</t>
  </si>
  <si>
    <t>Výztuž šachet ze svařovaných sítí typu Kari</t>
  </si>
  <si>
    <t>250318338</t>
  </si>
  <si>
    <t>https://podminky.urs.cz/item/CS_URS_2024_01/894608211</t>
  </si>
  <si>
    <t>0,7</t>
  </si>
  <si>
    <t>49</t>
  </si>
  <si>
    <t>899104112</t>
  </si>
  <si>
    <t>Osazení poklopů litinových, ocelových nebo železobetonových včetně rámů pro třídu zatížení D400, E600</t>
  </si>
  <si>
    <t>-770037547</t>
  </si>
  <si>
    <t>https://podminky.urs.cz/item/CS_URS_2024_01/899104112</t>
  </si>
  <si>
    <t>50</t>
  </si>
  <si>
    <t>28661935</t>
  </si>
  <si>
    <t>poklop šachtový litinový DN 600 pro třídu zatížení D400</t>
  </si>
  <si>
    <t>54357252</t>
  </si>
  <si>
    <t>51</t>
  </si>
  <si>
    <t>899623171</t>
  </si>
  <si>
    <t>Obetonování potrubí nebo zdiva stok betonem prostým v otevřeném výkopu, betonem tř. C 25/30</t>
  </si>
  <si>
    <t>822016267</t>
  </si>
  <si>
    <t>https://podminky.urs.cz/item/CS_URS_2024_01/899623171</t>
  </si>
  <si>
    <t>21,5*0,97</t>
  </si>
  <si>
    <t>52</t>
  </si>
  <si>
    <t>899658211</t>
  </si>
  <si>
    <t>Výztuž pro obetonování potrubí ze svařovaných sítí typu Kari</t>
  </si>
  <si>
    <t>882998451</t>
  </si>
  <si>
    <t>https://podminky.urs.cz/item/CS_URS_2024_01/899658211</t>
  </si>
  <si>
    <t>0,45</t>
  </si>
  <si>
    <t>Ostatní konstrukce a práce, bourání</t>
  </si>
  <si>
    <t>53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</si>
  <si>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</si>
  <si>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</si>
  <si>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1361578534</t>
  </si>
  <si>
    <t>https://podminky.urs.cz/item/CS_URS_2024_01/938902112</t>
  </si>
  <si>
    <t>54</t>
  </si>
  <si>
    <t>938902152</t>
  </si>
  <si>
    <t>Čištění příkopů komunikací s odstraněním travnatého porostu nebo nánosu s naložením na dopravní prostředek nebo s přemístěním na hromady na vzdálenost do 20 m strojně příkopovou frézou při šířce dna přes 400 mm</t>
  </si>
  <si>
    <t>-1092660463</t>
  </si>
  <si>
    <t>https://podminky.urs.cz/item/CS_URS_2024_01/938902152</t>
  </si>
  <si>
    <t>55</t>
  </si>
  <si>
    <t>985324111R</t>
  </si>
  <si>
    <t xml:space="preserve">Ochranný a sjednocující nátěr betonu sanačním materiálem </t>
  </si>
  <si>
    <t>-281828556</t>
  </si>
  <si>
    <t>1,8*1,5+1,5*3,25+1,5*2,86+2*1,8*3,25</t>
  </si>
  <si>
    <t>998</t>
  </si>
  <si>
    <t>Přesun hmot</t>
  </si>
  <si>
    <t>56</t>
  </si>
  <si>
    <t>998225111</t>
  </si>
  <si>
    <t>Přesun hmot pro komunikace s krytem z kameniva, monolitickým betonovým nebo živičným dopravní vzdálenost do 200 m jakékoliv délky objektu</t>
  </si>
  <si>
    <t>875074285</t>
  </si>
  <si>
    <t>https://podminky.urs.cz/item/CS_URS_2024_01/998225111</t>
  </si>
  <si>
    <t>PSV</t>
  </si>
  <si>
    <t>Práce a dodávky PSV</t>
  </si>
  <si>
    <t>711</t>
  </si>
  <si>
    <t>Izolace proti vodě, vlhkosti a plynům</t>
  </si>
  <si>
    <t>57</t>
  </si>
  <si>
    <t>711112001</t>
  </si>
  <si>
    <t>Provedení izolace proti zemní vlhkosti natěradly a tmely za studena na ploše svislé S nátěrem penetračním</t>
  </si>
  <si>
    <t>97370136</t>
  </si>
  <si>
    <t>https://podminky.urs.cz/item/CS_URS_2024_01/711112001</t>
  </si>
  <si>
    <t>58</t>
  </si>
  <si>
    <t>11163150</t>
  </si>
  <si>
    <t>lak penetrační asfaltový</t>
  </si>
  <si>
    <t>-1204104418</t>
  </si>
  <si>
    <t>33*0,00034 'Přepočtené koeficientem množství</t>
  </si>
  <si>
    <t>59</t>
  </si>
  <si>
    <t>711112002</t>
  </si>
  <si>
    <t>Provedení izolace proti zemní vlhkosti natěradly a tmely za studena na ploše svislé S nátěrem lakem asfaltovým</t>
  </si>
  <si>
    <t>-1823631545</t>
  </si>
  <si>
    <t>https://podminky.urs.cz/item/CS_URS_2024_01/711112002</t>
  </si>
  <si>
    <t>33*2</t>
  </si>
  <si>
    <t>11163152</t>
  </si>
  <si>
    <t>lak hydroizolační asfaltový</t>
  </si>
  <si>
    <t>-1087808952</t>
  </si>
  <si>
    <t>66*0,00041 'Přepočtené koeficientem množství</t>
  </si>
  <si>
    <t>61</t>
  </si>
  <si>
    <t>998711101</t>
  </si>
  <si>
    <t>Přesun hmot pro izolace proti vodě, vlhkosti a plynům stanovený z hmotnosti přesunovaného materiálu vodorovná dopravní vzdálenost do 50 m základní v objektech výšky do 6 m</t>
  </si>
  <si>
    <t>48182360</t>
  </si>
  <si>
    <t>https://podminky.urs.cz/item/CS_URS_2024_01/998711101</t>
  </si>
  <si>
    <t>767</t>
  </si>
  <si>
    <t>Konstrukce zámečnické</t>
  </si>
  <si>
    <t>62</t>
  </si>
  <si>
    <t>767662210</t>
  </si>
  <si>
    <t>Montáž mříží otvíravých</t>
  </si>
  <si>
    <t>-1274125494</t>
  </si>
  <si>
    <t>https://podminky.urs.cz/item/CS_URS_2024_01/767662210</t>
  </si>
  <si>
    <t>2*1,7</t>
  </si>
  <si>
    <t>63</t>
  </si>
  <si>
    <t>553141006R</t>
  </si>
  <si>
    <t xml:space="preserve">mříž jímky 2x1,7 m, metaliz. + 1 x zákl.nátěr , 2 x vrchní nátěr </t>
  </si>
  <si>
    <t>-1794009578</t>
  </si>
  <si>
    <t>64</t>
  </si>
  <si>
    <t>998767101</t>
  </si>
  <si>
    <t>Přesun hmot pro zámečnické konstrukce stanovený z hmotnosti přesunovaného materiálu vodorovná dopravní vzdálenost do 50 m základní v objektech výšky do 6 m</t>
  </si>
  <si>
    <t>-1344484193</t>
  </si>
  <si>
    <t>https://podminky.urs.cz/item/CS_URS_2024_01/998767101</t>
  </si>
  <si>
    <t>SKB502 -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</si>
  <si>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</si>
  <si>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</si>
  <si>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</si>
  <si>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</si>
  <si>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</si>
  <si>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</si>
  <si>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</si>
  <si>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</si>
  <si>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</si>
  <si>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</si>
  <si>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 xml:space="preserve">Geodetické práce před výstavbou , vytyčení </t>
  </si>
  <si>
    <t>1024</t>
  </si>
  <si>
    <t>-994273649</t>
  </si>
  <si>
    <t>https://podminky.urs.cz/item/CS_URS_2024_01/012103000</t>
  </si>
  <si>
    <t>012203001</t>
  </si>
  <si>
    <t xml:space="preserve">Vytyčení stáv.onž.sítí </t>
  </si>
  <si>
    <t>-686116966</t>
  </si>
  <si>
    <t>012303000</t>
  </si>
  <si>
    <t xml:space="preserve">Geodetické práce po výstavbě , zaměření skutečného provedení </t>
  </si>
  <si>
    <t>912520606</t>
  </si>
  <si>
    <t>https://podminky.urs.cz/item/CS_URS_2024_01/012303000</t>
  </si>
  <si>
    <t>013254000</t>
  </si>
  <si>
    <t>Dokumentace skutečného provedení stavby</t>
  </si>
  <si>
    <t>1609013560</t>
  </si>
  <si>
    <t>https://podminky.urs.cz/item/CS_URS_2024_01/013254000</t>
  </si>
  <si>
    <t>VRN3</t>
  </si>
  <si>
    <t>Zařízení staveniště</t>
  </si>
  <si>
    <t>030001000</t>
  </si>
  <si>
    <t>Zařízení staveniště- zřízení, odstranění, oplocení , zabezpečení , stav. buňky, mobil.WC , onergie pro ZD</t>
  </si>
  <si>
    <t>1242261156</t>
  </si>
  <si>
    <t>https://podminky.urs.cz/item/CS_URS_2024_01/030001000</t>
  </si>
  <si>
    <t>VRN7</t>
  </si>
  <si>
    <t>Provozní vlivy</t>
  </si>
  <si>
    <t>072103001</t>
  </si>
  <si>
    <t>Projednání DIO a zajištění DIR komunikace II.a III. třídy</t>
  </si>
  <si>
    <t>-1854467802</t>
  </si>
  <si>
    <t>https://podminky.urs.cz/item/CS_URS_2024_01/072103001</t>
  </si>
  <si>
    <t>075103000</t>
  </si>
  <si>
    <t xml:space="preserve">Vyvěšení a ochrana tel.kabelu </t>
  </si>
  <si>
    <t>969830213</t>
  </si>
  <si>
    <t>https://podminky.urs.cz/item/CS_URS_2024_01/075103000</t>
  </si>
  <si>
    <t>VRN9</t>
  </si>
  <si>
    <t>Ostatní náklady</t>
  </si>
  <si>
    <t>091604001</t>
  </si>
  <si>
    <t xml:space="preserve">Práce malého rozsahu </t>
  </si>
  <si>
    <t>-352107259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</si>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</sst>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51101" TargetMode="External" /><Relationship Id="rId2" Type="http://schemas.openxmlformats.org/officeDocument/2006/relationships/hyperlink" Target="https://podminky.urs.cz/item/CS_URS_2024_01/122452203" TargetMode="External" /><Relationship Id="rId3" Type="http://schemas.openxmlformats.org/officeDocument/2006/relationships/hyperlink" Target="https://podminky.urs.cz/item/CS_URS_2024_01/131351203" TargetMode="External" /><Relationship Id="rId4" Type="http://schemas.openxmlformats.org/officeDocument/2006/relationships/hyperlink" Target="https://podminky.urs.cz/item/CS_URS_2024_01/132354203" TargetMode="External" /><Relationship Id="rId5" Type="http://schemas.openxmlformats.org/officeDocument/2006/relationships/hyperlink" Target="https://podminky.urs.cz/item/CS_URS_2024_01/139001101" TargetMode="External" /><Relationship Id="rId6" Type="http://schemas.openxmlformats.org/officeDocument/2006/relationships/hyperlink" Target="https://podminky.urs.cz/item/CS_URS_2024_01/162301501" TargetMode="External" /><Relationship Id="rId7" Type="http://schemas.openxmlformats.org/officeDocument/2006/relationships/hyperlink" Target="https://podminky.urs.cz/item/CS_URS_2024_01/162301981" TargetMode="External" /><Relationship Id="rId8" Type="http://schemas.openxmlformats.org/officeDocument/2006/relationships/hyperlink" Target="https://podminky.urs.cz/item/CS_URS_2024_01/162702111" TargetMode="External" /><Relationship Id="rId9" Type="http://schemas.openxmlformats.org/officeDocument/2006/relationships/hyperlink" Target="https://podminky.urs.cz/item/CS_URS_2024_01/162702119" TargetMode="External" /><Relationship Id="rId10" Type="http://schemas.openxmlformats.org/officeDocument/2006/relationships/hyperlink" Target="https://podminky.urs.cz/item/CS_URS_2024_01/162751137" TargetMode="External" /><Relationship Id="rId11" Type="http://schemas.openxmlformats.org/officeDocument/2006/relationships/hyperlink" Target="https://podminky.urs.cz/item/CS_URS_2024_01/162751139" TargetMode="External" /><Relationship Id="rId12" Type="http://schemas.openxmlformats.org/officeDocument/2006/relationships/hyperlink" Target="https://podminky.urs.cz/item/CS_URS_2024_01/171201231" TargetMode="External" /><Relationship Id="rId13" Type="http://schemas.openxmlformats.org/officeDocument/2006/relationships/hyperlink" Target="https://podminky.urs.cz/item/CS_URS_2024_01/171251201" TargetMode="External" /><Relationship Id="rId14" Type="http://schemas.openxmlformats.org/officeDocument/2006/relationships/hyperlink" Target="https://podminky.urs.cz/item/CS_URS_2024_01/174151101" TargetMode="External" /><Relationship Id="rId15" Type="http://schemas.openxmlformats.org/officeDocument/2006/relationships/hyperlink" Target="https://podminky.urs.cz/item/CS_URS_2024_01/181351003" TargetMode="External" /><Relationship Id="rId16" Type="http://schemas.openxmlformats.org/officeDocument/2006/relationships/hyperlink" Target="https://podminky.urs.cz/item/CS_URS_2024_01/181411131" TargetMode="External" /><Relationship Id="rId17" Type="http://schemas.openxmlformats.org/officeDocument/2006/relationships/hyperlink" Target="https://podminky.urs.cz/item/CS_URS_2024_01/181951113" TargetMode="External" /><Relationship Id="rId18" Type="http://schemas.openxmlformats.org/officeDocument/2006/relationships/hyperlink" Target="https://podminky.urs.cz/item/CS_URS_2024_01/181951114" TargetMode="External" /><Relationship Id="rId19" Type="http://schemas.openxmlformats.org/officeDocument/2006/relationships/hyperlink" Target="https://podminky.urs.cz/item/CS_URS_2024_01/182113121" TargetMode="External" /><Relationship Id="rId20" Type="http://schemas.openxmlformats.org/officeDocument/2006/relationships/hyperlink" Target="https://podminky.urs.cz/item/CS_URS_2024_01/452311141" TargetMode="External" /><Relationship Id="rId21" Type="http://schemas.openxmlformats.org/officeDocument/2006/relationships/hyperlink" Target="https://podminky.urs.cz/item/CS_URS_2024_01/452311161" TargetMode="External" /><Relationship Id="rId22" Type="http://schemas.openxmlformats.org/officeDocument/2006/relationships/hyperlink" Target="https://podminky.urs.cz/item/CS_URS_2024_01/564831011" TargetMode="External" /><Relationship Id="rId23" Type="http://schemas.openxmlformats.org/officeDocument/2006/relationships/hyperlink" Target="https://podminky.urs.cz/item/CS_URS_2024_01/565145121" TargetMode="External" /><Relationship Id="rId24" Type="http://schemas.openxmlformats.org/officeDocument/2006/relationships/hyperlink" Target="https://podminky.urs.cz/item/CS_URS_2024_01/569951133" TargetMode="External" /><Relationship Id="rId25" Type="http://schemas.openxmlformats.org/officeDocument/2006/relationships/hyperlink" Target="https://podminky.urs.cz/item/CS_URS_2024_01/573231107" TargetMode="External" /><Relationship Id="rId26" Type="http://schemas.openxmlformats.org/officeDocument/2006/relationships/hyperlink" Target="https://podminky.urs.cz/item/CS_URS_2024_01/577144121" TargetMode="External" /><Relationship Id="rId27" Type="http://schemas.openxmlformats.org/officeDocument/2006/relationships/hyperlink" Target="https://podminky.urs.cz/item/CS_URS_2024_01/594511112" TargetMode="External" /><Relationship Id="rId28" Type="http://schemas.openxmlformats.org/officeDocument/2006/relationships/hyperlink" Target="https://podminky.urs.cz/item/CS_URS_2024_01/599632111" TargetMode="External" /><Relationship Id="rId29" Type="http://schemas.openxmlformats.org/officeDocument/2006/relationships/hyperlink" Target="https://podminky.urs.cz/item/CS_URS_2024_01/822472112" TargetMode="External" /><Relationship Id="rId30" Type="http://schemas.openxmlformats.org/officeDocument/2006/relationships/hyperlink" Target="https://podminky.urs.cz/item/CS_URS_2024_01/894302171" TargetMode="External" /><Relationship Id="rId31" Type="http://schemas.openxmlformats.org/officeDocument/2006/relationships/hyperlink" Target="https://podminky.urs.cz/item/CS_URS_2024_01/894501111" TargetMode="External" /><Relationship Id="rId32" Type="http://schemas.openxmlformats.org/officeDocument/2006/relationships/hyperlink" Target="https://podminky.urs.cz/item/CS_URS_2024_01/894608112" TargetMode="External" /><Relationship Id="rId33" Type="http://schemas.openxmlformats.org/officeDocument/2006/relationships/hyperlink" Target="https://podminky.urs.cz/item/CS_URS_2024_01/894608211" TargetMode="External" /><Relationship Id="rId34" Type="http://schemas.openxmlformats.org/officeDocument/2006/relationships/hyperlink" Target="https://podminky.urs.cz/item/CS_URS_2024_01/899104112" TargetMode="External" /><Relationship Id="rId35" Type="http://schemas.openxmlformats.org/officeDocument/2006/relationships/hyperlink" Target="https://podminky.urs.cz/item/CS_URS_2024_01/899623171" TargetMode="External" /><Relationship Id="rId36" Type="http://schemas.openxmlformats.org/officeDocument/2006/relationships/hyperlink" Target="https://podminky.urs.cz/item/CS_URS_2024_01/899658211" TargetMode="External" /><Relationship Id="rId37" Type="http://schemas.openxmlformats.org/officeDocument/2006/relationships/hyperlink" Target="https://podminky.urs.cz/item/CS_URS_2024_01/938902112" TargetMode="External" /><Relationship Id="rId38" Type="http://schemas.openxmlformats.org/officeDocument/2006/relationships/hyperlink" Target="https://podminky.urs.cz/item/CS_URS_2024_01/938902152" TargetMode="External" /><Relationship Id="rId39" Type="http://schemas.openxmlformats.org/officeDocument/2006/relationships/hyperlink" Target="https://podminky.urs.cz/item/CS_URS_2024_01/998225111" TargetMode="External" /><Relationship Id="rId40" Type="http://schemas.openxmlformats.org/officeDocument/2006/relationships/hyperlink" Target="https://podminky.urs.cz/item/CS_URS_2024_01/711112001" TargetMode="External" /><Relationship Id="rId41" Type="http://schemas.openxmlformats.org/officeDocument/2006/relationships/hyperlink" Target="https://podminky.urs.cz/item/CS_URS_2024_01/711112002" TargetMode="External" /><Relationship Id="rId42" Type="http://schemas.openxmlformats.org/officeDocument/2006/relationships/hyperlink" Target="https://podminky.urs.cz/item/CS_URS_2024_01/998711101" TargetMode="External" /><Relationship Id="rId43" Type="http://schemas.openxmlformats.org/officeDocument/2006/relationships/hyperlink" Target="https://podminky.urs.cz/item/CS_URS_2024_01/767662210" TargetMode="External" /><Relationship Id="rId44" Type="http://schemas.openxmlformats.org/officeDocument/2006/relationships/hyperlink" Target="https://podminky.urs.cz/item/CS_URS_2024_01/998767101" TargetMode="External" /><Relationship Id="rId4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103000" TargetMode="External" /><Relationship Id="rId2" Type="http://schemas.openxmlformats.org/officeDocument/2006/relationships/hyperlink" Target="https://podminky.urs.cz/item/CS_URS_2024_01/012303000" TargetMode="External" /><Relationship Id="rId3" Type="http://schemas.openxmlformats.org/officeDocument/2006/relationships/hyperlink" Target="https://podminky.urs.cz/item/CS_URS_2024_01/013254000" TargetMode="External" /><Relationship Id="rId4" Type="http://schemas.openxmlformats.org/officeDocument/2006/relationships/hyperlink" Target="https://podminky.urs.cz/item/CS_URS_2024_01/030001000" TargetMode="External" /><Relationship Id="rId5" Type="http://schemas.openxmlformats.org/officeDocument/2006/relationships/hyperlink" Target="https://podminky.urs.cz/item/CS_URS_2024_01/072103001" TargetMode="External" /><Relationship Id="rId6" Type="http://schemas.openxmlformats.org/officeDocument/2006/relationships/hyperlink" Target="https://podminky.urs.cz/item/CS_URS_2024_01/075103000" TargetMode="External" /><Relationship Id="rId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6" t="s">
        <v>29</v>
      </c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34</v>
      </c>
      <c r="AL11" s="24"/>
      <c r="AM11" s="24"/>
      <c r="AN11" s="29" t="s">
        <v>32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31</v>
      </c>
      <c r="AL13" s="24"/>
      <c r="AM13" s="24"/>
      <c r="AN13" s="37" t="s">
        <v>36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7" t="s">
        <v>36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34</v>
      </c>
      <c r="AL14" s="24"/>
      <c r="AM14" s="24"/>
      <c r="AN14" s="37" t="s">
        <v>36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31</v>
      </c>
      <c r="AL16" s="24"/>
      <c r="AM16" s="24"/>
      <c r="AN16" s="29" t="s">
        <v>38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34</v>
      </c>
      <c r="AL17" s="24"/>
      <c r="AM17" s="24"/>
      <c r="AN17" s="29" t="s">
        <v>40</v>
      </c>
      <c r="AO17" s="24"/>
      <c r="AP17" s="24"/>
      <c r="AQ17" s="24"/>
      <c r="AR17" s="22"/>
      <c r="BE17" s="33"/>
      <c r="BS17" s="19" t="s">
        <v>41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31</v>
      </c>
      <c r="AL19" s="24"/>
      <c r="AM19" s="24"/>
      <c r="AN19" s="29" t="s">
        <v>43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34</v>
      </c>
      <c r="AL20" s="24"/>
      <c r="AM20" s="24"/>
      <c r="AN20" s="29" t="s">
        <v>45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9" t="s">
        <v>47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50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51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52</v>
      </c>
      <c r="E29" s="50"/>
      <c r="F29" s="34" t="s">
        <v>53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54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55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56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57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59</v>
      </c>
      <c r="U35" s="57"/>
      <c r="V35" s="57"/>
      <c r="W35" s="57"/>
      <c r="X35" s="59" t="s">
        <v>60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61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SKB5B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II/235 , Pětidomí - Přísednice - dokončení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 xml:space="preserve"> 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IF(AN8="","",AN8)</f>
        <v>1. 2. 2024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4" t="s">
        <v>30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 xml:space="preserve">SÚS Olzeňského kraje 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37</v>
      </c>
      <c r="AJ49" s="43"/>
      <c r="AK49" s="43"/>
      <c r="AL49" s="43"/>
      <c r="AM49" s="76" t="str">
        <f>IF(E17="","",E17)</f>
        <v>Projekční kancelář Ing.Škubalová</v>
      </c>
      <c r="AN49" s="67"/>
      <c r="AO49" s="67"/>
      <c r="AP49" s="67"/>
      <c r="AQ49" s="43"/>
      <c r="AR49" s="47"/>
      <c r="AS49" s="77" t="s">
        <v>62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4" t="s">
        <v>35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42</v>
      </c>
      <c r="AJ50" s="43"/>
      <c r="AK50" s="43"/>
      <c r="AL50" s="43"/>
      <c r="AM50" s="76" t="str">
        <f>IF(E20="","",E20)</f>
        <v>Straka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63</v>
      </c>
      <c r="D52" s="90"/>
      <c r="E52" s="90"/>
      <c r="F52" s="90"/>
      <c r="G52" s="90"/>
      <c r="H52" s="91"/>
      <c r="I52" s="92" t="s">
        <v>64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65</v>
      </c>
      <c r="AH52" s="90"/>
      <c r="AI52" s="90"/>
      <c r="AJ52" s="90"/>
      <c r="AK52" s="90"/>
      <c r="AL52" s="90"/>
      <c r="AM52" s="90"/>
      <c r="AN52" s="92" t="s">
        <v>66</v>
      </c>
      <c r="AO52" s="90"/>
      <c r="AP52" s="90"/>
      <c r="AQ52" s="94" t="s">
        <v>67</v>
      </c>
      <c r="AR52" s="47"/>
      <c r="AS52" s="95" t="s">
        <v>68</v>
      </c>
      <c r="AT52" s="96" t="s">
        <v>69</v>
      </c>
      <c r="AU52" s="96" t="s">
        <v>70</v>
      </c>
      <c r="AV52" s="96" t="s">
        <v>71</v>
      </c>
      <c r="AW52" s="96" t="s">
        <v>72</v>
      </c>
      <c r="AX52" s="96" t="s">
        <v>73</v>
      </c>
      <c r="AY52" s="96" t="s">
        <v>74</v>
      </c>
      <c r="AZ52" s="96" t="s">
        <v>75</v>
      </c>
      <c r="BA52" s="96" t="s">
        <v>76</v>
      </c>
      <c r="BB52" s="96" t="s">
        <v>77</v>
      </c>
      <c r="BC52" s="96" t="s">
        <v>78</v>
      </c>
      <c r="BD52" s="97" t="s">
        <v>79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80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ROUND(SUM(AG55:AG56),2)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32</v>
      </c>
      <c r="AR54" s="107"/>
      <c r="AS54" s="108">
        <f>ROUND(SUM(AS55:AS56),2)</f>
        <v>0</v>
      </c>
      <c r="AT54" s="109">
        <f>ROUND(SUM(AV54:AW54),2)</f>
        <v>0</v>
      </c>
      <c r="AU54" s="110">
        <f>ROUND(SUM(AU55:AU56),5)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ROUND(SUM(AZ55:AZ56),2)</f>
        <v>0</v>
      </c>
      <c r="BA54" s="109">
        <f>ROUND(SUM(BA55:BA56),2)</f>
        <v>0</v>
      </c>
      <c r="BB54" s="109">
        <f>ROUND(SUM(BB55:BB56),2)</f>
        <v>0</v>
      </c>
      <c r="BC54" s="109">
        <f>ROUND(SUM(BC55:BC56),2)</f>
        <v>0</v>
      </c>
      <c r="BD54" s="111">
        <f>ROUND(SUM(BD55:BD56),2)</f>
        <v>0</v>
      </c>
      <c r="BE54" s="6"/>
      <c r="BS54" s="112" t="s">
        <v>81</v>
      </c>
      <c r="BT54" s="112" t="s">
        <v>82</v>
      </c>
      <c r="BU54" s="113" t="s">
        <v>83</v>
      </c>
      <c r="BV54" s="112" t="s">
        <v>84</v>
      </c>
      <c r="BW54" s="112" t="s">
        <v>5</v>
      </c>
      <c r="BX54" s="112" t="s">
        <v>85</v>
      </c>
      <c r="CL54" s="112" t="s">
        <v>19</v>
      </c>
    </row>
    <row r="55" spans="1:91" s="7" customFormat="1" ht="16.5" customHeight="1">
      <c r="A55" s="114" t="s">
        <v>86</v>
      </c>
      <c r="B55" s="115"/>
      <c r="C55" s="116"/>
      <c r="D55" s="117" t="s">
        <v>87</v>
      </c>
      <c r="E55" s="117"/>
      <c r="F55" s="117"/>
      <c r="G55" s="117"/>
      <c r="H55" s="117"/>
      <c r="I55" s="118"/>
      <c r="J55" s="117" t="s">
        <v>88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'SKB501 - SO 101 Komunikace'!J30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89</v>
      </c>
      <c r="AR55" s="121"/>
      <c r="AS55" s="122">
        <v>0</v>
      </c>
      <c r="AT55" s="123">
        <f>ROUND(SUM(AV55:AW55),2)</f>
        <v>0</v>
      </c>
      <c r="AU55" s="124">
        <f>'SKB501 - SO 101 Komunikace'!P89</f>
        <v>0</v>
      </c>
      <c r="AV55" s="123">
        <f>'SKB501 - SO 101 Komunikace'!J33</f>
        <v>0</v>
      </c>
      <c r="AW55" s="123">
        <f>'SKB501 - SO 101 Komunikace'!J34</f>
        <v>0</v>
      </c>
      <c r="AX55" s="123">
        <f>'SKB501 - SO 101 Komunikace'!J35</f>
        <v>0</v>
      </c>
      <c r="AY55" s="123">
        <f>'SKB501 - SO 101 Komunikace'!J36</f>
        <v>0</v>
      </c>
      <c r="AZ55" s="123">
        <f>'SKB501 - SO 101 Komunikace'!F33</f>
        <v>0</v>
      </c>
      <c r="BA55" s="123">
        <f>'SKB501 - SO 101 Komunikace'!F34</f>
        <v>0</v>
      </c>
      <c r="BB55" s="123">
        <f>'SKB501 - SO 101 Komunikace'!F35</f>
        <v>0</v>
      </c>
      <c r="BC55" s="123">
        <f>'SKB501 - SO 101 Komunikace'!F36</f>
        <v>0</v>
      </c>
      <c r="BD55" s="125">
        <f>'SKB501 - SO 101 Komunikace'!F37</f>
        <v>0</v>
      </c>
      <c r="BE55" s="7"/>
      <c r="BT55" s="126" t="s">
        <v>90</v>
      </c>
      <c r="BV55" s="126" t="s">
        <v>84</v>
      </c>
      <c r="BW55" s="126" t="s">
        <v>91</v>
      </c>
      <c r="BX55" s="126" t="s">
        <v>5</v>
      </c>
      <c r="CL55" s="126" t="s">
        <v>19</v>
      </c>
      <c r="CM55" s="126" t="s">
        <v>21</v>
      </c>
    </row>
    <row r="56" spans="1:91" s="7" customFormat="1" ht="16.5" customHeight="1">
      <c r="A56" s="114" t="s">
        <v>86</v>
      </c>
      <c r="B56" s="115"/>
      <c r="C56" s="116"/>
      <c r="D56" s="117" t="s">
        <v>92</v>
      </c>
      <c r="E56" s="117"/>
      <c r="F56" s="117"/>
      <c r="G56" s="117"/>
      <c r="H56" s="117"/>
      <c r="I56" s="118"/>
      <c r="J56" s="117" t="s">
        <v>93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'SKB502 - VON'!J30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89</v>
      </c>
      <c r="AR56" s="121"/>
      <c r="AS56" s="127">
        <v>0</v>
      </c>
      <c r="AT56" s="128">
        <f>ROUND(SUM(AV56:AW56),2)</f>
        <v>0</v>
      </c>
      <c r="AU56" s="129">
        <f>'SKB502 - VON'!P84</f>
        <v>0</v>
      </c>
      <c r="AV56" s="128">
        <f>'SKB502 - VON'!J33</f>
        <v>0</v>
      </c>
      <c r="AW56" s="128">
        <f>'SKB502 - VON'!J34</f>
        <v>0</v>
      </c>
      <c r="AX56" s="128">
        <f>'SKB502 - VON'!J35</f>
        <v>0</v>
      </c>
      <c r="AY56" s="128">
        <f>'SKB502 - VON'!J36</f>
        <v>0</v>
      </c>
      <c r="AZ56" s="128">
        <f>'SKB502 - VON'!F33</f>
        <v>0</v>
      </c>
      <c r="BA56" s="128">
        <f>'SKB502 - VON'!F34</f>
        <v>0</v>
      </c>
      <c r="BB56" s="128">
        <f>'SKB502 - VON'!F35</f>
        <v>0</v>
      </c>
      <c r="BC56" s="128">
        <f>'SKB502 - VON'!F36</f>
        <v>0</v>
      </c>
      <c r="BD56" s="130">
        <f>'SKB502 - VON'!F37</f>
        <v>0</v>
      </c>
      <c r="BE56" s="7"/>
      <c r="BT56" s="126" t="s">
        <v>90</v>
      </c>
      <c r="BV56" s="126" t="s">
        <v>84</v>
      </c>
      <c r="BW56" s="126" t="s">
        <v>94</v>
      </c>
      <c r="BX56" s="126" t="s">
        <v>5</v>
      </c>
      <c r="CL56" s="126" t="s">
        <v>19</v>
      </c>
      <c r="CM56" s="126" t="s">
        <v>21</v>
      </c>
    </row>
    <row r="57" spans="1:57" s="2" customFormat="1" ht="30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7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s="2" customFormat="1" ht="6.95" customHeight="1">
      <c r="A58" s="41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KB501 - SO 101 Komunikace'!C2" display="/"/>
    <hyperlink ref="A56" location="'SKB502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95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II/235 , Pětidomí - Přísednice - dokončení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97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ROUND(J89,2)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ROUND((SUM(BE89:BE340)),2)</f>
        <v>0</v>
      </c>
      <c r="G33" s="41"/>
      <c r="H33" s="41"/>
      <c r="I33" s="151">
        <v>0.21</v>
      </c>
      <c r="J33" s="150">
        <f>ROUND(((SUM(BE89:BE340))*I33),2)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ROUND((SUM(BF89:BF340)),2)</f>
        <v>0</v>
      </c>
      <c r="G34" s="41"/>
      <c r="H34" s="41"/>
      <c r="I34" s="151">
        <v>0.12</v>
      </c>
      <c r="J34" s="150">
        <f>ROUND(((SUM(BF89:BF340))*I34),2)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ROUND((SUM(BG89:BG340)),2)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ROUND((SUM(BH89:BH340)),2)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ROUND((SUM(BI89:BI340)),2)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II/235 , Pětidomí - Přísednice - dokončení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SKB501 - SO 101 Komunikace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 xml:space="preserve">SÚS Olzeňského kraje 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J89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101</v>
      </c>
    </row>
    <row r="60" spans="1:31" s="9" customFormat="1" ht="24.95" customHeight="1">
      <c r="A60" s="9"/>
      <c r="B60" s="168"/>
      <c r="C60" s="169"/>
      <c r="D60" s="170" t="s">
        <v>102</v>
      </c>
      <c r="E60" s="171"/>
      <c r="F60" s="171"/>
      <c r="G60" s="171"/>
      <c r="H60" s="171"/>
      <c r="I60" s="171"/>
      <c r="J60" s="172">
        <f>J90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103</v>
      </c>
      <c r="E61" s="177"/>
      <c r="F61" s="177"/>
      <c r="G61" s="177"/>
      <c r="H61" s="177"/>
      <c r="I61" s="177"/>
      <c r="J61" s="178">
        <f>J91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104</v>
      </c>
      <c r="E62" s="177"/>
      <c r="F62" s="177"/>
      <c r="G62" s="177"/>
      <c r="H62" s="177"/>
      <c r="I62" s="177"/>
      <c r="J62" s="178">
        <f>J185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105</v>
      </c>
      <c r="E63" s="177"/>
      <c r="F63" s="177"/>
      <c r="G63" s="177"/>
      <c r="H63" s="177"/>
      <c r="I63" s="177"/>
      <c r="J63" s="178">
        <f>J196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106</v>
      </c>
      <c r="E64" s="177"/>
      <c r="F64" s="177"/>
      <c r="G64" s="177"/>
      <c r="H64" s="177"/>
      <c r="I64" s="177"/>
      <c r="J64" s="178">
        <f>J240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107</v>
      </c>
      <c r="E65" s="177"/>
      <c r="F65" s="177"/>
      <c r="G65" s="177"/>
      <c r="H65" s="177"/>
      <c r="I65" s="177"/>
      <c r="J65" s="178">
        <f>J296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108</v>
      </c>
      <c r="E66" s="177"/>
      <c r="F66" s="177"/>
      <c r="G66" s="177"/>
      <c r="H66" s="177"/>
      <c r="I66" s="177"/>
      <c r="J66" s="178">
        <f>J311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8"/>
      <c r="C67" s="169"/>
      <c r="D67" s="170" t="s">
        <v>109</v>
      </c>
      <c r="E67" s="171"/>
      <c r="F67" s="171"/>
      <c r="G67" s="171"/>
      <c r="H67" s="171"/>
      <c r="I67" s="171"/>
      <c r="J67" s="172">
        <f>J314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4"/>
      <c r="C68" s="175"/>
      <c r="D68" s="176" t="s">
        <v>110</v>
      </c>
      <c r="E68" s="177"/>
      <c r="F68" s="177"/>
      <c r="G68" s="177"/>
      <c r="H68" s="177"/>
      <c r="I68" s="177"/>
      <c r="J68" s="178">
        <f>J315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111</v>
      </c>
      <c r="E69" s="177"/>
      <c r="F69" s="177"/>
      <c r="G69" s="177"/>
      <c r="H69" s="177"/>
      <c r="I69" s="177"/>
      <c r="J69" s="178">
        <f>J332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5" t="s">
        <v>112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16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63" t="str">
        <f>E7</f>
        <v>II/235 , Pětidomí - Přísednice - dokončení</v>
      </c>
      <c r="F79" s="34"/>
      <c r="G79" s="34"/>
      <c r="H79" s="34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96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E9</f>
        <v>SKB501 - SO 101 Komunikace</v>
      </c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22</v>
      </c>
      <c r="D83" s="43"/>
      <c r="E83" s="43"/>
      <c r="F83" s="29" t="str">
        <f>F12</f>
        <v xml:space="preserve"> </v>
      </c>
      <c r="G83" s="43"/>
      <c r="H83" s="43"/>
      <c r="I83" s="34" t="s">
        <v>24</v>
      </c>
      <c r="J83" s="75" t="str">
        <f>IF(J12="","",J12)</f>
        <v>1. 2. 2024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25.65" customHeight="1">
      <c r="A85" s="41"/>
      <c r="B85" s="42"/>
      <c r="C85" s="34" t="s">
        <v>30</v>
      </c>
      <c r="D85" s="43"/>
      <c r="E85" s="43"/>
      <c r="F85" s="29" t="str">
        <f>E15</f>
        <v xml:space="preserve">SÚS Olzeňského kraje </v>
      </c>
      <c r="G85" s="43"/>
      <c r="H85" s="43"/>
      <c r="I85" s="34" t="s">
        <v>37</v>
      </c>
      <c r="J85" s="39" t="str">
        <f>E21</f>
        <v>Projekční kancelář Ing.Škubalová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4" t="s">
        <v>35</v>
      </c>
      <c r="D86" s="43"/>
      <c r="E86" s="43"/>
      <c r="F86" s="29" t="str">
        <f>IF(E18="","",E18)</f>
        <v>Vyplň údaj</v>
      </c>
      <c r="G86" s="43"/>
      <c r="H86" s="43"/>
      <c r="I86" s="34" t="s">
        <v>42</v>
      </c>
      <c r="J86" s="39" t="str">
        <f>E24</f>
        <v>Straka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80"/>
      <c r="B88" s="181"/>
      <c r="C88" s="182" t="s">
        <v>113</v>
      </c>
      <c r="D88" s="183" t="s">
        <v>67</v>
      </c>
      <c r="E88" s="183" t="s">
        <v>63</v>
      </c>
      <c r="F88" s="183" t="s">
        <v>64</v>
      </c>
      <c r="G88" s="183" t="s">
        <v>114</v>
      </c>
      <c r="H88" s="183" t="s">
        <v>115</v>
      </c>
      <c r="I88" s="183" t="s">
        <v>116</v>
      </c>
      <c r="J88" s="183" t="s">
        <v>100</v>
      </c>
      <c r="K88" s="184" t="s">
        <v>117</v>
      </c>
      <c r="L88" s="185"/>
      <c r="M88" s="95" t="s">
        <v>32</v>
      </c>
      <c r="N88" s="96" t="s">
        <v>52</v>
      </c>
      <c r="O88" s="96" t="s">
        <v>118</v>
      </c>
      <c r="P88" s="96" t="s">
        <v>119</v>
      </c>
      <c r="Q88" s="96" t="s">
        <v>120</v>
      </c>
      <c r="R88" s="96" t="s">
        <v>121</v>
      </c>
      <c r="S88" s="96" t="s">
        <v>122</v>
      </c>
      <c r="T88" s="97" t="s">
        <v>123</v>
      </c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</row>
    <row r="89" spans="1:63" s="2" customFormat="1" ht="22.8" customHeight="1">
      <c r="A89" s="41"/>
      <c r="B89" s="42"/>
      <c r="C89" s="102" t="s">
        <v>124</v>
      </c>
      <c r="D89" s="43"/>
      <c r="E89" s="43"/>
      <c r="F89" s="43"/>
      <c r="G89" s="43"/>
      <c r="H89" s="43"/>
      <c r="I89" s="43"/>
      <c r="J89" s="186">
        <f>BK89</f>
        <v>0</v>
      </c>
      <c r="K89" s="43"/>
      <c r="L89" s="47"/>
      <c r="M89" s="98"/>
      <c r="N89" s="187"/>
      <c r="O89" s="99"/>
      <c r="P89" s="188">
        <f>P90+P314</f>
        <v>0</v>
      </c>
      <c r="Q89" s="99"/>
      <c r="R89" s="188">
        <f>R90+R314</f>
        <v>177.28525685</v>
      </c>
      <c r="S89" s="99"/>
      <c r="T89" s="189">
        <f>T90+T314</f>
        <v>23.28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81</v>
      </c>
      <c r="AU89" s="19" t="s">
        <v>101</v>
      </c>
      <c r="BK89" s="190">
        <f>BK90+BK314</f>
        <v>0</v>
      </c>
    </row>
    <row r="90" spans="1:63" s="12" customFormat="1" ht="25.9" customHeight="1">
      <c r="A90" s="12"/>
      <c r="B90" s="191"/>
      <c r="C90" s="192"/>
      <c r="D90" s="193" t="s">
        <v>81</v>
      </c>
      <c r="E90" s="194" t="s">
        <v>125</v>
      </c>
      <c r="F90" s="194" t="s">
        <v>126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P91+P185+P196+P240+P296+P311</f>
        <v>0</v>
      </c>
      <c r="Q90" s="199"/>
      <c r="R90" s="200">
        <f>R91+R185+R196+R240+R296+R311</f>
        <v>176.98595085</v>
      </c>
      <c r="S90" s="199"/>
      <c r="T90" s="201">
        <f>T91+T185+T196+T240+T296+T311</f>
        <v>23.28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90</v>
      </c>
      <c r="AT90" s="203" t="s">
        <v>81</v>
      </c>
      <c r="AU90" s="203" t="s">
        <v>82</v>
      </c>
      <c r="AY90" s="202" t="s">
        <v>127</v>
      </c>
      <c r="BK90" s="204">
        <f>BK91+BK185+BK196+BK240+BK296+BK311</f>
        <v>0</v>
      </c>
    </row>
    <row r="91" spans="1:63" s="12" customFormat="1" ht="22.8" customHeight="1">
      <c r="A91" s="12"/>
      <c r="B91" s="191"/>
      <c r="C91" s="192"/>
      <c r="D91" s="193" t="s">
        <v>81</v>
      </c>
      <c r="E91" s="205" t="s">
        <v>90</v>
      </c>
      <c r="F91" s="205" t="s">
        <v>128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SUM(P92:P184)</f>
        <v>0</v>
      </c>
      <c r="Q91" s="199"/>
      <c r="R91" s="200">
        <f>SUM(R92:R184)</f>
        <v>136.92284</v>
      </c>
      <c r="S91" s="199"/>
      <c r="T91" s="201">
        <f>SUM(T92:T184)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90</v>
      </c>
      <c r="AT91" s="203" t="s">
        <v>81</v>
      </c>
      <c r="AU91" s="203" t="s">
        <v>90</v>
      </c>
      <c r="AY91" s="202" t="s">
        <v>127</v>
      </c>
      <c r="BK91" s="204">
        <f>SUM(BK92:BK184)</f>
        <v>0</v>
      </c>
    </row>
    <row r="92" spans="1:65" s="2" customFormat="1" ht="49.05" customHeight="1">
      <c r="A92" s="41"/>
      <c r="B92" s="42"/>
      <c r="C92" s="207" t="s">
        <v>90</v>
      </c>
      <c r="D92" s="207" t="s">
        <v>129</v>
      </c>
      <c r="E92" s="208" t="s">
        <v>130</v>
      </c>
      <c r="F92" s="209" t="s">
        <v>131</v>
      </c>
      <c r="G92" s="210" t="s">
        <v>132</v>
      </c>
      <c r="H92" s="211">
        <v>60</v>
      </c>
      <c r="I92" s="212"/>
      <c r="J92" s="213">
        <f>ROUND(I92*H92,2)</f>
        <v>0</v>
      </c>
      <c r="K92" s="209" t="s">
        <v>133</v>
      </c>
      <c r="L92" s="47"/>
      <c r="M92" s="214" t="s">
        <v>32</v>
      </c>
      <c r="N92" s="215" t="s">
        <v>53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134</v>
      </c>
      <c r="AT92" s="218" t="s">
        <v>129</v>
      </c>
      <c r="AU92" s="218" t="s">
        <v>21</v>
      </c>
      <c r="AY92" s="19" t="s">
        <v>127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90</v>
      </c>
      <c r="BK92" s="219">
        <f>ROUND(I92*H92,2)</f>
        <v>0</v>
      </c>
      <c r="BL92" s="19" t="s">
        <v>134</v>
      </c>
      <c r="BM92" s="218" t="s">
        <v>135</v>
      </c>
    </row>
    <row r="93" spans="1:47" s="2" customFormat="1" ht="12">
      <c r="A93" s="41"/>
      <c r="B93" s="42"/>
      <c r="C93" s="43"/>
      <c r="D93" s="220" t="s">
        <v>136</v>
      </c>
      <c r="E93" s="43"/>
      <c r="F93" s="221" t="s">
        <v>137</v>
      </c>
      <c r="G93" s="43"/>
      <c r="H93" s="43"/>
      <c r="I93" s="222"/>
      <c r="J93" s="43"/>
      <c r="K93" s="43"/>
      <c r="L93" s="47"/>
      <c r="M93" s="223"/>
      <c r="N93" s="22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136</v>
      </c>
      <c r="AU93" s="19" t="s">
        <v>21</v>
      </c>
    </row>
    <row r="94" spans="1:51" s="13" customFormat="1" ht="12">
      <c r="A94" s="13"/>
      <c r="B94" s="225"/>
      <c r="C94" s="226"/>
      <c r="D94" s="227" t="s">
        <v>138</v>
      </c>
      <c r="E94" s="228" t="s">
        <v>32</v>
      </c>
      <c r="F94" s="229" t="s">
        <v>139</v>
      </c>
      <c r="G94" s="226"/>
      <c r="H94" s="230">
        <v>60</v>
      </c>
      <c r="I94" s="231"/>
      <c r="J94" s="226"/>
      <c r="K94" s="226"/>
      <c r="L94" s="232"/>
      <c r="M94" s="233"/>
      <c r="N94" s="234"/>
      <c r="O94" s="234"/>
      <c r="P94" s="234"/>
      <c r="Q94" s="234"/>
      <c r="R94" s="234"/>
      <c r="S94" s="234"/>
      <c r="T94" s="23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6" t="s">
        <v>138</v>
      </c>
      <c r="AU94" s="236" t="s">
        <v>21</v>
      </c>
      <c r="AV94" s="13" t="s">
        <v>21</v>
      </c>
      <c r="AW94" s="13" t="s">
        <v>41</v>
      </c>
      <c r="AX94" s="13" t="s">
        <v>82</v>
      </c>
      <c r="AY94" s="236" t="s">
        <v>127</v>
      </c>
    </row>
    <row r="95" spans="1:51" s="14" customFormat="1" ht="12">
      <c r="A95" s="14"/>
      <c r="B95" s="237"/>
      <c r="C95" s="238"/>
      <c r="D95" s="227" t="s">
        <v>138</v>
      </c>
      <c r="E95" s="239" t="s">
        <v>32</v>
      </c>
      <c r="F95" s="240" t="s">
        <v>140</v>
      </c>
      <c r="G95" s="238"/>
      <c r="H95" s="239" t="s">
        <v>32</v>
      </c>
      <c r="I95" s="241"/>
      <c r="J95" s="238"/>
      <c r="K95" s="238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138</v>
      </c>
      <c r="AU95" s="246" t="s">
        <v>21</v>
      </c>
      <c r="AV95" s="14" t="s">
        <v>90</v>
      </c>
      <c r="AW95" s="14" t="s">
        <v>41</v>
      </c>
      <c r="AX95" s="14" t="s">
        <v>82</v>
      </c>
      <c r="AY95" s="246" t="s">
        <v>127</v>
      </c>
    </row>
    <row r="96" spans="1:51" s="15" customFormat="1" ht="12">
      <c r="A96" s="15"/>
      <c r="B96" s="247"/>
      <c r="C96" s="248"/>
      <c r="D96" s="227" t="s">
        <v>138</v>
      </c>
      <c r="E96" s="249" t="s">
        <v>32</v>
      </c>
      <c r="F96" s="250" t="s">
        <v>141</v>
      </c>
      <c r="G96" s="248"/>
      <c r="H96" s="251">
        <v>60</v>
      </c>
      <c r="I96" s="252"/>
      <c r="J96" s="248"/>
      <c r="K96" s="248"/>
      <c r="L96" s="253"/>
      <c r="M96" s="254"/>
      <c r="N96" s="255"/>
      <c r="O96" s="255"/>
      <c r="P96" s="255"/>
      <c r="Q96" s="255"/>
      <c r="R96" s="255"/>
      <c r="S96" s="255"/>
      <c r="T96" s="256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7" t="s">
        <v>138</v>
      </c>
      <c r="AU96" s="257" t="s">
        <v>21</v>
      </c>
      <c r="AV96" s="15" t="s">
        <v>134</v>
      </c>
      <c r="AW96" s="15" t="s">
        <v>41</v>
      </c>
      <c r="AX96" s="15" t="s">
        <v>90</v>
      </c>
      <c r="AY96" s="257" t="s">
        <v>127</v>
      </c>
    </row>
    <row r="97" spans="1:65" s="2" customFormat="1" ht="16.5" customHeight="1">
      <c r="A97" s="41"/>
      <c r="B97" s="42"/>
      <c r="C97" s="207" t="s">
        <v>21</v>
      </c>
      <c r="D97" s="207" t="s">
        <v>129</v>
      </c>
      <c r="E97" s="208" t="s">
        <v>142</v>
      </c>
      <c r="F97" s="209" t="s">
        <v>143</v>
      </c>
      <c r="G97" s="210" t="s">
        <v>132</v>
      </c>
      <c r="H97" s="211">
        <v>20</v>
      </c>
      <c r="I97" s="212"/>
      <c r="J97" s="213">
        <f>ROUND(I97*H97,2)</f>
        <v>0</v>
      </c>
      <c r="K97" s="209" t="s">
        <v>32</v>
      </c>
      <c r="L97" s="47"/>
      <c r="M97" s="214" t="s">
        <v>32</v>
      </c>
      <c r="N97" s="215" t="s">
        <v>53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134</v>
      </c>
      <c r="AT97" s="218" t="s">
        <v>129</v>
      </c>
      <c r="AU97" s="218" t="s">
        <v>21</v>
      </c>
      <c r="AY97" s="19" t="s">
        <v>127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90</v>
      </c>
      <c r="BK97" s="219">
        <f>ROUND(I97*H97,2)</f>
        <v>0</v>
      </c>
      <c r="BL97" s="19" t="s">
        <v>134</v>
      </c>
      <c r="BM97" s="218" t="s">
        <v>144</v>
      </c>
    </row>
    <row r="98" spans="1:51" s="13" customFormat="1" ht="12">
      <c r="A98" s="13"/>
      <c r="B98" s="225"/>
      <c r="C98" s="226"/>
      <c r="D98" s="227" t="s">
        <v>138</v>
      </c>
      <c r="E98" s="228" t="s">
        <v>32</v>
      </c>
      <c r="F98" s="229" t="s">
        <v>145</v>
      </c>
      <c r="G98" s="226"/>
      <c r="H98" s="230">
        <v>20</v>
      </c>
      <c r="I98" s="231"/>
      <c r="J98" s="226"/>
      <c r="K98" s="226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138</v>
      </c>
      <c r="AU98" s="236" t="s">
        <v>21</v>
      </c>
      <c r="AV98" s="13" t="s">
        <v>21</v>
      </c>
      <c r="AW98" s="13" t="s">
        <v>41</v>
      </c>
      <c r="AX98" s="13" t="s">
        <v>82</v>
      </c>
      <c r="AY98" s="236" t="s">
        <v>127</v>
      </c>
    </row>
    <row r="99" spans="1:51" s="14" customFormat="1" ht="12">
      <c r="A99" s="14"/>
      <c r="B99" s="237"/>
      <c r="C99" s="238"/>
      <c r="D99" s="227" t="s">
        <v>138</v>
      </c>
      <c r="E99" s="239" t="s">
        <v>32</v>
      </c>
      <c r="F99" s="240" t="s">
        <v>140</v>
      </c>
      <c r="G99" s="238"/>
      <c r="H99" s="239" t="s">
        <v>32</v>
      </c>
      <c r="I99" s="241"/>
      <c r="J99" s="238"/>
      <c r="K99" s="238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138</v>
      </c>
      <c r="AU99" s="246" t="s">
        <v>21</v>
      </c>
      <c r="AV99" s="14" t="s">
        <v>90</v>
      </c>
      <c r="AW99" s="14" t="s">
        <v>41</v>
      </c>
      <c r="AX99" s="14" t="s">
        <v>82</v>
      </c>
      <c r="AY99" s="246" t="s">
        <v>127</v>
      </c>
    </row>
    <row r="100" spans="1:51" s="15" customFormat="1" ht="12">
      <c r="A100" s="15"/>
      <c r="B100" s="247"/>
      <c r="C100" s="248"/>
      <c r="D100" s="227" t="s">
        <v>138</v>
      </c>
      <c r="E100" s="249" t="s">
        <v>32</v>
      </c>
      <c r="F100" s="250" t="s">
        <v>141</v>
      </c>
      <c r="G100" s="248"/>
      <c r="H100" s="251">
        <v>20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7" t="s">
        <v>138</v>
      </c>
      <c r="AU100" s="257" t="s">
        <v>21</v>
      </c>
      <c r="AV100" s="15" t="s">
        <v>134</v>
      </c>
      <c r="AW100" s="15" t="s">
        <v>41</v>
      </c>
      <c r="AX100" s="15" t="s">
        <v>90</v>
      </c>
      <c r="AY100" s="257" t="s">
        <v>127</v>
      </c>
    </row>
    <row r="101" spans="1:65" s="2" customFormat="1" ht="33" customHeight="1">
      <c r="A101" s="41"/>
      <c r="B101" s="42"/>
      <c r="C101" s="207" t="s">
        <v>146</v>
      </c>
      <c r="D101" s="207" t="s">
        <v>129</v>
      </c>
      <c r="E101" s="208" t="s">
        <v>147</v>
      </c>
      <c r="F101" s="209" t="s">
        <v>148</v>
      </c>
      <c r="G101" s="210" t="s">
        <v>149</v>
      </c>
      <c r="H101" s="211">
        <v>19.35</v>
      </c>
      <c r="I101" s="212"/>
      <c r="J101" s="213">
        <f>ROUND(I101*H101,2)</f>
        <v>0</v>
      </c>
      <c r="K101" s="209" t="s">
        <v>133</v>
      </c>
      <c r="L101" s="47"/>
      <c r="M101" s="214" t="s">
        <v>32</v>
      </c>
      <c r="N101" s="215" t="s">
        <v>53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134</v>
      </c>
      <c r="AT101" s="218" t="s">
        <v>129</v>
      </c>
      <c r="AU101" s="218" t="s">
        <v>21</v>
      </c>
      <c r="AY101" s="19" t="s">
        <v>127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90</v>
      </c>
      <c r="BK101" s="219">
        <f>ROUND(I101*H101,2)</f>
        <v>0</v>
      </c>
      <c r="BL101" s="19" t="s">
        <v>134</v>
      </c>
      <c r="BM101" s="218" t="s">
        <v>150</v>
      </c>
    </row>
    <row r="102" spans="1:47" s="2" customFormat="1" ht="12">
      <c r="A102" s="41"/>
      <c r="B102" s="42"/>
      <c r="C102" s="43"/>
      <c r="D102" s="220" t="s">
        <v>136</v>
      </c>
      <c r="E102" s="43"/>
      <c r="F102" s="221" t="s">
        <v>151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136</v>
      </c>
      <c r="AU102" s="19" t="s">
        <v>21</v>
      </c>
    </row>
    <row r="103" spans="1:51" s="13" customFormat="1" ht="12">
      <c r="A103" s="13"/>
      <c r="B103" s="225"/>
      <c r="C103" s="226"/>
      <c r="D103" s="227" t="s">
        <v>138</v>
      </c>
      <c r="E103" s="228" t="s">
        <v>32</v>
      </c>
      <c r="F103" s="229" t="s">
        <v>152</v>
      </c>
      <c r="G103" s="226"/>
      <c r="H103" s="230">
        <v>19.35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138</v>
      </c>
      <c r="AU103" s="236" t="s">
        <v>21</v>
      </c>
      <c r="AV103" s="13" t="s">
        <v>21</v>
      </c>
      <c r="AW103" s="13" t="s">
        <v>41</v>
      </c>
      <c r="AX103" s="13" t="s">
        <v>82</v>
      </c>
      <c r="AY103" s="236" t="s">
        <v>127</v>
      </c>
    </row>
    <row r="104" spans="1:51" s="14" customFormat="1" ht="12">
      <c r="A104" s="14"/>
      <c r="B104" s="237"/>
      <c r="C104" s="238"/>
      <c r="D104" s="227" t="s">
        <v>138</v>
      </c>
      <c r="E104" s="239" t="s">
        <v>32</v>
      </c>
      <c r="F104" s="240" t="s">
        <v>140</v>
      </c>
      <c r="G104" s="238"/>
      <c r="H104" s="239" t="s">
        <v>32</v>
      </c>
      <c r="I104" s="241"/>
      <c r="J104" s="238"/>
      <c r="K104" s="238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138</v>
      </c>
      <c r="AU104" s="246" t="s">
        <v>21</v>
      </c>
      <c r="AV104" s="14" t="s">
        <v>90</v>
      </c>
      <c r="AW104" s="14" t="s">
        <v>41</v>
      </c>
      <c r="AX104" s="14" t="s">
        <v>82</v>
      </c>
      <c r="AY104" s="246" t="s">
        <v>127</v>
      </c>
    </row>
    <row r="105" spans="1:51" s="15" customFormat="1" ht="12">
      <c r="A105" s="15"/>
      <c r="B105" s="247"/>
      <c r="C105" s="248"/>
      <c r="D105" s="227" t="s">
        <v>138</v>
      </c>
      <c r="E105" s="249" t="s">
        <v>32</v>
      </c>
      <c r="F105" s="250" t="s">
        <v>141</v>
      </c>
      <c r="G105" s="248"/>
      <c r="H105" s="251">
        <v>19.35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7" t="s">
        <v>138</v>
      </c>
      <c r="AU105" s="257" t="s">
        <v>21</v>
      </c>
      <c r="AV105" s="15" t="s">
        <v>134</v>
      </c>
      <c r="AW105" s="15" t="s">
        <v>41</v>
      </c>
      <c r="AX105" s="15" t="s">
        <v>90</v>
      </c>
      <c r="AY105" s="257" t="s">
        <v>127</v>
      </c>
    </row>
    <row r="106" spans="1:65" s="2" customFormat="1" ht="44.25" customHeight="1">
      <c r="A106" s="41"/>
      <c r="B106" s="42"/>
      <c r="C106" s="207" t="s">
        <v>134</v>
      </c>
      <c r="D106" s="207" t="s">
        <v>129</v>
      </c>
      <c r="E106" s="208" t="s">
        <v>153</v>
      </c>
      <c r="F106" s="209" t="s">
        <v>154</v>
      </c>
      <c r="G106" s="210" t="s">
        <v>149</v>
      </c>
      <c r="H106" s="211">
        <v>52.972</v>
      </c>
      <c r="I106" s="212"/>
      <c r="J106" s="213">
        <f>ROUND(I106*H106,2)</f>
        <v>0</v>
      </c>
      <c r="K106" s="209" t="s">
        <v>133</v>
      </c>
      <c r="L106" s="47"/>
      <c r="M106" s="214" t="s">
        <v>32</v>
      </c>
      <c r="N106" s="215" t="s">
        <v>53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134</v>
      </c>
      <c r="AT106" s="218" t="s">
        <v>129</v>
      </c>
      <c r="AU106" s="218" t="s">
        <v>21</v>
      </c>
      <c r="AY106" s="19" t="s">
        <v>127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90</v>
      </c>
      <c r="BK106" s="219">
        <f>ROUND(I106*H106,2)</f>
        <v>0</v>
      </c>
      <c r="BL106" s="19" t="s">
        <v>134</v>
      </c>
      <c r="BM106" s="218" t="s">
        <v>155</v>
      </c>
    </row>
    <row r="107" spans="1:47" s="2" customFormat="1" ht="12">
      <c r="A107" s="41"/>
      <c r="B107" s="42"/>
      <c r="C107" s="43"/>
      <c r="D107" s="220" t="s">
        <v>136</v>
      </c>
      <c r="E107" s="43"/>
      <c r="F107" s="221" t="s">
        <v>156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136</v>
      </c>
      <c r="AU107" s="19" t="s">
        <v>21</v>
      </c>
    </row>
    <row r="108" spans="1:51" s="13" customFormat="1" ht="12">
      <c r="A108" s="13"/>
      <c r="B108" s="225"/>
      <c r="C108" s="226"/>
      <c r="D108" s="227" t="s">
        <v>138</v>
      </c>
      <c r="E108" s="228" t="s">
        <v>32</v>
      </c>
      <c r="F108" s="229" t="s">
        <v>157</v>
      </c>
      <c r="G108" s="226"/>
      <c r="H108" s="230">
        <v>52.972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138</v>
      </c>
      <c r="AU108" s="236" t="s">
        <v>21</v>
      </c>
      <c r="AV108" s="13" t="s">
        <v>21</v>
      </c>
      <c r="AW108" s="13" t="s">
        <v>41</v>
      </c>
      <c r="AX108" s="13" t="s">
        <v>82</v>
      </c>
      <c r="AY108" s="236" t="s">
        <v>127</v>
      </c>
    </row>
    <row r="109" spans="1:51" s="14" customFormat="1" ht="12">
      <c r="A109" s="14"/>
      <c r="B109" s="237"/>
      <c r="C109" s="238"/>
      <c r="D109" s="227" t="s">
        <v>138</v>
      </c>
      <c r="E109" s="239" t="s">
        <v>32</v>
      </c>
      <c r="F109" s="240" t="s">
        <v>140</v>
      </c>
      <c r="G109" s="238"/>
      <c r="H109" s="239" t="s">
        <v>32</v>
      </c>
      <c r="I109" s="241"/>
      <c r="J109" s="238"/>
      <c r="K109" s="238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138</v>
      </c>
      <c r="AU109" s="246" t="s">
        <v>21</v>
      </c>
      <c r="AV109" s="14" t="s">
        <v>90</v>
      </c>
      <c r="AW109" s="14" t="s">
        <v>41</v>
      </c>
      <c r="AX109" s="14" t="s">
        <v>82</v>
      </c>
      <c r="AY109" s="246" t="s">
        <v>127</v>
      </c>
    </row>
    <row r="110" spans="1:51" s="15" customFormat="1" ht="12">
      <c r="A110" s="15"/>
      <c r="B110" s="247"/>
      <c r="C110" s="248"/>
      <c r="D110" s="227" t="s">
        <v>138</v>
      </c>
      <c r="E110" s="249" t="s">
        <v>32</v>
      </c>
      <c r="F110" s="250" t="s">
        <v>141</v>
      </c>
      <c r="G110" s="248"/>
      <c r="H110" s="251">
        <v>52.972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7" t="s">
        <v>138</v>
      </c>
      <c r="AU110" s="257" t="s">
        <v>21</v>
      </c>
      <c r="AV110" s="15" t="s">
        <v>134</v>
      </c>
      <c r="AW110" s="15" t="s">
        <v>41</v>
      </c>
      <c r="AX110" s="15" t="s">
        <v>90</v>
      </c>
      <c r="AY110" s="257" t="s">
        <v>127</v>
      </c>
    </row>
    <row r="111" spans="1:65" s="2" customFormat="1" ht="49.05" customHeight="1">
      <c r="A111" s="41"/>
      <c r="B111" s="42"/>
      <c r="C111" s="207" t="s">
        <v>158</v>
      </c>
      <c r="D111" s="207" t="s">
        <v>129</v>
      </c>
      <c r="E111" s="208" t="s">
        <v>159</v>
      </c>
      <c r="F111" s="209" t="s">
        <v>160</v>
      </c>
      <c r="G111" s="210" t="s">
        <v>149</v>
      </c>
      <c r="H111" s="211">
        <v>64.86</v>
      </c>
      <c r="I111" s="212"/>
      <c r="J111" s="213">
        <f>ROUND(I111*H111,2)</f>
        <v>0</v>
      </c>
      <c r="K111" s="209" t="s">
        <v>133</v>
      </c>
      <c r="L111" s="47"/>
      <c r="M111" s="214" t="s">
        <v>32</v>
      </c>
      <c r="N111" s="215" t="s">
        <v>53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134</v>
      </c>
      <c r="AT111" s="218" t="s">
        <v>129</v>
      </c>
      <c r="AU111" s="218" t="s">
        <v>21</v>
      </c>
      <c r="AY111" s="19" t="s">
        <v>127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90</v>
      </c>
      <c r="BK111" s="219">
        <f>ROUND(I111*H111,2)</f>
        <v>0</v>
      </c>
      <c r="BL111" s="19" t="s">
        <v>134</v>
      </c>
      <c r="BM111" s="218" t="s">
        <v>161</v>
      </c>
    </row>
    <row r="112" spans="1:47" s="2" customFormat="1" ht="12">
      <c r="A112" s="41"/>
      <c r="B112" s="42"/>
      <c r="C112" s="43"/>
      <c r="D112" s="220" t="s">
        <v>136</v>
      </c>
      <c r="E112" s="43"/>
      <c r="F112" s="221" t="s">
        <v>162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136</v>
      </c>
      <c r="AU112" s="19" t="s">
        <v>21</v>
      </c>
    </row>
    <row r="113" spans="1:51" s="13" customFormat="1" ht="12">
      <c r="A113" s="13"/>
      <c r="B113" s="225"/>
      <c r="C113" s="226"/>
      <c r="D113" s="227" t="s">
        <v>138</v>
      </c>
      <c r="E113" s="228" t="s">
        <v>32</v>
      </c>
      <c r="F113" s="229" t="s">
        <v>163</v>
      </c>
      <c r="G113" s="226"/>
      <c r="H113" s="230">
        <v>64.86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138</v>
      </c>
      <c r="AU113" s="236" t="s">
        <v>21</v>
      </c>
      <c r="AV113" s="13" t="s">
        <v>21</v>
      </c>
      <c r="AW113" s="13" t="s">
        <v>41</v>
      </c>
      <c r="AX113" s="13" t="s">
        <v>82</v>
      </c>
      <c r="AY113" s="236" t="s">
        <v>127</v>
      </c>
    </row>
    <row r="114" spans="1:51" s="14" customFormat="1" ht="12">
      <c r="A114" s="14"/>
      <c r="B114" s="237"/>
      <c r="C114" s="238"/>
      <c r="D114" s="227" t="s">
        <v>138</v>
      </c>
      <c r="E114" s="239" t="s">
        <v>32</v>
      </c>
      <c r="F114" s="240" t="s">
        <v>140</v>
      </c>
      <c r="G114" s="238"/>
      <c r="H114" s="239" t="s">
        <v>32</v>
      </c>
      <c r="I114" s="241"/>
      <c r="J114" s="238"/>
      <c r="K114" s="238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138</v>
      </c>
      <c r="AU114" s="246" t="s">
        <v>21</v>
      </c>
      <c r="AV114" s="14" t="s">
        <v>90</v>
      </c>
      <c r="AW114" s="14" t="s">
        <v>41</v>
      </c>
      <c r="AX114" s="14" t="s">
        <v>82</v>
      </c>
      <c r="AY114" s="246" t="s">
        <v>127</v>
      </c>
    </row>
    <row r="115" spans="1:51" s="15" customFormat="1" ht="12">
      <c r="A115" s="15"/>
      <c r="B115" s="247"/>
      <c r="C115" s="248"/>
      <c r="D115" s="227" t="s">
        <v>138</v>
      </c>
      <c r="E115" s="249" t="s">
        <v>32</v>
      </c>
      <c r="F115" s="250" t="s">
        <v>141</v>
      </c>
      <c r="G115" s="248"/>
      <c r="H115" s="251">
        <v>64.86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7" t="s">
        <v>138</v>
      </c>
      <c r="AU115" s="257" t="s">
        <v>21</v>
      </c>
      <c r="AV115" s="15" t="s">
        <v>134</v>
      </c>
      <c r="AW115" s="15" t="s">
        <v>41</v>
      </c>
      <c r="AX115" s="15" t="s">
        <v>90</v>
      </c>
      <c r="AY115" s="257" t="s">
        <v>127</v>
      </c>
    </row>
    <row r="116" spans="1:65" s="2" customFormat="1" ht="37.8" customHeight="1">
      <c r="A116" s="41"/>
      <c r="B116" s="42"/>
      <c r="C116" s="207" t="s">
        <v>164</v>
      </c>
      <c r="D116" s="207" t="s">
        <v>129</v>
      </c>
      <c r="E116" s="208" t="s">
        <v>165</v>
      </c>
      <c r="F116" s="209" t="s">
        <v>166</v>
      </c>
      <c r="G116" s="210" t="s">
        <v>149</v>
      </c>
      <c r="H116" s="211">
        <v>30</v>
      </c>
      <c r="I116" s="212"/>
      <c r="J116" s="213">
        <f>ROUND(I116*H116,2)</f>
        <v>0</v>
      </c>
      <c r="K116" s="209" t="s">
        <v>133</v>
      </c>
      <c r="L116" s="47"/>
      <c r="M116" s="214" t="s">
        <v>32</v>
      </c>
      <c r="N116" s="215" t="s">
        <v>53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134</v>
      </c>
      <c r="AT116" s="218" t="s">
        <v>129</v>
      </c>
      <c r="AU116" s="218" t="s">
        <v>21</v>
      </c>
      <c r="AY116" s="19" t="s">
        <v>127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90</v>
      </c>
      <c r="BK116" s="219">
        <f>ROUND(I116*H116,2)</f>
        <v>0</v>
      </c>
      <c r="BL116" s="19" t="s">
        <v>134</v>
      </c>
      <c r="BM116" s="218" t="s">
        <v>167</v>
      </c>
    </row>
    <row r="117" spans="1:47" s="2" customFormat="1" ht="12">
      <c r="A117" s="41"/>
      <c r="B117" s="42"/>
      <c r="C117" s="43"/>
      <c r="D117" s="220" t="s">
        <v>136</v>
      </c>
      <c r="E117" s="43"/>
      <c r="F117" s="221" t="s">
        <v>168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136</v>
      </c>
      <c r="AU117" s="19" t="s">
        <v>21</v>
      </c>
    </row>
    <row r="118" spans="1:65" s="2" customFormat="1" ht="33" customHeight="1">
      <c r="A118" s="41"/>
      <c r="B118" s="42"/>
      <c r="C118" s="207" t="s">
        <v>169</v>
      </c>
      <c r="D118" s="207" t="s">
        <v>129</v>
      </c>
      <c r="E118" s="208" t="s">
        <v>170</v>
      </c>
      <c r="F118" s="209" t="s">
        <v>171</v>
      </c>
      <c r="G118" s="210" t="s">
        <v>132</v>
      </c>
      <c r="H118" s="211">
        <v>60</v>
      </c>
      <c r="I118" s="212"/>
      <c r="J118" s="213">
        <f>ROUND(I118*H118,2)</f>
        <v>0</v>
      </c>
      <c r="K118" s="209" t="s">
        <v>133</v>
      </c>
      <c r="L118" s="47"/>
      <c r="M118" s="214" t="s">
        <v>32</v>
      </c>
      <c r="N118" s="215" t="s">
        <v>53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134</v>
      </c>
      <c r="AT118" s="218" t="s">
        <v>129</v>
      </c>
      <c r="AU118" s="218" t="s">
        <v>21</v>
      </c>
      <c r="AY118" s="19" t="s">
        <v>127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90</v>
      </c>
      <c r="BK118" s="219">
        <f>ROUND(I118*H118,2)</f>
        <v>0</v>
      </c>
      <c r="BL118" s="19" t="s">
        <v>134</v>
      </c>
      <c r="BM118" s="218" t="s">
        <v>172</v>
      </c>
    </row>
    <row r="119" spans="1:47" s="2" customFormat="1" ht="12">
      <c r="A119" s="41"/>
      <c r="B119" s="42"/>
      <c r="C119" s="43"/>
      <c r="D119" s="220" t="s">
        <v>136</v>
      </c>
      <c r="E119" s="43"/>
      <c r="F119" s="221" t="s">
        <v>173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136</v>
      </c>
      <c r="AU119" s="19" t="s">
        <v>21</v>
      </c>
    </row>
    <row r="120" spans="1:65" s="2" customFormat="1" ht="33" customHeight="1">
      <c r="A120" s="41"/>
      <c r="B120" s="42"/>
      <c r="C120" s="207" t="s">
        <v>174</v>
      </c>
      <c r="D120" s="207" t="s">
        <v>129</v>
      </c>
      <c r="E120" s="208" t="s">
        <v>175</v>
      </c>
      <c r="F120" s="209" t="s">
        <v>176</v>
      </c>
      <c r="G120" s="210" t="s">
        <v>132</v>
      </c>
      <c r="H120" s="211">
        <v>600</v>
      </c>
      <c r="I120" s="212"/>
      <c r="J120" s="213">
        <f>ROUND(I120*H120,2)</f>
        <v>0</v>
      </c>
      <c r="K120" s="209" t="s">
        <v>133</v>
      </c>
      <c r="L120" s="47"/>
      <c r="M120" s="214" t="s">
        <v>32</v>
      </c>
      <c r="N120" s="215" t="s">
        <v>53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134</v>
      </c>
      <c r="AT120" s="218" t="s">
        <v>129</v>
      </c>
      <c r="AU120" s="218" t="s">
        <v>21</v>
      </c>
      <c r="AY120" s="19" t="s">
        <v>127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90</v>
      </c>
      <c r="BK120" s="219">
        <f>ROUND(I120*H120,2)</f>
        <v>0</v>
      </c>
      <c r="BL120" s="19" t="s">
        <v>134</v>
      </c>
      <c r="BM120" s="218" t="s">
        <v>177</v>
      </c>
    </row>
    <row r="121" spans="1:47" s="2" customFormat="1" ht="12">
      <c r="A121" s="41"/>
      <c r="B121" s="42"/>
      <c r="C121" s="43"/>
      <c r="D121" s="220" t="s">
        <v>136</v>
      </c>
      <c r="E121" s="43"/>
      <c r="F121" s="221" t="s">
        <v>178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136</v>
      </c>
      <c r="AU121" s="19" t="s">
        <v>21</v>
      </c>
    </row>
    <row r="122" spans="1:51" s="13" customFormat="1" ht="12">
      <c r="A122" s="13"/>
      <c r="B122" s="225"/>
      <c r="C122" s="226"/>
      <c r="D122" s="227" t="s">
        <v>138</v>
      </c>
      <c r="E122" s="228" t="s">
        <v>32</v>
      </c>
      <c r="F122" s="229" t="s">
        <v>179</v>
      </c>
      <c r="G122" s="226"/>
      <c r="H122" s="230">
        <v>600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138</v>
      </c>
      <c r="AU122" s="236" t="s">
        <v>21</v>
      </c>
      <c r="AV122" s="13" t="s">
        <v>21</v>
      </c>
      <c r="AW122" s="13" t="s">
        <v>41</v>
      </c>
      <c r="AX122" s="13" t="s">
        <v>82</v>
      </c>
      <c r="AY122" s="236" t="s">
        <v>127</v>
      </c>
    </row>
    <row r="123" spans="1:51" s="15" customFormat="1" ht="12">
      <c r="A123" s="15"/>
      <c r="B123" s="247"/>
      <c r="C123" s="248"/>
      <c r="D123" s="227" t="s">
        <v>138</v>
      </c>
      <c r="E123" s="249" t="s">
        <v>32</v>
      </c>
      <c r="F123" s="250" t="s">
        <v>141</v>
      </c>
      <c r="G123" s="248"/>
      <c r="H123" s="251">
        <v>600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7" t="s">
        <v>138</v>
      </c>
      <c r="AU123" s="257" t="s">
        <v>21</v>
      </c>
      <c r="AV123" s="15" t="s">
        <v>134</v>
      </c>
      <c r="AW123" s="15" t="s">
        <v>41</v>
      </c>
      <c r="AX123" s="15" t="s">
        <v>90</v>
      </c>
      <c r="AY123" s="257" t="s">
        <v>127</v>
      </c>
    </row>
    <row r="124" spans="1:65" s="2" customFormat="1" ht="24.15" customHeight="1">
      <c r="A124" s="41"/>
      <c r="B124" s="42"/>
      <c r="C124" s="207" t="s">
        <v>180</v>
      </c>
      <c r="D124" s="207" t="s">
        <v>129</v>
      </c>
      <c r="E124" s="208" t="s">
        <v>181</v>
      </c>
      <c r="F124" s="209" t="s">
        <v>182</v>
      </c>
      <c r="G124" s="210" t="s">
        <v>132</v>
      </c>
      <c r="H124" s="211">
        <v>20</v>
      </c>
      <c r="I124" s="212"/>
      <c r="J124" s="213">
        <f>ROUND(I124*H124,2)</f>
        <v>0</v>
      </c>
      <c r="K124" s="209" t="s">
        <v>133</v>
      </c>
      <c r="L124" s="47"/>
      <c r="M124" s="214" t="s">
        <v>32</v>
      </c>
      <c r="N124" s="215" t="s">
        <v>53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134</v>
      </c>
      <c r="AT124" s="218" t="s">
        <v>129</v>
      </c>
      <c r="AU124" s="218" t="s">
        <v>21</v>
      </c>
      <c r="AY124" s="19" t="s">
        <v>127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90</v>
      </c>
      <c r="BK124" s="219">
        <f>ROUND(I124*H124,2)</f>
        <v>0</v>
      </c>
      <c r="BL124" s="19" t="s">
        <v>134</v>
      </c>
      <c r="BM124" s="218" t="s">
        <v>183</v>
      </c>
    </row>
    <row r="125" spans="1:47" s="2" customFormat="1" ht="12">
      <c r="A125" s="41"/>
      <c r="B125" s="42"/>
      <c r="C125" s="43"/>
      <c r="D125" s="220" t="s">
        <v>136</v>
      </c>
      <c r="E125" s="43"/>
      <c r="F125" s="221" t="s">
        <v>184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136</v>
      </c>
      <c r="AU125" s="19" t="s">
        <v>21</v>
      </c>
    </row>
    <row r="126" spans="1:65" s="2" customFormat="1" ht="24.15" customHeight="1">
      <c r="A126" s="41"/>
      <c r="B126" s="42"/>
      <c r="C126" s="207" t="s">
        <v>185</v>
      </c>
      <c r="D126" s="207" t="s">
        <v>129</v>
      </c>
      <c r="E126" s="208" t="s">
        <v>186</v>
      </c>
      <c r="F126" s="209" t="s">
        <v>187</v>
      </c>
      <c r="G126" s="210" t="s">
        <v>132</v>
      </c>
      <c r="H126" s="211">
        <v>180</v>
      </c>
      <c r="I126" s="212"/>
      <c r="J126" s="213">
        <f>ROUND(I126*H126,2)</f>
        <v>0</v>
      </c>
      <c r="K126" s="209" t="s">
        <v>133</v>
      </c>
      <c r="L126" s="47"/>
      <c r="M126" s="214" t="s">
        <v>32</v>
      </c>
      <c r="N126" s="215" t="s">
        <v>53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134</v>
      </c>
      <c r="AT126" s="218" t="s">
        <v>129</v>
      </c>
      <c r="AU126" s="218" t="s">
        <v>21</v>
      </c>
      <c r="AY126" s="19" t="s">
        <v>127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90</v>
      </c>
      <c r="BK126" s="219">
        <f>ROUND(I126*H126,2)</f>
        <v>0</v>
      </c>
      <c r="BL126" s="19" t="s">
        <v>134</v>
      </c>
      <c r="BM126" s="218" t="s">
        <v>188</v>
      </c>
    </row>
    <row r="127" spans="1:47" s="2" customFormat="1" ht="12">
      <c r="A127" s="41"/>
      <c r="B127" s="42"/>
      <c r="C127" s="43"/>
      <c r="D127" s="220" t="s">
        <v>136</v>
      </c>
      <c r="E127" s="43"/>
      <c r="F127" s="221" t="s">
        <v>189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136</v>
      </c>
      <c r="AU127" s="19" t="s">
        <v>21</v>
      </c>
    </row>
    <row r="128" spans="1:51" s="13" customFormat="1" ht="12">
      <c r="A128" s="13"/>
      <c r="B128" s="225"/>
      <c r="C128" s="226"/>
      <c r="D128" s="227" t="s">
        <v>138</v>
      </c>
      <c r="E128" s="228" t="s">
        <v>32</v>
      </c>
      <c r="F128" s="229" t="s">
        <v>190</v>
      </c>
      <c r="G128" s="226"/>
      <c r="H128" s="230">
        <v>180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138</v>
      </c>
      <c r="AU128" s="236" t="s">
        <v>21</v>
      </c>
      <c r="AV128" s="13" t="s">
        <v>21</v>
      </c>
      <c r="AW128" s="13" t="s">
        <v>41</v>
      </c>
      <c r="AX128" s="13" t="s">
        <v>82</v>
      </c>
      <c r="AY128" s="236" t="s">
        <v>127</v>
      </c>
    </row>
    <row r="129" spans="1:51" s="15" customFormat="1" ht="12">
      <c r="A129" s="15"/>
      <c r="B129" s="247"/>
      <c r="C129" s="248"/>
      <c r="D129" s="227" t="s">
        <v>138</v>
      </c>
      <c r="E129" s="249" t="s">
        <v>32</v>
      </c>
      <c r="F129" s="250" t="s">
        <v>141</v>
      </c>
      <c r="G129" s="248"/>
      <c r="H129" s="251">
        <v>180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7" t="s">
        <v>138</v>
      </c>
      <c r="AU129" s="257" t="s">
        <v>21</v>
      </c>
      <c r="AV129" s="15" t="s">
        <v>134</v>
      </c>
      <c r="AW129" s="15" t="s">
        <v>41</v>
      </c>
      <c r="AX129" s="15" t="s">
        <v>90</v>
      </c>
      <c r="AY129" s="257" t="s">
        <v>127</v>
      </c>
    </row>
    <row r="130" spans="1:65" s="2" customFormat="1" ht="62.7" customHeight="1">
      <c r="A130" s="41"/>
      <c r="B130" s="42"/>
      <c r="C130" s="207" t="s">
        <v>191</v>
      </c>
      <c r="D130" s="207" t="s">
        <v>129</v>
      </c>
      <c r="E130" s="208" t="s">
        <v>192</v>
      </c>
      <c r="F130" s="209" t="s">
        <v>193</v>
      </c>
      <c r="G130" s="210" t="s">
        <v>149</v>
      </c>
      <c r="H130" s="211">
        <v>137.182</v>
      </c>
      <c r="I130" s="212"/>
      <c r="J130" s="213">
        <f>ROUND(I130*H130,2)</f>
        <v>0</v>
      </c>
      <c r="K130" s="209" t="s">
        <v>133</v>
      </c>
      <c r="L130" s="47"/>
      <c r="M130" s="214" t="s">
        <v>32</v>
      </c>
      <c r="N130" s="215" t="s">
        <v>53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134</v>
      </c>
      <c r="AT130" s="218" t="s">
        <v>129</v>
      </c>
      <c r="AU130" s="218" t="s">
        <v>21</v>
      </c>
      <c r="AY130" s="19" t="s">
        <v>127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90</v>
      </c>
      <c r="BK130" s="219">
        <f>ROUND(I130*H130,2)</f>
        <v>0</v>
      </c>
      <c r="BL130" s="19" t="s">
        <v>134</v>
      </c>
      <c r="BM130" s="218" t="s">
        <v>194</v>
      </c>
    </row>
    <row r="131" spans="1:47" s="2" customFormat="1" ht="12">
      <c r="A131" s="41"/>
      <c r="B131" s="42"/>
      <c r="C131" s="43"/>
      <c r="D131" s="220" t="s">
        <v>136</v>
      </c>
      <c r="E131" s="43"/>
      <c r="F131" s="221" t="s">
        <v>195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136</v>
      </c>
      <c r="AU131" s="19" t="s">
        <v>21</v>
      </c>
    </row>
    <row r="132" spans="1:51" s="13" customFormat="1" ht="12">
      <c r="A132" s="13"/>
      <c r="B132" s="225"/>
      <c r="C132" s="226"/>
      <c r="D132" s="227" t="s">
        <v>138</v>
      </c>
      <c r="E132" s="228" t="s">
        <v>32</v>
      </c>
      <c r="F132" s="229" t="s">
        <v>196</v>
      </c>
      <c r="G132" s="226"/>
      <c r="H132" s="230">
        <v>19.35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138</v>
      </c>
      <c r="AU132" s="236" t="s">
        <v>21</v>
      </c>
      <c r="AV132" s="13" t="s">
        <v>21</v>
      </c>
      <c r="AW132" s="13" t="s">
        <v>41</v>
      </c>
      <c r="AX132" s="13" t="s">
        <v>82</v>
      </c>
      <c r="AY132" s="236" t="s">
        <v>127</v>
      </c>
    </row>
    <row r="133" spans="1:51" s="13" customFormat="1" ht="12">
      <c r="A133" s="13"/>
      <c r="B133" s="225"/>
      <c r="C133" s="226"/>
      <c r="D133" s="227" t="s">
        <v>138</v>
      </c>
      <c r="E133" s="228" t="s">
        <v>32</v>
      </c>
      <c r="F133" s="229" t="s">
        <v>197</v>
      </c>
      <c r="G133" s="226"/>
      <c r="H133" s="230">
        <v>52.972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138</v>
      </c>
      <c r="AU133" s="236" t="s">
        <v>21</v>
      </c>
      <c r="AV133" s="13" t="s">
        <v>21</v>
      </c>
      <c r="AW133" s="13" t="s">
        <v>41</v>
      </c>
      <c r="AX133" s="13" t="s">
        <v>82</v>
      </c>
      <c r="AY133" s="236" t="s">
        <v>127</v>
      </c>
    </row>
    <row r="134" spans="1:51" s="13" customFormat="1" ht="12">
      <c r="A134" s="13"/>
      <c r="B134" s="225"/>
      <c r="C134" s="226"/>
      <c r="D134" s="227" t="s">
        <v>138</v>
      </c>
      <c r="E134" s="228" t="s">
        <v>32</v>
      </c>
      <c r="F134" s="229" t="s">
        <v>198</v>
      </c>
      <c r="G134" s="226"/>
      <c r="H134" s="230">
        <v>64.86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138</v>
      </c>
      <c r="AU134" s="236" t="s">
        <v>21</v>
      </c>
      <c r="AV134" s="13" t="s">
        <v>21</v>
      </c>
      <c r="AW134" s="13" t="s">
        <v>41</v>
      </c>
      <c r="AX134" s="13" t="s">
        <v>82</v>
      </c>
      <c r="AY134" s="236" t="s">
        <v>127</v>
      </c>
    </row>
    <row r="135" spans="1:51" s="15" customFormat="1" ht="12">
      <c r="A135" s="15"/>
      <c r="B135" s="247"/>
      <c r="C135" s="248"/>
      <c r="D135" s="227" t="s">
        <v>138</v>
      </c>
      <c r="E135" s="249" t="s">
        <v>32</v>
      </c>
      <c r="F135" s="250" t="s">
        <v>141</v>
      </c>
      <c r="G135" s="248"/>
      <c r="H135" s="251">
        <v>137.18200000000002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7" t="s">
        <v>138</v>
      </c>
      <c r="AU135" s="257" t="s">
        <v>21</v>
      </c>
      <c r="AV135" s="15" t="s">
        <v>134</v>
      </c>
      <c r="AW135" s="15" t="s">
        <v>41</v>
      </c>
      <c r="AX135" s="15" t="s">
        <v>90</v>
      </c>
      <c r="AY135" s="257" t="s">
        <v>127</v>
      </c>
    </row>
    <row r="136" spans="1:65" s="2" customFormat="1" ht="66.75" customHeight="1">
      <c r="A136" s="41"/>
      <c r="B136" s="42"/>
      <c r="C136" s="207" t="s">
        <v>8</v>
      </c>
      <c r="D136" s="207" t="s">
        <v>129</v>
      </c>
      <c r="E136" s="208" t="s">
        <v>199</v>
      </c>
      <c r="F136" s="209" t="s">
        <v>200</v>
      </c>
      <c r="G136" s="210" t="s">
        <v>149</v>
      </c>
      <c r="H136" s="211">
        <v>685.91</v>
      </c>
      <c r="I136" s="212"/>
      <c r="J136" s="213">
        <f>ROUND(I136*H136,2)</f>
        <v>0</v>
      </c>
      <c r="K136" s="209" t="s">
        <v>133</v>
      </c>
      <c r="L136" s="47"/>
      <c r="M136" s="214" t="s">
        <v>32</v>
      </c>
      <c r="N136" s="215" t="s">
        <v>53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134</v>
      </c>
      <c r="AT136" s="218" t="s">
        <v>129</v>
      </c>
      <c r="AU136" s="218" t="s">
        <v>21</v>
      </c>
      <c r="AY136" s="19" t="s">
        <v>127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90</v>
      </c>
      <c r="BK136" s="219">
        <f>ROUND(I136*H136,2)</f>
        <v>0</v>
      </c>
      <c r="BL136" s="19" t="s">
        <v>134</v>
      </c>
      <c r="BM136" s="218" t="s">
        <v>201</v>
      </c>
    </row>
    <row r="137" spans="1:47" s="2" customFormat="1" ht="12">
      <c r="A137" s="41"/>
      <c r="B137" s="42"/>
      <c r="C137" s="43"/>
      <c r="D137" s="220" t="s">
        <v>136</v>
      </c>
      <c r="E137" s="43"/>
      <c r="F137" s="221" t="s">
        <v>202</v>
      </c>
      <c r="G137" s="43"/>
      <c r="H137" s="43"/>
      <c r="I137" s="222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9" t="s">
        <v>136</v>
      </c>
      <c r="AU137" s="19" t="s">
        <v>21</v>
      </c>
    </row>
    <row r="138" spans="1:51" s="13" customFormat="1" ht="12">
      <c r="A138" s="13"/>
      <c r="B138" s="225"/>
      <c r="C138" s="226"/>
      <c r="D138" s="227" t="s">
        <v>138</v>
      </c>
      <c r="E138" s="228" t="s">
        <v>32</v>
      </c>
      <c r="F138" s="229" t="s">
        <v>203</v>
      </c>
      <c r="G138" s="226"/>
      <c r="H138" s="230">
        <v>685.91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138</v>
      </c>
      <c r="AU138" s="236" t="s">
        <v>21</v>
      </c>
      <c r="AV138" s="13" t="s">
        <v>21</v>
      </c>
      <c r="AW138" s="13" t="s">
        <v>41</v>
      </c>
      <c r="AX138" s="13" t="s">
        <v>82</v>
      </c>
      <c r="AY138" s="236" t="s">
        <v>127</v>
      </c>
    </row>
    <row r="139" spans="1:51" s="15" customFormat="1" ht="12">
      <c r="A139" s="15"/>
      <c r="B139" s="247"/>
      <c r="C139" s="248"/>
      <c r="D139" s="227" t="s">
        <v>138</v>
      </c>
      <c r="E139" s="249" t="s">
        <v>32</v>
      </c>
      <c r="F139" s="250" t="s">
        <v>141</v>
      </c>
      <c r="G139" s="248"/>
      <c r="H139" s="251">
        <v>685.91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7" t="s">
        <v>138</v>
      </c>
      <c r="AU139" s="257" t="s">
        <v>21</v>
      </c>
      <c r="AV139" s="15" t="s">
        <v>134</v>
      </c>
      <c r="AW139" s="15" t="s">
        <v>41</v>
      </c>
      <c r="AX139" s="15" t="s">
        <v>90</v>
      </c>
      <c r="AY139" s="257" t="s">
        <v>127</v>
      </c>
    </row>
    <row r="140" spans="1:65" s="2" customFormat="1" ht="44.25" customHeight="1">
      <c r="A140" s="41"/>
      <c r="B140" s="42"/>
      <c r="C140" s="207" t="s">
        <v>204</v>
      </c>
      <c r="D140" s="207" t="s">
        <v>129</v>
      </c>
      <c r="E140" s="208" t="s">
        <v>205</v>
      </c>
      <c r="F140" s="209" t="s">
        <v>206</v>
      </c>
      <c r="G140" s="210" t="s">
        <v>207</v>
      </c>
      <c r="H140" s="211">
        <v>246.928</v>
      </c>
      <c r="I140" s="212"/>
      <c r="J140" s="213">
        <f>ROUND(I140*H140,2)</f>
        <v>0</v>
      </c>
      <c r="K140" s="209" t="s">
        <v>133</v>
      </c>
      <c r="L140" s="47"/>
      <c r="M140" s="214" t="s">
        <v>32</v>
      </c>
      <c r="N140" s="215" t="s">
        <v>53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134</v>
      </c>
      <c r="AT140" s="218" t="s">
        <v>129</v>
      </c>
      <c r="AU140" s="218" t="s">
        <v>21</v>
      </c>
      <c r="AY140" s="19" t="s">
        <v>127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90</v>
      </c>
      <c r="BK140" s="219">
        <f>ROUND(I140*H140,2)</f>
        <v>0</v>
      </c>
      <c r="BL140" s="19" t="s">
        <v>134</v>
      </c>
      <c r="BM140" s="218" t="s">
        <v>208</v>
      </c>
    </row>
    <row r="141" spans="1:47" s="2" customFormat="1" ht="12">
      <c r="A141" s="41"/>
      <c r="B141" s="42"/>
      <c r="C141" s="43"/>
      <c r="D141" s="220" t="s">
        <v>136</v>
      </c>
      <c r="E141" s="43"/>
      <c r="F141" s="221" t="s">
        <v>209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136</v>
      </c>
      <c r="AU141" s="19" t="s">
        <v>21</v>
      </c>
    </row>
    <row r="142" spans="1:51" s="13" customFormat="1" ht="12">
      <c r="A142" s="13"/>
      <c r="B142" s="225"/>
      <c r="C142" s="226"/>
      <c r="D142" s="227" t="s">
        <v>138</v>
      </c>
      <c r="E142" s="228" t="s">
        <v>32</v>
      </c>
      <c r="F142" s="229" t="s">
        <v>210</v>
      </c>
      <c r="G142" s="226"/>
      <c r="H142" s="230">
        <v>246.928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138</v>
      </c>
      <c r="AU142" s="236" t="s">
        <v>21</v>
      </c>
      <c r="AV142" s="13" t="s">
        <v>21</v>
      </c>
      <c r="AW142" s="13" t="s">
        <v>41</v>
      </c>
      <c r="AX142" s="13" t="s">
        <v>82</v>
      </c>
      <c r="AY142" s="236" t="s">
        <v>127</v>
      </c>
    </row>
    <row r="143" spans="1:51" s="15" customFormat="1" ht="12">
      <c r="A143" s="15"/>
      <c r="B143" s="247"/>
      <c r="C143" s="248"/>
      <c r="D143" s="227" t="s">
        <v>138</v>
      </c>
      <c r="E143" s="249" t="s">
        <v>32</v>
      </c>
      <c r="F143" s="250" t="s">
        <v>141</v>
      </c>
      <c r="G143" s="248"/>
      <c r="H143" s="251">
        <v>246.928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138</v>
      </c>
      <c r="AU143" s="257" t="s">
        <v>21</v>
      </c>
      <c r="AV143" s="15" t="s">
        <v>134</v>
      </c>
      <c r="AW143" s="15" t="s">
        <v>41</v>
      </c>
      <c r="AX143" s="15" t="s">
        <v>90</v>
      </c>
      <c r="AY143" s="257" t="s">
        <v>127</v>
      </c>
    </row>
    <row r="144" spans="1:65" s="2" customFormat="1" ht="37.8" customHeight="1">
      <c r="A144" s="41"/>
      <c r="B144" s="42"/>
      <c r="C144" s="207" t="s">
        <v>211</v>
      </c>
      <c r="D144" s="207" t="s">
        <v>129</v>
      </c>
      <c r="E144" s="208" t="s">
        <v>212</v>
      </c>
      <c r="F144" s="209" t="s">
        <v>213</v>
      </c>
      <c r="G144" s="210" t="s">
        <v>149</v>
      </c>
      <c r="H144" s="211">
        <v>137.182</v>
      </c>
      <c r="I144" s="212"/>
      <c r="J144" s="213">
        <f>ROUND(I144*H144,2)</f>
        <v>0</v>
      </c>
      <c r="K144" s="209" t="s">
        <v>133</v>
      </c>
      <c r="L144" s="47"/>
      <c r="M144" s="214" t="s">
        <v>32</v>
      </c>
      <c r="N144" s="215" t="s">
        <v>53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134</v>
      </c>
      <c r="AT144" s="218" t="s">
        <v>129</v>
      </c>
      <c r="AU144" s="218" t="s">
        <v>21</v>
      </c>
      <c r="AY144" s="19" t="s">
        <v>127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90</v>
      </c>
      <c r="BK144" s="219">
        <f>ROUND(I144*H144,2)</f>
        <v>0</v>
      </c>
      <c r="BL144" s="19" t="s">
        <v>134</v>
      </c>
      <c r="BM144" s="218" t="s">
        <v>214</v>
      </c>
    </row>
    <row r="145" spans="1:47" s="2" customFormat="1" ht="12">
      <c r="A145" s="41"/>
      <c r="B145" s="42"/>
      <c r="C145" s="43"/>
      <c r="D145" s="220" t="s">
        <v>136</v>
      </c>
      <c r="E145" s="43"/>
      <c r="F145" s="221" t="s">
        <v>215</v>
      </c>
      <c r="G145" s="43"/>
      <c r="H145" s="43"/>
      <c r="I145" s="222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136</v>
      </c>
      <c r="AU145" s="19" t="s">
        <v>21</v>
      </c>
    </row>
    <row r="146" spans="1:51" s="13" customFormat="1" ht="12">
      <c r="A146" s="13"/>
      <c r="B146" s="225"/>
      <c r="C146" s="226"/>
      <c r="D146" s="227" t="s">
        <v>138</v>
      </c>
      <c r="E146" s="228" t="s">
        <v>32</v>
      </c>
      <c r="F146" s="229" t="s">
        <v>216</v>
      </c>
      <c r="G146" s="226"/>
      <c r="H146" s="230">
        <v>137.182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138</v>
      </c>
      <c r="AU146" s="236" t="s">
        <v>21</v>
      </c>
      <c r="AV146" s="13" t="s">
        <v>21</v>
      </c>
      <c r="AW146" s="13" t="s">
        <v>41</v>
      </c>
      <c r="AX146" s="13" t="s">
        <v>82</v>
      </c>
      <c r="AY146" s="236" t="s">
        <v>127</v>
      </c>
    </row>
    <row r="147" spans="1:51" s="15" customFormat="1" ht="12">
      <c r="A147" s="15"/>
      <c r="B147" s="247"/>
      <c r="C147" s="248"/>
      <c r="D147" s="227" t="s">
        <v>138</v>
      </c>
      <c r="E147" s="249" t="s">
        <v>32</v>
      </c>
      <c r="F147" s="250" t="s">
        <v>141</v>
      </c>
      <c r="G147" s="248"/>
      <c r="H147" s="251">
        <v>137.182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7" t="s">
        <v>138</v>
      </c>
      <c r="AU147" s="257" t="s">
        <v>21</v>
      </c>
      <c r="AV147" s="15" t="s">
        <v>134</v>
      </c>
      <c r="AW147" s="15" t="s">
        <v>41</v>
      </c>
      <c r="AX147" s="15" t="s">
        <v>90</v>
      </c>
      <c r="AY147" s="257" t="s">
        <v>127</v>
      </c>
    </row>
    <row r="148" spans="1:65" s="2" customFormat="1" ht="44.25" customHeight="1">
      <c r="A148" s="41"/>
      <c r="B148" s="42"/>
      <c r="C148" s="207" t="s">
        <v>217</v>
      </c>
      <c r="D148" s="207" t="s">
        <v>129</v>
      </c>
      <c r="E148" s="208" t="s">
        <v>218</v>
      </c>
      <c r="F148" s="209" t="s">
        <v>219</v>
      </c>
      <c r="G148" s="210" t="s">
        <v>149</v>
      </c>
      <c r="H148" s="211">
        <v>68.02</v>
      </c>
      <c r="I148" s="212"/>
      <c r="J148" s="213">
        <f>ROUND(I148*H148,2)</f>
        <v>0</v>
      </c>
      <c r="K148" s="209" t="s">
        <v>133</v>
      </c>
      <c r="L148" s="47"/>
      <c r="M148" s="214" t="s">
        <v>32</v>
      </c>
      <c r="N148" s="215" t="s">
        <v>53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134</v>
      </c>
      <c r="AT148" s="218" t="s">
        <v>129</v>
      </c>
      <c r="AU148" s="218" t="s">
        <v>21</v>
      </c>
      <c r="AY148" s="19" t="s">
        <v>127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90</v>
      </c>
      <c r="BK148" s="219">
        <f>ROUND(I148*H148,2)</f>
        <v>0</v>
      </c>
      <c r="BL148" s="19" t="s">
        <v>134</v>
      </c>
      <c r="BM148" s="218" t="s">
        <v>220</v>
      </c>
    </row>
    <row r="149" spans="1:47" s="2" customFormat="1" ht="12">
      <c r="A149" s="41"/>
      <c r="B149" s="42"/>
      <c r="C149" s="43"/>
      <c r="D149" s="220" t="s">
        <v>136</v>
      </c>
      <c r="E149" s="43"/>
      <c r="F149" s="221" t="s">
        <v>221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136</v>
      </c>
      <c r="AU149" s="19" t="s">
        <v>21</v>
      </c>
    </row>
    <row r="150" spans="1:51" s="13" customFormat="1" ht="12">
      <c r="A150" s="13"/>
      <c r="B150" s="225"/>
      <c r="C150" s="226"/>
      <c r="D150" s="227" t="s">
        <v>138</v>
      </c>
      <c r="E150" s="228" t="s">
        <v>32</v>
      </c>
      <c r="F150" s="229" t="s">
        <v>222</v>
      </c>
      <c r="G150" s="226"/>
      <c r="H150" s="230">
        <v>30.1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138</v>
      </c>
      <c r="AU150" s="236" t="s">
        <v>21</v>
      </c>
      <c r="AV150" s="13" t="s">
        <v>21</v>
      </c>
      <c r="AW150" s="13" t="s">
        <v>41</v>
      </c>
      <c r="AX150" s="13" t="s">
        <v>82</v>
      </c>
      <c r="AY150" s="236" t="s">
        <v>127</v>
      </c>
    </row>
    <row r="151" spans="1:51" s="13" customFormat="1" ht="12">
      <c r="A151" s="13"/>
      <c r="B151" s="225"/>
      <c r="C151" s="226"/>
      <c r="D151" s="227" t="s">
        <v>138</v>
      </c>
      <c r="E151" s="228" t="s">
        <v>32</v>
      </c>
      <c r="F151" s="229" t="s">
        <v>223</v>
      </c>
      <c r="G151" s="226"/>
      <c r="H151" s="230">
        <v>37.92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138</v>
      </c>
      <c r="AU151" s="236" t="s">
        <v>21</v>
      </c>
      <c r="AV151" s="13" t="s">
        <v>21</v>
      </c>
      <c r="AW151" s="13" t="s">
        <v>41</v>
      </c>
      <c r="AX151" s="13" t="s">
        <v>82</v>
      </c>
      <c r="AY151" s="236" t="s">
        <v>127</v>
      </c>
    </row>
    <row r="152" spans="1:51" s="14" customFormat="1" ht="12">
      <c r="A152" s="14"/>
      <c r="B152" s="237"/>
      <c r="C152" s="238"/>
      <c r="D152" s="227" t="s">
        <v>138</v>
      </c>
      <c r="E152" s="239" t="s">
        <v>32</v>
      </c>
      <c r="F152" s="240" t="s">
        <v>224</v>
      </c>
      <c r="G152" s="238"/>
      <c r="H152" s="239" t="s">
        <v>32</v>
      </c>
      <c r="I152" s="241"/>
      <c r="J152" s="238"/>
      <c r="K152" s="238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138</v>
      </c>
      <c r="AU152" s="246" t="s">
        <v>21</v>
      </c>
      <c r="AV152" s="14" t="s">
        <v>90</v>
      </c>
      <c r="AW152" s="14" t="s">
        <v>41</v>
      </c>
      <c r="AX152" s="14" t="s">
        <v>82</v>
      </c>
      <c r="AY152" s="246" t="s">
        <v>127</v>
      </c>
    </row>
    <row r="153" spans="1:51" s="14" customFormat="1" ht="12">
      <c r="A153" s="14"/>
      <c r="B153" s="237"/>
      <c r="C153" s="238"/>
      <c r="D153" s="227" t="s">
        <v>138</v>
      </c>
      <c r="E153" s="239" t="s">
        <v>32</v>
      </c>
      <c r="F153" s="240" t="s">
        <v>225</v>
      </c>
      <c r="G153" s="238"/>
      <c r="H153" s="239" t="s">
        <v>32</v>
      </c>
      <c r="I153" s="241"/>
      <c r="J153" s="238"/>
      <c r="K153" s="238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138</v>
      </c>
      <c r="AU153" s="246" t="s">
        <v>21</v>
      </c>
      <c r="AV153" s="14" t="s">
        <v>90</v>
      </c>
      <c r="AW153" s="14" t="s">
        <v>41</v>
      </c>
      <c r="AX153" s="14" t="s">
        <v>82</v>
      </c>
      <c r="AY153" s="246" t="s">
        <v>127</v>
      </c>
    </row>
    <row r="154" spans="1:51" s="15" customFormat="1" ht="12">
      <c r="A154" s="15"/>
      <c r="B154" s="247"/>
      <c r="C154" s="248"/>
      <c r="D154" s="227" t="s">
        <v>138</v>
      </c>
      <c r="E154" s="249" t="s">
        <v>32</v>
      </c>
      <c r="F154" s="250" t="s">
        <v>141</v>
      </c>
      <c r="G154" s="248"/>
      <c r="H154" s="251">
        <v>68.02000000000001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7" t="s">
        <v>138</v>
      </c>
      <c r="AU154" s="257" t="s">
        <v>21</v>
      </c>
      <c r="AV154" s="15" t="s">
        <v>134</v>
      </c>
      <c r="AW154" s="15" t="s">
        <v>41</v>
      </c>
      <c r="AX154" s="15" t="s">
        <v>90</v>
      </c>
      <c r="AY154" s="257" t="s">
        <v>127</v>
      </c>
    </row>
    <row r="155" spans="1:65" s="2" customFormat="1" ht="16.5" customHeight="1">
      <c r="A155" s="41"/>
      <c r="B155" s="42"/>
      <c r="C155" s="258" t="s">
        <v>226</v>
      </c>
      <c r="D155" s="258" t="s">
        <v>227</v>
      </c>
      <c r="E155" s="259" t="s">
        <v>228</v>
      </c>
      <c r="F155" s="260" t="s">
        <v>229</v>
      </c>
      <c r="G155" s="261" t="s">
        <v>207</v>
      </c>
      <c r="H155" s="262">
        <v>136.04</v>
      </c>
      <c r="I155" s="263"/>
      <c r="J155" s="264">
        <f>ROUND(I155*H155,2)</f>
        <v>0</v>
      </c>
      <c r="K155" s="260" t="s">
        <v>133</v>
      </c>
      <c r="L155" s="265"/>
      <c r="M155" s="266" t="s">
        <v>32</v>
      </c>
      <c r="N155" s="267" t="s">
        <v>53</v>
      </c>
      <c r="O155" s="87"/>
      <c r="P155" s="216">
        <f>O155*H155</f>
        <v>0</v>
      </c>
      <c r="Q155" s="216">
        <v>1</v>
      </c>
      <c r="R155" s="216">
        <f>Q155*H155</f>
        <v>136.04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174</v>
      </c>
      <c r="AT155" s="218" t="s">
        <v>227</v>
      </c>
      <c r="AU155" s="218" t="s">
        <v>21</v>
      </c>
      <c r="AY155" s="19" t="s">
        <v>127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90</v>
      </c>
      <c r="BK155" s="219">
        <f>ROUND(I155*H155,2)</f>
        <v>0</v>
      </c>
      <c r="BL155" s="19" t="s">
        <v>134</v>
      </c>
      <c r="BM155" s="218" t="s">
        <v>230</v>
      </c>
    </row>
    <row r="156" spans="1:51" s="13" customFormat="1" ht="12">
      <c r="A156" s="13"/>
      <c r="B156" s="225"/>
      <c r="C156" s="226"/>
      <c r="D156" s="227" t="s">
        <v>138</v>
      </c>
      <c r="E156" s="226"/>
      <c r="F156" s="229" t="s">
        <v>231</v>
      </c>
      <c r="G156" s="226"/>
      <c r="H156" s="230">
        <v>136.04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138</v>
      </c>
      <c r="AU156" s="236" t="s">
        <v>21</v>
      </c>
      <c r="AV156" s="13" t="s">
        <v>21</v>
      </c>
      <c r="AW156" s="13" t="s">
        <v>4</v>
      </c>
      <c r="AX156" s="13" t="s">
        <v>90</v>
      </c>
      <c r="AY156" s="236" t="s">
        <v>127</v>
      </c>
    </row>
    <row r="157" spans="1:65" s="2" customFormat="1" ht="37.8" customHeight="1">
      <c r="A157" s="41"/>
      <c r="B157" s="42"/>
      <c r="C157" s="207" t="s">
        <v>232</v>
      </c>
      <c r="D157" s="207" t="s">
        <v>129</v>
      </c>
      <c r="E157" s="208" t="s">
        <v>233</v>
      </c>
      <c r="F157" s="209" t="s">
        <v>234</v>
      </c>
      <c r="G157" s="210" t="s">
        <v>132</v>
      </c>
      <c r="H157" s="211">
        <v>42</v>
      </c>
      <c r="I157" s="212"/>
      <c r="J157" s="213">
        <f>ROUND(I157*H157,2)</f>
        <v>0</v>
      </c>
      <c r="K157" s="209" t="s">
        <v>133</v>
      </c>
      <c r="L157" s="47"/>
      <c r="M157" s="214" t="s">
        <v>32</v>
      </c>
      <c r="N157" s="215" t="s">
        <v>53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134</v>
      </c>
      <c r="AT157" s="218" t="s">
        <v>129</v>
      </c>
      <c r="AU157" s="218" t="s">
        <v>21</v>
      </c>
      <c r="AY157" s="19" t="s">
        <v>127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90</v>
      </c>
      <c r="BK157" s="219">
        <f>ROUND(I157*H157,2)</f>
        <v>0</v>
      </c>
      <c r="BL157" s="19" t="s">
        <v>134</v>
      </c>
      <c r="BM157" s="218" t="s">
        <v>235</v>
      </c>
    </row>
    <row r="158" spans="1:47" s="2" customFormat="1" ht="12">
      <c r="A158" s="41"/>
      <c r="B158" s="42"/>
      <c r="C158" s="43"/>
      <c r="D158" s="220" t="s">
        <v>136</v>
      </c>
      <c r="E158" s="43"/>
      <c r="F158" s="221" t="s">
        <v>236</v>
      </c>
      <c r="G158" s="43"/>
      <c r="H158" s="43"/>
      <c r="I158" s="222"/>
      <c r="J158" s="43"/>
      <c r="K158" s="43"/>
      <c r="L158" s="47"/>
      <c r="M158" s="223"/>
      <c r="N158" s="22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136</v>
      </c>
      <c r="AU158" s="19" t="s">
        <v>21</v>
      </c>
    </row>
    <row r="159" spans="1:51" s="13" customFormat="1" ht="12">
      <c r="A159" s="13"/>
      <c r="B159" s="225"/>
      <c r="C159" s="226"/>
      <c r="D159" s="227" t="s">
        <v>138</v>
      </c>
      <c r="E159" s="228" t="s">
        <v>32</v>
      </c>
      <c r="F159" s="229" t="s">
        <v>29</v>
      </c>
      <c r="G159" s="226"/>
      <c r="H159" s="230">
        <v>42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138</v>
      </c>
      <c r="AU159" s="236" t="s">
        <v>21</v>
      </c>
      <c r="AV159" s="13" t="s">
        <v>21</v>
      </c>
      <c r="AW159" s="13" t="s">
        <v>41</v>
      </c>
      <c r="AX159" s="13" t="s">
        <v>82</v>
      </c>
      <c r="AY159" s="236" t="s">
        <v>127</v>
      </c>
    </row>
    <row r="160" spans="1:51" s="14" customFormat="1" ht="12">
      <c r="A160" s="14"/>
      <c r="B160" s="237"/>
      <c r="C160" s="238"/>
      <c r="D160" s="227" t="s">
        <v>138</v>
      </c>
      <c r="E160" s="239" t="s">
        <v>32</v>
      </c>
      <c r="F160" s="240" t="s">
        <v>140</v>
      </c>
      <c r="G160" s="238"/>
      <c r="H160" s="239" t="s">
        <v>32</v>
      </c>
      <c r="I160" s="241"/>
      <c r="J160" s="238"/>
      <c r="K160" s="238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138</v>
      </c>
      <c r="AU160" s="246" t="s">
        <v>21</v>
      </c>
      <c r="AV160" s="14" t="s">
        <v>90</v>
      </c>
      <c r="AW160" s="14" t="s">
        <v>41</v>
      </c>
      <c r="AX160" s="14" t="s">
        <v>82</v>
      </c>
      <c r="AY160" s="246" t="s">
        <v>127</v>
      </c>
    </row>
    <row r="161" spans="1:51" s="15" customFormat="1" ht="12">
      <c r="A161" s="15"/>
      <c r="B161" s="247"/>
      <c r="C161" s="248"/>
      <c r="D161" s="227" t="s">
        <v>138</v>
      </c>
      <c r="E161" s="249" t="s">
        <v>32</v>
      </c>
      <c r="F161" s="250" t="s">
        <v>141</v>
      </c>
      <c r="G161" s="248"/>
      <c r="H161" s="251">
        <v>42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7" t="s">
        <v>138</v>
      </c>
      <c r="AU161" s="257" t="s">
        <v>21</v>
      </c>
      <c r="AV161" s="15" t="s">
        <v>134</v>
      </c>
      <c r="AW161" s="15" t="s">
        <v>41</v>
      </c>
      <c r="AX161" s="15" t="s">
        <v>90</v>
      </c>
      <c r="AY161" s="257" t="s">
        <v>127</v>
      </c>
    </row>
    <row r="162" spans="1:65" s="2" customFormat="1" ht="16.5" customHeight="1">
      <c r="A162" s="41"/>
      <c r="B162" s="42"/>
      <c r="C162" s="258" t="s">
        <v>237</v>
      </c>
      <c r="D162" s="258" t="s">
        <v>227</v>
      </c>
      <c r="E162" s="259" t="s">
        <v>238</v>
      </c>
      <c r="F162" s="260" t="s">
        <v>239</v>
      </c>
      <c r="G162" s="261" t="s">
        <v>149</v>
      </c>
      <c r="H162" s="262">
        <v>4.2</v>
      </c>
      <c r="I162" s="263"/>
      <c r="J162" s="264">
        <f>ROUND(I162*H162,2)</f>
        <v>0</v>
      </c>
      <c r="K162" s="260" t="s">
        <v>133</v>
      </c>
      <c r="L162" s="265"/>
      <c r="M162" s="266" t="s">
        <v>32</v>
      </c>
      <c r="N162" s="267" t="s">
        <v>53</v>
      </c>
      <c r="O162" s="87"/>
      <c r="P162" s="216">
        <f>O162*H162</f>
        <v>0</v>
      </c>
      <c r="Q162" s="216">
        <v>0.21</v>
      </c>
      <c r="R162" s="216">
        <f>Q162*H162</f>
        <v>0.882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174</v>
      </c>
      <c r="AT162" s="218" t="s">
        <v>227</v>
      </c>
      <c r="AU162" s="218" t="s">
        <v>21</v>
      </c>
      <c r="AY162" s="19" t="s">
        <v>127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90</v>
      </c>
      <c r="BK162" s="219">
        <f>ROUND(I162*H162,2)</f>
        <v>0</v>
      </c>
      <c r="BL162" s="19" t="s">
        <v>134</v>
      </c>
      <c r="BM162" s="218" t="s">
        <v>240</v>
      </c>
    </row>
    <row r="163" spans="1:51" s="13" customFormat="1" ht="12">
      <c r="A163" s="13"/>
      <c r="B163" s="225"/>
      <c r="C163" s="226"/>
      <c r="D163" s="227" t="s">
        <v>138</v>
      </c>
      <c r="E163" s="226"/>
      <c r="F163" s="229" t="s">
        <v>241</v>
      </c>
      <c r="G163" s="226"/>
      <c r="H163" s="230">
        <v>4.2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138</v>
      </c>
      <c r="AU163" s="236" t="s">
        <v>21</v>
      </c>
      <c r="AV163" s="13" t="s">
        <v>21</v>
      </c>
      <c r="AW163" s="13" t="s">
        <v>4</v>
      </c>
      <c r="AX163" s="13" t="s">
        <v>90</v>
      </c>
      <c r="AY163" s="236" t="s">
        <v>127</v>
      </c>
    </row>
    <row r="164" spans="1:65" s="2" customFormat="1" ht="37.8" customHeight="1">
      <c r="A164" s="41"/>
      <c r="B164" s="42"/>
      <c r="C164" s="207" t="s">
        <v>242</v>
      </c>
      <c r="D164" s="207" t="s">
        <v>129</v>
      </c>
      <c r="E164" s="208" t="s">
        <v>243</v>
      </c>
      <c r="F164" s="209" t="s">
        <v>244</v>
      </c>
      <c r="G164" s="210" t="s">
        <v>132</v>
      </c>
      <c r="H164" s="211">
        <v>42</v>
      </c>
      <c r="I164" s="212"/>
      <c r="J164" s="213">
        <f>ROUND(I164*H164,2)</f>
        <v>0</v>
      </c>
      <c r="K164" s="209" t="s">
        <v>133</v>
      </c>
      <c r="L164" s="47"/>
      <c r="M164" s="214" t="s">
        <v>32</v>
      </c>
      <c r="N164" s="215" t="s">
        <v>53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134</v>
      </c>
      <c r="AT164" s="218" t="s">
        <v>129</v>
      </c>
      <c r="AU164" s="218" t="s">
        <v>21</v>
      </c>
      <c r="AY164" s="19" t="s">
        <v>127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90</v>
      </c>
      <c r="BK164" s="219">
        <f>ROUND(I164*H164,2)</f>
        <v>0</v>
      </c>
      <c r="BL164" s="19" t="s">
        <v>134</v>
      </c>
      <c r="BM164" s="218" t="s">
        <v>245</v>
      </c>
    </row>
    <row r="165" spans="1:47" s="2" customFormat="1" ht="12">
      <c r="A165" s="41"/>
      <c r="B165" s="42"/>
      <c r="C165" s="43"/>
      <c r="D165" s="220" t="s">
        <v>136</v>
      </c>
      <c r="E165" s="43"/>
      <c r="F165" s="221" t="s">
        <v>246</v>
      </c>
      <c r="G165" s="43"/>
      <c r="H165" s="43"/>
      <c r="I165" s="222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136</v>
      </c>
      <c r="AU165" s="19" t="s">
        <v>21</v>
      </c>
    </row>
    <row r="166" spans="1:51" s="13" customFormat="1" ht="12">
      <c r="A166" s="13"/>
      <c r="B166" s="225"/>
      <c r="C166" s="226"/>
      <c r="D166" s="227" t="s">
        <v>138</v>
      </c>
      <c r="E166" s="228" t="s">
        <v>32</v>
      </c>
      <c r="F166" s="229" t="s">
        <v>29</v>
      </c>
      <c r="G166" s="226"/>
      <c r="H166" s="230">
        <v>42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138</v>
      </c>
      <c r="AU166" s="236" t="s">
        <v>21</v>
      </c>
      <c r="AV166" s="13" t="s">
        <v>21</v>
      </c>
      <c r="AW166" s="13" t="s">
        <v>41</v>
      </c>
      <c r="AX166" s="13" t="s">
        <v>82</v>
      </c>
      <c r="AY166" s="236" t="s">
        <v>127</v>
      </c>
    </row>
    <row r="167" spans="1:51" s="14" customFormat="1" ht="12">
      <c r="A167" s="14"/>
      <c r="B167" s="237"/>
      <c r="C167" s="238"/>
      <c r="D167" s="227" t="s">
        <v>138</v>
      </c>
      <c r="E167" s="239" t="s">
        <v>32</v>
      </c>
      <c r="F167" s="240" t="s">
        <v>140</v>
      </c>
      <c r="G167" s="238"/>
      <c r="H167" s="239" t="s">
        <v>32</v>
      </c>
      <c r="I167" s="241"/>
      <c r="J167" s="238"/>
      <c r="K167" s="238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138</v>
      </c>
      <c r="AU167" s="246" t="s">
        <v>21</v>
      </c>
      <c r="AV167" s="14" t="s">
        <v>90</v>
      </c>
      <c r="AW167" s="14" t="s">
        <v>41</v>
      </c>
      <c r="AX167" s="14" t="s">
        <v>82</v>
      </c>
      <c r="AY167" s="246" t="s">
        <v>127</v>
      </c>
    </row>
    <row r="168" spans="1:51" s="15" customFormat="1" ht="12">
      <c r="A168" s="15"/>
      <c r="B168" s="247"/>
      <c r="C168" s="248"/>
      <c r="D168" s="227" t="s">
        <v>138</v>
      </c>
      <c r="E168" s="249" t="s">
        <v>32</v>
      </c>
      <c r="F168" s="250" t="s">
        <v>141</v>
      </c>
      <c r="G168" s="248"/>
      <c r="H168" s="251">
        <v>42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7" t="s">
        <v>138</v>
      </c>
      <c r="AU168" s="257" t="s">
        <v>21</v>
      </c>
      <c r="AV168" s="15" t="s">
        <v>134</v>
      </c>
      <c r="AW168" s="15" t="s">
        <v>41</v>
      </c>
      <c r="AX168" s="15" t="s">
        <v>90</v>
      </c>
      <c r="AY168" s="257" t="s">
        <v>127</v>
      </c>
    </row>
    <row r="169" spans="1:65" s="2" customFormat="1" ht="16.5" customHeight="1">
      <c r="A169" s="41"/>
      <c r="B169" s="42"/>
      <c r="C169" s="258" t="s">
        <v>145</v>
      </c>
      <c r="D169" s="258" t="s">
        <v>227</v>
      </c>
      <c r="E169" s="259" t="s">
        <v>247</v>
      </c>
      <c r="F169" s="260" t="s">
        <v>248</v>
      </c>
      <c r="G169" s="261" t="s">
        <v>249</v>
      </c>
      <c r="H169" s="262">
        <v>0.84</v>
      </c>
      <c r="I169" s="263"/>
      <c r="J169" s="264">
        <f>ROUND(I169*H169,2)</f>
        <v>0</v>
      </c>
      <c r="K169" s="260" t="s">
        <v>133</v>
      </c>
      <c r="L169" s="265"/>
      <c r="M169" s="266" t="s">
        <v>32</v>
      </c>
      <c r="N169" s="267" t="s">
        <v>53</v>
      </c>
      <c r="O169" s="87"/>
      <c r="P169" s="216">
        <f>O169*H169</f>
        <v>0</v>
      </c>
      <c r="Q169" s="216">
        <v>0.001</v>
      </c>
      <c r="R169" s="216">
        <f>Q169*H169</f>
        <v>0.00084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174</v>
      </c>
      <c r="AT169" s="218" t="s">
        <v>227</v>
      </c>
      <c r="AU169" s="218" t="s">
        <v>21</v>
      </c>
      <c r="AY169" s="19" t="s">
        <v>127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90</v>
      </c>
      <c r="BK169" s="219">
        <f>ROUND(I169*H169,2)</f>
        <v>0</v>
      </c>
      <c r="BL169" s="19" t="s">
        <v>134</v>
      </c>
      <c r="BM169" s="218" t="s">
        <v>250</v>
      </c>
    </row>
    <row r="170" spans="1:51" s="13" customFormat="1" ht="12">
      <c r="A170" s="13"/>
      <c r="B170" s="225"/>
      <c r="C170" s="226"/>
      <c r="D170" s="227" t="s">
        <v>138</v>
      </c>
      <c r="E170" s="226"/>
      <c r="F170" s="229" t="s">
        <v>251</v>
      </c>
      <c r="G170" s="226"/>
      <c r="H170" s="230">
        <v>0.84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138</v>
      </c>
      <c r="AU170" s="236" t="s">
        <v>21</v>
      </c>
      <c r="AV170" s="13" t="s">
        <v>21</v>
      </c>
      <c r="AW170" s="13" t="s">
        <v>4</v>
      </c>
      <c r="AX170" s="13" t="s">
        <v>90</v>
      </c>
      <c r="AY170" s="236" t="s">
        <v>127</v>
      </c>
    </row>
    <row r="171" spans="1:65" s="2" customFormat="1" ht="33" customHeight="1">
      <c r="A171" s="41"/>
      <c r="B171" s="42"/>
      <c r="C171" s="207" t="s">
        <v>7</v>
      </c>
      <c r="D171" s="207" t="s">
        <v>129</v>
      </c>
      <c r="E171" s="208" t="s">
        <v>252</v>
      </c>
      <c r="F171" s="209" t="s">
        <v>253</v>
      </c>
      <c r="G171" s="210" t="s">
        <v>132</v>
      </c>
      <c r="H171" s="211">
        <v>42</v>
      </c>
      <c r="I171" s="212"/>
      <c r="J171" s="213">
        <f>ROUND(I171*H171,2)</f>
        <v>0</v>
      </c>
      <c r="K171" s="209" t="s">
        <v>133</v>
      </c>
      <c r="L171" s="47"/>
      <c r="M171" s="214" t="s">
        <v>32</v>
      </c>
      <c r="N171" s="215" t="s">
        <v>53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134</v>
      </c>
      <c r="AT171" s="218" t="s">
        <v>129</v>
      </c>
      <c r="AU171" s="218" t="s">
        <v>21</v>
      </c>
      <c r="AY171" s="19" t="s">
        <v>127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9" t="s">
        <v>90</v>
      </c>
      <c r="BK171" s="219">
        <f>ROUND(I171*H171,2)</f>
        <v>0</v>
      </c>
      <c r="BL171" s="19" t="s">
        <v>134</v>
      </c>
      <c r="BM171" s="218" t="s">
        <v>254</v>
      </c>
    </row>
    <row r="172" spans="1:47" s="2" customFormat="1" ht="12">
      <c r="A172" s="41"/>
      <c r="B172" s="42"/>
      <c r="C172" s="43"/>
      <c r="D172" s="220" t="s">
        <v>136</v>
      </c>
      <c r="E172" s="43"/>
      <c r="F172" s="221" t="s">
        <v>255</v>
      </c>
      <c r="G172" s="43"/>
      <c r="H172" s="43"/>
      <c r="I172" s="222"/>
      <c r="J172" s="43"/>
      <c r="K172" s="43"/>
      <c r="L172" s="47"/>
      <c r="M172" s="223"/>
      <c r="N172" s="22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136</v>
      </c>
      <c r="AU172" s="19" t="s">
        <v>21</v>
      </c>
    </row>
    <row r="173" spans="1:51" s="13" customFormat="1" ht="12">
      <c r="A173" s="13"/>
      <c r="B173" s="225"/>
      <c r="C173" s="226"/>
      <c r="D173" s="227" t="s">
        <v>138</v>
      </c>
      <c r="E173" s="228" t="s">
        <v>32</v>
      </c>
      <c r="F173" s="229" t="s">
        <v>29</v>
      </c>
      <c r="G173" s="226"/>
      <c r="H173" s="230">
        <v>42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138</v>
      </c>
      <c r="AU173" s="236" t="s">
        <v>21</v>
      </c>
      <c r="AV173" s="13" t="s">
        <v>21</v>
      </c>
      <c r="AW173" s="13" t="s">
        <v>41</v>
      </c>
      <c r="AX173" s="13" t="s">
        <v>82</v>
      </c>
      <c r="AY173" s="236" t="s">
        <v>127</v>
      </c>
    </row>
    <row r="174" spans="1:51" s="15" customFormat="1" ht="12">
      <c r="A174" s="15"/>
      <c r="B174" s="247"/>
      <c r="C174" s="248"/>
      <c r="D174" s="227" t="s">
        <v>138</v>
      </c>
      <c r="E174" s="249" t="s">
        <v>32</v>
      </c>
      <c r="F174" s="250" t="s">
        <v>141</v>
      </c>
      <c r="G174" s="248"/>
      <c r="H174" s="251">
        <v>42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7" t="s">
        <v>138</v>
      </c>
      <c r="AU174" s="257" t="s">
        <v>21</v>
      </c>
      <c r="AV174" s="15" t="s">
        <v>134</v>
      </c>
      <c r="AW174" s="15" t="s">
        <v>41</v>
      </c>
      <c r="AX174" s="15" t="s">
        <v>90</v>
      </c>
      <c r="AY174" s="257" t="s">
        <v>127</v>
      </c>
    </row>
    <row r="175" spans="1:65" s="2" customFormat="1" ht="33" customHeight="1">
      <c r="A175" s="41"/>
      <c r="B175" s="42"/>
      <c r="C175" s="207" t="s">
        <v>256</v>
      </c>
      <c r="D175" s="207" t="s">
        <v>129</v>
      </c>
      <c r="E175" s="208" t="s">
        <v>257</v>
      </c>
      <c r="F175" s="209" t="s">
        <v>258</v>
      </c>
      <c r="G175" s="210" t="s">
        <v>132</v>
      </c>
      <c r="H175" s="211">
        <v>66</v>
      </c>
      <c r="I175" s="212"/>
      <c r="J175" s="213">
        <f>ROUND(I175*H175,2)</f>
        <v>0</v>
      </c>
      <c r="K175" s="209" t="s">
        <v>133</v>
      </c>
      <c r="L175" s="47"/>
      <c r="M175" s="214" t="s">
        <v>32</v>
      </c>
      <c r="N175" s="215" t="s">
        <v>53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134</v>
      </c>
      <c r="AT175" s="218" t="s">
        <v>129</v>
      </c>
      <c r="AU175" s="218" t="s">
        <v>21</v>
      </c>
      <c r="AY175" s="19" t="s">
        <v>127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90</v>
      </c>
      <c r="BK175" s="219">
        <f>ROUND(I175*H175,2)</f>
        <v>0</v>
      </c>
      <c r="BL175" s="19" t="s">
        <v>134</v>
      </c>
      <c r="BM175" s="218" t="s">
        <v>259</v>
      </c>
    </row>
    <row r="176" spans="1:47" s="2" customFormat="1" ht="12">
      <c r="A176" s="41"/>
      <c r="B176" s="42"/>
      <c r="C176" s="43"/>
      <c r="D176" s="220" t="s">
        <v>136</v>
      </c>
      <c r="E176" s="43"/>
      <c r="F176" s="221" t="s">
        <v>260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9" t="s">
        <v>136</v>
      </c>
      <c r="AU176" s="19" t="s">
        <v>21</v>
      </c>
    </row>
    <row r="177" spans="1:51" s="13" customFormat="1" ht="12">
      <c r="A177" s="13"/>
      <c r="B177" s="225"/>
      <c r="C177" s="226"/>
      <c r="D177" s="227" t="s">
        <v>138</v>
      </c>
      <c r="E177" s="228" t="s">
        <v>32</v>
      </c>
      <c r="F177" s="229" t="s">
        <v>261</v>
      </c>
      <c r="G177" s="226"/>
      <c r="H177" s="230">
        <v>66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138</v>
      </c>
      <c r="AU177" s="236" t="s">
        <v>21</v>
      </c>
      <c r="AV177" s="13" t="s">
        <v>21</v>
      </c>
      <c r="AW177" s="13" t="s">
        <v>41</v>
      </c>
      <c r="AX177" s="13" t="s">
        <v>82</v>
      </c>
      <c r="AY177" s="236" t="s">
        <v>127</v>
      </c>
    </row>
    <row r="178" spans="1:51" s="14" customFormat="1" ht="12">
      <c r="A178" s="14"/>
      <c r="B178" s="237"/>
      <c r="C178" s="238"/>
      <c r="D178" s="227" t="s">
        <v>138</v>
      </c>
      <c r="E178" s="239" t="s">
        <v>32</v>
      </c>
      <c r="F178" s="240" t="s">
        <v>140</v>
      </c>
      <c r="G178" s="238"/>
      <c r="H178" s="239" t="s">
        <v>32</v>
      </c>
      <c r="I178" s="241"/>
      <c r="J178" s="238"/>
      <c r="K178" s="238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138</v>
      </c>
      <c r="AU178" s="246" t="s">
        <v>21</v>
      </c>
      <c r="AV178" s="14" t="s">
        <v>90</v>
      </c>
      <c r="AW178" s="14" t="s">
        <v>41</v>
      </c>
      <c r="AX178" s="14" t="s">
        <v>82</v>
      </c>
      <c r="AY178" s="246" t="s">
        <v>127</v>
      </c>
    </row>
    <row r="179" spans="1:51" s="15" customFormat="1" ht="12">
      <c r="A179" s="15"/>
      <c r="B179" s="247"/>
      <c r="C179" s="248"/>
      <c r="D179" s="227" t="s">
        <v>138</v>
      </c>
      <c r="E179" s="249" t="s">
        <v>32</v>
      </c>
      <c r="F179" s="250" t="s">
        <v>141</v>
      </c>
      <c r="G179" s="248"/>
      <c r="H179" s="251">
        <v>66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7" t="s">
        <v>138</v>
      </c>
      <c r="AU179" s="257" t="s">
        <v>21</v>
      </c>
      <c r="AV179" s="15" t="s">
        <v>134</v>
      </c>
      <c r="AW179" s="15" t="s">
        <v>41</v>
      </c>
      <c r="AX179" s="15" t="s">
        <v>90</v>
      </c>
      <c r="AY179" s="257" t="s">
        <v>127</v>
      </c>
    </row>
    <row r="180" spans="1:65" s="2" customFormat="1" ht="44.25" customHeight="1">
      <c r="A180" s="41"/>
      <c r="B180" s="42"/>
      <c r="C180" s="207" t="s">
        <v>262</v>
      </c>
      <c r="D180" s="207" t="s">
        <v>129</v>
      </c>
      <c r="E180" s="208" t="s">
        <v>263</v>
      </c>
      <c r="F180" s="209" t="s">
        <v>264</v>
      </c>
      <c r="G180" s="210" t="s">
        <v>132</v>
      </c>
      <c r="H180" s="211">
        <v>16.5</v>
      </c>
      <c r="I180" s="212"/>
      <c r="J180" s="213">
        <f>ROUND(I180*H180,2)</f>
        <v>0</v>
      </c>
      <c r="K180" s="209" t="s">
        <v>133</v>
      </c>
      <c r="L180" s="47"/>
      <c r="M180" s="214" t="s">
        <v>32</v>
      </c>
      <c r="N180" s="215" t="s">
        <v>53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134</v>
      </c>
      <c r="AT180" s="218" t="s">
        <v>129</v>
      </c>
      <c r="AU180" s="218" t="s">
        <v>21</v>
      </c>
      <c r="AY180" s="19" t="s">
        <v>127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90</v>
      </c>
      <c r="BK180" s="219">
        <f>ROUND(I180*H180,2)</f>
        <v>0</v>
      </c>
      <c r="BL180" s="19" t="s">
        <v>134</v>
      </c>
      <c r="BM180" s="218" t="s">
        <v>265</v>
      </c>
    </row>
    <row r="181" spans="1:47" s="2" customFormat="1" ht="12">
      <c r="A181" s="41"/>
      <c r="B181" s="42"/>
      <c r="C181" s="43"/>
      <c r="D181" s="220" t="s">
        <v>136</v>
      </c>
      <c r="E181" s="43"/>
      <c r="F181" s="221" t="s">
        <v>266</v>
      </c>
      <c r="G181" s="43"/>
      <c r="H181" s="43"/>
      <c r="I181" s="222"/>
      <c r="J181" s="43"/>
      <c r="K181" s="43"/>
      <c r="L181" s="47"/>
      <c r="M181" s="223"/>
      <c r="N181" s="22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136</v>
      </c>
      <c r="AU181" s="19" t="s">
        <v>21</v>
      </c>
    </row>
    <row r="182" spans="1:51" s="13" customFormat="1" ht="12">
      <c r="A182" s="13"/>
      <c r="B182" s="225"/>
      <c r="C182" s="226"/>
      <c r="D182" s="227" t="s">
        <v>138</v>
      </c>
      <c r="E182" s="228" t="s">
        <v>32</v>
      </c>
      <c r="F182" s="229" t="s">
        <v>267</v>
      </c>
      <c r="G182" s="226"/>
      <c r="H182" s="230">
        <v>16.5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138</v>
      </c>
      <c r="AU182" s="236" t="s">
        <v>21</v>
      </c>
      <c r="AV182" s="13" t="s">
        <v>21</v>
      </c>
      <c r="AW182" s="13" t="s">
        <v>41</v>
      </c>
      <c r="AX182" s="13" t="s">
        <v>82</v>
      </c>
      <c r="AY182" s="236" t="s">
        <v>127</v>
      </c>
    </row>
    <row r="183" spans="1:51" s="14" customFormat="1" ht="12">
      <c r="A183" s="14"/>
      <c r="B183" s="237"/>
      <c r="C183" s="238"/>
      <c r="D183" s="227" t="s">
        <v>138</v>
      </c>
      <c r="E183" s="239" t="s">
        <v>32</v>
      </c>
      <c r="F183" s="240" t="s">
        <v>140</v>
      </c>
      <c r="G183" s="238"/>
      <c r="H183" s="239" t="s">
        <v>32</v>
      </c>
      <c r="I183" s="241"/>
      <c r="J183" s="238"/>
      <c r="K183" s="238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138</v>
      </c>
      <c r="AU183" s="246" t="s">
        <v>21</v>
      </c>
      <c r="AV183" s="14" t="s">
        <v>90</v>
      </c>
      <c r="AW183" s="14" t="s">
        <v>41</v>
      </c>
      <c r="AX183" s="14" t="s">
        <v>82</v>
      </c>
      <c r="AY183" s="246" t="s">
        <v>127</v>
      </c>
    </row>
    <row r="184" spans="1:51" s="15" customFormat="1" ht="12">
      <c r="A184" s="15"/>
      <c r="B184" s="247"/>
      <c r="C184" s="248"/>
      <c r="D184" s="227" t="s">
        <v>138</v>
      </c>
      <c r="E184" s="249" t="s">
        <v>32</v>
      </c>
      <c r="F184" s="250" t="s">
        <v>141</v>
      </c>
      <c r="G184" s="248"/>
      <c r="H184" s="251">
        <v>16.5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7" t="s">
        <v>138</v>
      </c>
      <c r="AU184" s="257" t="s">
        <v>21</v>
      </c>
      <c r="AV184" s="15" t="s">
        <v>134</v>
      </c>
      <c r="AW184" s="15" t="s">
        <v>41</v>
      </c>
      <c r="AX184" s="15" t="s">
        <v>90</v>
      </c>
      <c r="AY184" s="257" t="s">
        <v>127</v>
      </c>
    </row>
    <row r="185" spans="1:63" s="12" customFormat="1" ht="22.8" customHeight="1">
      <c r="A185" s="12"/>
      <c r="B185" s="191"/>
      <c r="C185" s="192"/>
      <c r="D185" s="193" t="s">
        <v>81</v>
      </c>
      <c r="E185" s="205" t="s">
        <v>134</v>
      </c>
      <c r="F185" s="205" t="s">
        <v>268</v>
      </c>
      <c r="G185" s="192"/>
      <c r="H185" s="192"/>
      <c r="I185" s="195"/>
      <c r="J185" s="206">
        <f>BK185</f>
        <v>0</v>
      </c>
      <c r="K185" s="192"/>
      <c r="L185" s="197"/>
      <c r="M185" s="198"/>
      <c r="N185" s="199"/>
      <c r="O185" s="199"/>
      <c r="P185" s="200">
        <f>SUM(P186:P195)</f>
        <v>0</v>
      </c>
      <c r="Q185" s="199"/>
      <c r="R185" s="200">
        <f>SUM(R186:R195)</f>
        <v>0</v>
      </c>
      <c r="S185" s="199"/>
      <c r="T185" s="201">
        <f>SUM(T186:T195)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2" t="s">
        <v>90</v>
      </c>
      <c r="AT185" s="203" t="s">
        <v>81</v>
      </c>
      <c r="AU185" s="203" t="s">
        <v>90</v>
      </c>
      <c r="AY185" s="202" t="s">
        <v>127</v>
      </c>
      <c r="BK185" s="204">
        <f>SUM(BK186:BK195)</f>
        <v>0</v>
      </c>
    </row>
    <row r="186" spans="1:65" s="2" customFormat="1" ht="49.05" customHeight="1">
      <c r="A186" s="41"/>
      <c r="B186" s="42"/>
      <c r="C186" s="207" t="s">
        <v>269</v>
      </c>
      <c r="D186" s="207" t="s">
        <v>129</v>
      </c>
      <c r="E186" s="208" t="s">
        <v>270</v>
      </c>
      <c r="F186" s="209" t="s">
        <v>271</v>
      </c>
      <c r="G186" s="210" t="s">
        <v>149</v>
      </c>
      <c r="H186" s="211">
        <v>0.648</v>
      </c>
      <c r="I186" s="212"/>
      <c r="J186" s="213">
        <f>ROUND(I186*H186,2)</f>
        <v>0</v>
      </c>
      <c r="K186" s="209" t="s">
        <v>133</v>
      </c>
      <c r="L186" s="47"/>
      <c r="M186" s="214" t="s">
        <v>32</v>
      </c>
      <c r="N186" s="215" t="s">
        <v>53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134</v>
      </c>
      <c r="AT186" s="218" t="s">
        <v>129</v>
      </c>
      <c r="AU186" s="218" t="s">
        <v>21</v>
      </c>
      <c r="AY186" s="19" t="s">
        <v>127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90</v>
      </c>
      <c r="BK186" s="219">
        <f>ROUND(I186*H186,2)</f>
        <v>0</v>
      </c>
      <c r="BL186" s="19" t="s">
        <v>134</v>
      </c>
      <c r="BM186" s="218" t="s">
        <v>272</v>
      </c>
    </row>
    <row r="187" spans="1:47" s="2" customFormat="1" ht="12">
      <c r="A187" s="41"/>
      <c r="B187" s="42"/>
      <c r="C187" s="43"/>
      <c r="D187" s="220" t="s">
        <v>136</v>
      </c>
      <c r="E187" s="43"/>
      <c r="F187" s="221" t="s">
        <v>273</v>
      </c>
      <c r="G187" s="43"/>
      <c r="H187" s="43"/>
      <c r="I187" s="222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136</v>
      </c>
      <c r="AU187" s="19" t="s">
        <v>21</v>
      </c>
    </row>
    <row r="188" spans="1:51" s="13" customFormat="1" ht="12">
      <c r="A188" s="13"/>
      <c r="B188" s="225"/>
      <c r="C188" s="226"/>
      <c r="D188" s="227" t="s">
        <v>138</v>
      </c>
      <c r="E188" s="228" t="s">
        <v>32</v>
      </c>
      <c r="F188" s="229" t="s">
        <v>274</v>
      </c>
      <c r="G188" s="226"/>
      <c r="H188" s="230">
        <v>0.648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138</v>
      </c>
      <c r="AU188" s="236" t="s">
        <v>21</v>
      </c>
      <c r="AV188" s="13" t="s">
        <v>21</v>
      </c>
      <c r="AW188" s="13" t="s">
        <v>41</v>
      </c>
      <c r="AX188" s="13" t="s">
        <v>82</v>
      </c>
      <c r="AY188" s="236" t="s">
        <v>127</v>
      </c>
    </row>
    <row r="189" spans="1:51" s="14" customFormat="1" ht="12">
      <c r="A189" s="14"/>
      <c r="B189" s="237"/>
      <c r="C189" s="238"/>
      <c r="D189" s="227" t="s">
        <v>138</v>
      </c>
      <c r="E189" s="239" t="s">
        <v>32</v>
      </c>
      <c r="F189" s="240" t="s">
        <v>275</v>
      </c>
      <c r="G189" s="238"/>
      <c r="H189" s="239" t="s">
        <v>32</v>
      </c>
      <c r="I189" s="241"/>
      <c r="J189" s="238"/>
      <c r="K189" s="238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138</v>
      </c>
      <c r="AU189" s="246" t="s">
        <v>21</v>
      </c>
      <c r="AV189" s="14" t="s">
        <v>90</v>
      </c>
      <c r="AW189" s="14" t="s">
        <v>41</v>
      </c>
      <c r="AX189" s="14" t="s">
        <v>82</v>
      </c>
      <c r="AY189" s="246" t="s">
        <v>127</v>
      </c>
    </row>
    <row r="190" spans="1:51" s="15" customFormat="1" ht="12">
      <c r="A190" s="15"/>
      <c r="B190" s="247"/>
      <c r="C190" s="248"/>
      <c r="D190" s="227" t="s">
        <v>138</v>
      </c>
      <c r="E190" s="249" t="s">
        <v>32</v>
      </c>
      <c r="F190" s="250" t="s">
        <v>141</v>
      </c>
      <c r="G190" s="248"/>
      <c r="H190" s="251">
        <v>0.648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7" t="s">
        <v>138</v>
      </c>
      <c r="AU190" s="257" t="s">
        <v>21</v>
      </c>
      <c r="AV190" s="15" t="s">
        <v>134</v>
      </c>
      <c r="AW190" s="15" t="s">
        <v>41</v>
      </c>
      <c r="AX190" s="15" t="s">
        <v>90</v>
      </c>
      <c r="AY190" s="257" t="s">
        <v>127</v>
      </c>
    </row>
    <row r="191" spans="1:65" s="2" customFormat="1" ht="49.05" customHeight="1">
      <c r="A191" s="41"/>
      <c r="B191" s="42"/>
      <c r="C191" s="207" t="s">
        <v>276</v>
      </c>
      <c r="D191" s="207" t="s">
        <v>129</v>
      </c>
      <c r="E191" s="208" t="s">
        <v>277</v>
      </c>
      <c r="F191" s="209" t="s">
        <v>278</v>
      </c>
      <c r="G191" s="210" t="s">
        <v>149</v>
      </c>
      <c r="H191" s="211">
        <v>1.445</v>
      </c>
      <c r="I191" s="212"/>
      <c r="J191" s="213">
        <f>ROUND(I191*H191,2)</f>
        <v>0</v>
      </c>
      <c r="K191" s="209" t="s">
        <v>133</v>
      </c>
      <c r="L191" s="47"/>
      <c r="M191" s="214" t="s">
        <v>32</v>
      </c>
      <c r="N191" s="215" t="s">
        <v>53</v>
      </c>
      <c r="O191" s="87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8" t="s">
        <v>134</v>
      </c>
      <c r="AT191" s="218" t="s">
        <v>129</v>
      </c>
      <c r="AU191" s="218" t="s">
        <v>21</v>
      </c>
      <c r="AY191" s="19" t="s">
        <v>127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9" t="s">
        <v>90</v>
      </c>
      <c r="BK191" s="219">
        <f>ROUND(I191*H191,2)</f>
        <v>0</v>
      </c>
      <c r="BL191" s="19" t="s">
        <v>134</v>
      </c>
      <c r="BM191" s="218" t="s">
        <v>279</v>
      </c>
    </row>
    <row r="192" spans="1:47" s="2" customFormat="1" ht="12">
      <c r="A192" s="41"/>
      <c r="B192" s="42"/>
      <c r="C192" s="43"/>
      <c r="D192" s="220" t="s">
        <v>136</v>
      </c>
      <c r="E192" s="43"/>
      <c r="F192" s="221" t="s">
        <v>280</v>
      </c>
      <c r="G192" s="43"/>
      <c r="H192" s="43"/>
      <c r="I192" s="222"/>
      <c r="J192" s="43"/>
      <c r="K192" s="43"/>
      <c r="L192" s="47"/>
      <c r="M192" s="223"/>
      <c r="N192" s="22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136</v>
      </c>
      <c r="AU192" s="19" t="s">
        <v>21</v>
      </c>
    </row>
    <row r="193" spans="1:51" s="13" customFormat="1" ht="12">
      <c r="A193" s="13"/>
      <c r="B193" s="225"/>
      <c r="C193" s="226"/>
      <c r="D193" s="227" t="s">
        <v>138</v>
      </c>
      <c r="E193" s="228" t="s">
        <v>32</v>
      </c>
      <c r="F193" s="229" t="s">
        <v>281</v>
      </c>
      <c r="G193" s="226"/>
      <c r="H193" s="230">
        <v>1.445</v>
      </c>
      <c r="I193" s="231"/>
      <c r="J193" s="226"/>
      <c r="K193" s="226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138</v>
      </c>
      <c r="AU193" s="236" t="s">
        <v>21</v>
      </c>
      <c r="AV193" s="13" t="s">
        <v>21</v>
      </c>
      <c r="AW193" s="13" t="s">
        <v>41</v>
      </c>
      <c r="AX193" s="13" t="s">
        <v>82</v>
      </c>
      <c r="AY193" s="236" t="s">
        <v>127</v>
      </c>
    </row>
    <row r="194" spans="1:51" s="14" customFormat="1" ht="12">
      <c r="A194" s="14"/>
      <c r="B194" s="237"/>
      <c r="C194" s="238"/>
      <c r="D194" s="227" t="s">
        <v>138</v>
      </c>
      <c r="E194" s="239" t="s">
        <v>32</v>
      </c>
      <c r="F194" s="240" t="s">
        <v>282</v>
      </c>
      <c r="G194" s="238"/>
      <c r="H194" s="239" t="s">
        <v>32</v>
      </c>
      <c r="I194" s="241"/>
      <c r="J194" s="238"/>
      <c r="K194" s="238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138</v>
      </c>
      <c r="AU194" s="246" t="s">
        <v>21</v>
      </c>
      <c r="AV194" s="14" t="s">
        <v>90</v>
      </c>
      <c r="AW194" s="14" t="s">
        <v>41</v>
      </c>
      <c r="AX194" s="14" t="s">
        <v>82</v>
      </c>
      <c r="AY194" s="246" t="s">
        <v>127</v>
      </c>
    </row>
    <row r="195" spans="1:51" s="15" customFormat="1" ht="12">
      <c r="A195" s="15"/>
      <c r="B195" s="247"/>
      <c r="C195" s="248"/>
      <c r="D195" s="227" t="s">
        <v>138</v>
      </c>
      <c r="E195" s="249" t="s">
        <v>32</v>
      </c>
      <c r="F195" s="250" t="s">
        <v>141</v>
      </c>
      <c r="G195" s="248"/>
      <c r="H195" s="251">
        <v>1.445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7" t="s">
        <v>138</v>
      </c>
      <c r="AU195" s="257" t="s">
        <v>21</v>
      </c>
      <c r="AV195" s="15" t="s">
        <v>134</v>
      </c>
      <c r="AW195" s="15" t="s">
        <v>41</v>
      </c>
      <c r="AX195" s="15" t="s">
        <v>90</v>
      </c>
      <c r="AY195" s="257" t="s">
        <v>127</v>
      </c>
    </row>
    <row r="196" spans="1:63" s="12" customFormat="1" ht="22.8" customHeight="1">
      <c r="A196" s="12"/>
      <c r="B196" s="191"/>
      <c r="C196" s="192"/>
      <c r="D196" s="193" t="s">
        <v>81</v>
      </c>
      <c r="E196" s="205" t="s">
        <v>158</v>
      </c>
      <c r="F196" s="205" t="s">
        <v>283</v>
      </c>
      <c r="G196" s="192"/>
      <c r="H196" s="192"/>
      <c r="I196" s="195"/>
      <c r="J196" s="206">
        <f>BK196</f>
        <v>0</v>
      </c>
      <c r="K196" s="192"/>
      <c r="L196" s="197"/>
      <c r="M196" s="198"/>
      <c r="N196" s="199"/>
      <c r="O196" s="199"/>
      <c r="P196" s="200">
        <f>SUM(P197:P239)</f>
        <v>0</v>
      </c>
      <c r="Q196" s="199"/>
      <c r="R196" s="200">
        <f>SUM(R197:R239)</f>
        <v>25.1178</v>
      </c>
      <c r="S196" s="199"/>
      <c r="T196" s="201">
        <f>SUM(T197:T239)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2" t="s">
        <v>90</v>
      </c>
      <c r="AT196" s="203" t="s">
        <v>81</v>
      </c>
      <c r="AU196" s="203" t="s">
        <v>90</v>
      </c>
      <c r="AY196" s="202" t="s">
        <v>127</v>
      </c>
      <c r="BK196" s="204">
        <f>SUM(BK197:BK239)</f>
        <v>0</v>
      </c>
    </row>
    <row r="197" spans="1:65" s="2" customFormat="1" ht="33" customHeight="1">
      <c r="A197" s="41"/>
      <c r="B197" s="42"/>
      <c r="C197" s="207" t="s">
        <v>284</v>
      </c>
      <c r="D197" s="207" t="s">
        <v>129</v>
      </c>
      <c r="E197" s="208" t="s">
        <v>285</v>
      </c>
      <c r="F197" s="209" t="s">
        <v>286</v>
      </c>
      <c r="G197" s="210" t="s">
        <v>132</v>
      </c>
      <c r="H197" s="211">
        <v>30</v>
      </c>
      <c r="I197" s="212"/>
      <c r="J197" s="213">
        <f>ROUND(I197*H197,2)</f>
        <v>0</v>
      </c>
      <c r="K197" s="209" t="s">
        <v>133</v>
      </c>
      <c r="L197" s="47"/>
      <c r="M197" s="214" t="s">
        <v>32</v>
      </c>
      <c r="N197" s="215" t="s">
        <v>53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134</v>
      </c>
      <c r="AT197" s="218" t="s">
        <v>129</v>
      </c>
      <c r="AU197" s="218" t="s">
        <v>21</v>
      </c>
      <c r="AY197" s="19" t="s">
        <v>127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90</v>
      </c>
      <c r="BK197" s="219">
        <f>ROUND(I197*H197,2)</f>
        <v>0</v>
      </c>
      <c r="BL197" s="19" t="s">
        <v>134</v>
      </c>
      <c r="BM197" s="218" t="s">
        <v>287</v>
      </c>
    </row>
    <row r="198" spans="1:47" s="2" customFormat="1" ht="12">
      <c r="A198" s="41"/>
      <c r="B198" s="42"/>
      <c r="C198" s="43"/>
      <c r="D198" s="220" t="s">
        <v>136</v>
      </c>
      <c r="E198" s="43"/>
      <c r="F198" s="221" t="s">
        <v>288</v>
      </c>
      <c r="G198" s="43"/>
      <c r="H198" s="43"/>
      <c r="I198" s="222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9" t="s">
        <v>136</v>
      </c>
      <c r="AU198" s="19" t="s">
        <v>21</v>
      </c>
    </row>
    <row r="199" spans="1:51" s="13" customFormat="1" ht="12">
      <c r="A199" s="13"/>
      <c r="B199" s="225"/>
      <c r="C199" s="226"/>
      <c r="D199" s="227" t="s">
        <v>138</v>
      </c>
      <c r="E199" s="228" t="s">
        <v>32</v>
      </c>
      <c r="F199" s="229" t="s">
        <v>289</v>
      </c>
      <c r="G199" s="226"/>
      <c r="H199" s="230">
        <v>30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138</v>
      </c>
      <c r="AU199" s="236" t="s">
        <v>21</v>
      </c>
      <c r="AV199" s="13" t="s">
        <v>21</v>
      </c>
      <c r="AW199" s="13" t="s">
        <v>41</v>
      </c>
      <c r="AX199" s="13" t="s">
        <v>82</v>
      </c>
      <c r="AY199" s="236" t="s">
        <v>127</v>
      </c>
    </row>
    <row r="200" spans="1:51" s="14" customFormat="1" ht="12">
      <c r="A200" s="14"/>
      <c r="B200" s="237"/>
      <c r="C200" s="238"/>
      <c r="D200" s="227" t="s">
        <v>138</v>
      </c>
      <c r="E200" s="239" t="s">
        <v>32</v>
      </c>
      <c r="F200" s="240" t="s">
        <v>290</v>
      </c>
      <c r="G200" s="238"/>
      <c r="H200" s="239" t="s">
        <v>32</v>
      </c>
      <c r="I200" s="241"/>
      <c r="J200" s="238"/>
      <c r="K200" s="238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138</v>
      </c>
      <c r="AU200" s="246" t="s">
        <v>21</v>
      </c>
      <c r="AV200" s="14" t="s">
        <v>90</v>
      </c>
      <c r="AW200" s="14" t="s">
        <v>41</v>
      </c>
      <c r="AX200" s="14" t="s">
        <v>82</v>
      </c>
      <c r="AY200" s="246" t="s">
        <v>127</v>
      </c>
    </row>
    <row r="201" spans="1:51" s="15" customFormat="1" ht="12">
      <c r="A201" s="15"/>
      <c r="B201" s="247"/>
      <c r="C201" s="248"/>
      <c r="D201" s="227" t="s">
        <v>138</v>
      </c>
      <c r="E201" s="249" t="s">
        <v>32</v>
      </c>
      <c r="F201" s="250" t="s">
        <v>141</v>
      </c>
      <c r="G201" s="248"/>
      <c r="H201" s="251">
        <v>30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7" t="s">
        <v>138</v>
      </c>
      <c r="AU201" s="257" t="s">
        <v>21</v>
      </c>
      <c r="AV201" s="15" t="s">
        <v>134</v>
      </c>
      <c r="AW201" s="15" t="s">
        <v>41</v>
      </c>
      <c r="AX201" s="15" t="s">
        <v>90</v>
      </c>
      <c r="AY201" s="257" t="s">
        <v>127</v>
      </c>
    </row>
    <row r="202" spans="1:65" s="2" customFormat="1" ht="37.8" customHeight="1">
      <c r="A202" s="41"/>
      <c r="B202" s="42"/>
      <c r="C202" s="207" t="s">
        <v>291</v>
      </c>
      <c r="D202" s="207" t="s">
        <v>129</v>
      </c>
      <c r="E202" s="208" t="s">
        <v>292</v>
      </c>
      <c r="F202" s="209" t="s">
        <v>293</v>
      </c>
      <c r="G202" s="210" t="s">
        <v>132</v>
      </c>
      <c r="H202" s="211">
        <v>86</v>
      </c>
      <c r="I202" s="212"/>
      <c r="J202" s="213">
        <f>ROUND(I202*H202,2)</f>
        <v>0</v>
      </c>
      <c r="K202" s="209" t="s">
        <v>32</v>
      </c>
      <c r="L202" s="47"/>
      <c r="M202" s="214" t="s">
        <v>32</v>
      </c>
      <c r="N202" s="215" t="s">
        <v>53</v>
      </c>
      <c r="O202" s="87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134</v>
      </c>
      <c r="AT202" s="218" t="s">
        <v>129</v>
      </c>
      <c r="AU202" s="218" t="s">
        <v>21</v>
      </c>
      <c r="AY202" s="19" t="s">
        <v>127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90</v>
      </c>
      <c r="BK202" s="219">
        <f>ROUND(I202*H202,2)</f>
        <v>0</v>
      </c>
      <c r="BL202" s="19" t="s">
        <v>134</v>
      </c>
      <c r="BM202" s="218" t="s">
        <v>294</v>
      </c>
    </row>
    <row r="203" spans="1:51" s="13" customFormat="1" ht="12">
      <c r="A203" s="13"/>
      <c r="B203" s="225"/>
      <c r="C203" s="226"/>
      <c r="D203" s="227" t="s">
        <v>138</v>
      </c>
      <c r="E203" s="228" t="s">
        <v>32</v>
      </c>
      <c r="F203" s="229" t="s">
        <v>295</v>
      </c>
      <c r="G203" s="226"/>
      <c r="H203" s="230">
        <v>86</v>
      </c>
      <c r="I203" s="231"/>
      <c r="J203" s="226"/>
      <c r="K203" s="226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138</v>
      </c>
      <c r="AU203" s="236" t="s">
        <v>21</v>
      </c>
      <c r="AV203" s="13" t="s">
        <v>21</v>
      </c>
      <c r="AW203" s="13" t="s">
        <v>41</v>
      </c>
      <c r="AX203" s="13" t="s">
        <v>82</v>
      </c>
      <c r="AY203" s="236" t="s">
        <v>127</v>
      </c>
    </row>
    <row r="204" spans="1:51" s="14" customFormat="1" ht="12">
      <c r="A204" s="14"/>
      <c r="B204" s="237"/>
      <c r="C204" s="238"/>
      <c r="D204" s="227" t="s">
        <v>138</v>
      </c>
      <c r="E204" s="239" t="s">
        <v>32</v>
      </c>
      <c r="F204" s="240" t="s">
        <v>140</v>
      </c>
      <c r="G204" s="238"/>
      <c r="H204" s="239" t="s">
        <v>32</v>
      </c>
      <c r="I204" s="241"/>
      <c r="J204" s="238"/>
      <c r="K204" s="238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138</v>
      </c>
      <c r="AU204" s="246" t="s">
        <v>21</v>
      </c>
      <c r="AV204" s="14" t="s">
        <v>90</v>
      </c>
      <c r="AW204" s="14" t="s">
        <v>41</v>
      </c>
      <c r="AX204" s="14" t="s">
        <v>82</v>
      </c>
      <c r="AY204" s="246" t="s">
        <v>127</v>
      </c>
    </row>
    <row r="205" spans="1:51" s="15" customFormat="1" ht="12">
      <c r="A205" s="15"/>
      <c r="B205" s="247"/>
      <c r="C205" s="248"/>
      <c r="D205" s="227" t="s">
        <v>138</v>
      </c>
      <c r="E205" s="249" t="s">
        <v>32</v>
      </c>
      <c r="F205" s="250" t="s">
        <v>141</v>
      </c>
      <c r="G205" s="248"/>
      <c r="H205" s="251">
        <v>86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7" t="s">
        <v>138</v>
      </c>
      <c r="AU205" s="257" t="s">
        <v>21</v>
      </c>
      <c r="AV205" s="15" t="s">
        <v>134</v>
      </c>
      <c r="AW205" s="15" t="s">
        <v>41</v>
      </c>
      <c r="AX205" s="15" t="s">
        <v>90</v>
      </c>
      <c r="AY205" s="257" t="s">
        <v>127</v>
      </c>
    </row>
    <row r="206" spans="1:65" s="2" customFormat="1" ht="49.05" customHeight="1">
      <c r="A206" s="41"/>
      <c r="B206" s="42"/>
      <c r="C206" s="207" t="s">
        <v>296</v>
      </c>
      <c r="D206" s="207" t="s">
        <v>129</v>
      </c>
      <c r="E206" s="208" t="s">
        <v>297</v>
      </c>
      <c r="F206" s="209" t="s">
        <v>298</v>
      </c>
      <c r="G206" s="210" t="s">
        <v>132</v>
      </c>
      <c r="H206" s="211">
        <v>43</v>
      </c>
      <c r="I206" s="212"/>
      <c r="J206" s="213">
        <f>ROUND(I206*H206,2)</f>
        <v>0</v>
      </c>
      <c r="K206" s="209" t="s">
        <v>133</v>
      </c>
      <c r="L206" s="47"/>
      <c r="M206" s="214" t="s">
        <v>32</v>
      </c>
      <c r="N206" s="215" t="s">
        <v>53</v>
      </c>
      <c r="O206" s="87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134</v>
      </c>
      <c r="AT206" s="218" t="s">
        <v>129</v>
      </c>
      <c r="AU206" s="218" t="s">
        <v>21</v>
      </c>
      <c r="AY206" s="19" t="s">
        <v>127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90</v>
      </c>
      <c r="BK206" s="219">
        <f>ROUND(I206*H206,2)</f>
        <v>0</v>
      </c>
      <c r="BL206" s="19" t="s">
        <v>134</v>
      </c>
      <c r="BM206" s="218" t="s">
        <v>299</v>
      </c>
    </row>
    <row r="207" spans="1:47" s="2" customFormat="1" ht="12">
      <c r="A207" s="41"/>
      <c r="B207" s="42"/>
      <c r="C207" s="43"/>
      <c r="D207" s="220" t="s">
        <v>136</v>
      </c>
      <c r="E207" s="43"/>
      <c r="F207" s="221" t="s">
        <v>300</v>
      </c>
      <c r="G207" s="43"/>
      <c r="H207" s="43"/>
      <c r="I207" s="222"/>
      <c r="J207" s="43"/>
      <c r="K207" s="43"/>
      <c r="L207" s="47"/>
      <c r="M207" s="223"/>
      <c r="N207" s="22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136</v>
      </c>
      <c r="AU207" s="19" t="s">
        <v>21</v>
      </c>
    </row>
    <row r="208" spans="1:51" s="13" customFormat="1" ht="12">
      <c r="A208" s="13"/>
      <c r="B208" s="225"/>
      <c r="C208" s="226"/>
      <c r="D208" s="227" t="s">
        <v>138</v>
      </c>
      <c r="E208" s="228" t="s">
        <v>32</v>
      </c>
      <c r="F208" s="229" t="s">
        <v>301</v>
      </c>
      <c r="G208" s="226"/>
      <c r="H208" s="230">
        <v>43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138</v>
      </c>
      <c r="AU208" s="236" t="s">
        <v>21</v>
      </c>
      <c r="AV208" s="13" t="s">
        <v>21</v>
      </c>
      <c r="AW208" s="13" t="s">
        <v>41</v>
      </c>
      <c r="AX208" s="13" t="s">
        <v>82</v>
      </c>
      <c r="AY208" s="236" t="s">
        <v>127</v>
      </c>
    </row>
    <row r="209" spans="1:51" s="14" customFormat="1" ht="12">
      <c r="A209" s="14"/>
      <c r="B209" s="237"/>
      <c r="C209" s="238"/>
      <c r="D209" s="227" t="s">
        <v>138</v>
      </c>
      <c r="E209" s="239" t="s">
        <v>32</v>
      </c>
      <c r="F209" s="240" t="s">
        <v>140</v>
      </c>
      <c r="G209" s="238"/>
      <c r="H209" s="239" t="s">
        <v>32</v>
      </c>
      <c r="I209" s="241"/>
      <c r="J209" s="238"/>
      <c r="K209" s="238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138</v>
      </c>
      <c r="AU209" s="246" t="s">
        <v>21</v>
      </c>
      <c r="AV209" s="14" t="s">
        <v>90</v>
      </c>
      <c r="AW209" s="14" t="s">
        <v>41</v>
      </c>
      <c r="AX209" s="14" t="s">
        <v>82</v>
      </c>
      <c r="AY209" s="246" t="s">
        <v>127</v>
      </c>
    </row>
    <row r="210" spans="1:51" s="15" customFormat="1" ht="12">
      <c r="A210" s="15"/>
      <c r="B210" s="247"/>
      <c r="C210" s="248"/>
      <c r="D210" s="227" t="s">
        <v>138</v>
      </c>
      <c r="E210" s="249" t="s">
        <v>32</v>
      </c>
      <c r="F210" s="250" t="s">
        <v>141</v>
      </c>
      <c r="G210" s="248"/>
      <c r="H210" s="251">
        <v>43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7" t="s">
        <v>138</v>
      </c>
      <c r="AU210" s="257" t="s">
        <v>21</v>
      </c>
      <c r="AV210" s="15" t="s">
        <v>134</v>
      </c>
      <c r="AW210" s="15" t="s">
        <v>41</v>
      </c>
      <c r="AX210" s="15" t="s">
        <v>90</v>
      </c>
      <c r="AY210" s="257" t="s">
        <v>127</v>
      </c>
    </row>
    <row r="211" spans="1:65" s="2" customFormat="1" ht="37.8" customHeight="1">
      <c r="A211" s="41"/>
      <c r="B211" s="42"/>
      <c r="C211" s="207" t="s">
        <v>302</v>
      </c>
      <c r="D211" s="207" t="s">
        <v>129</v>
      </c>
      <c r="E211" s="208" t="s">
        <v>303</v>
      </c>
      <c r="F211" s="209" t="s">
        <v>304</v>
      </c>
      <c r="G211" s="210" t="s">
        <v>132</v>
      </c>
      <c r="H211" s="211">
        <v>15</v>
      </c>
      <c r="I211" s="212"/>
      <c r="J211" s="213">
        <f>ROUND(I211*H211,2)</f>
        <v>0</v>
      </c>
      <c r="K211" s="209" t="s">
        <v>133</v>
      </c>
      <c r="L211" s="47"/>
      <c r="M211" s="214" t="s">
        <v>32</v>
      </c>
      <c r="N211" s="215" t="s">
        <v>53</v>
      </c>
      <c r="O211" s="87"/>
      <c r="P211" s="216">
        <f>O211*H211</f>
        <v>0</v>
      </c>
      <c r="Q211" s="216">
        <v>0.324</v>
      </c>
      <c r="R211" s="216">
        <f>Q211*H211</f>
        <v>4.86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134</v>
      </c>
      <c r="AT211" s="218" t="s">
        <v>129</v>
      </c>
      <c r="AU211" s="218" t="s">
        <v>21</v>
      </c>
      <c r="AY211" s="19" t="s">
        <v>127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90</v>
      </c>
      <c r="BK211" s="219">
        <f>ROUND(I211*H211,2)</f>
        <v>0</v>
      </c>
      <c r="BL211" s="19" t="s">
        <v>134</v>
      </c>
      <c r="BM211" s="218" t="s">
        <v>305</v>
      </c>
    </row>
    <row r="212" spans="1:47" s="2" customFormat="1" ht="12">
      <c r="A212" s="41"/>
      <c r="B212" s="42"/>
      <c r="C212" s="43"/>
      <c r="D212" s="220" t="s">
        <v>136</v>
      </c>
      <c r="E212" s="43"/>
      <c r="F212" s="221" t="s">
        <v>306</v>
      </c>
      <c r="G212" s="43"/>
      <c r="H212" s="43"/>
      <c r="I212" s="222"/>
      <c r="J212" s="43"/>
      <c r="K212" s="43"/>
      <c r="L212" s="47"/>
      <c r="M212" s="223"/>
      <c r="N212" s="22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19" t="s">
        <v>136</v>
      </c>
      <c r="AU212" s="19" t="s">
        <v>21</v>
      </c>
    </row>
    <row r="213" spans="1:51" s="13" customFormat="1" ht="12">
      <c r="A213" s="13"/>
      <c r="B213" s="225"/>
      <c r="C213" s="226"/>
      <c r="D213" s="227" t="s">
        <v>138</v>
      </c>
      <c r="E213" s="228" t="s">
        <v>32</v>
      </c>
      <c r="F213" s="229" t="s">
        <v>217</v>
      </c>
      <c r="G213" s="226"/>
      <c r="H213" s="230">
        <v>15</v>
      </c>
      <c r="I213" s="231"/>
      <c r="J213" s="226"/>
      <c r="K213" s="226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138</v>
      </c>
      <c r="AU213" s="236" t="s">
        <v>21</v>
      </c>
      <c r="AV213" s="13" t="s">
        <v>21</v>
      </c>
      <c r="AW213" s="13" t="s">
        <v>41</v>
      </c>
      <c r="AX213" s="13" t="s">
        <v>82</v>
      </c>
      <c r="AY213" s="236" t="s">
        <v>127</v>
      </c>
    </row>
    <row r="214" spans="1:51" s="14" customFormat="1" ht="12">
      <c r="A214" s="14"/>
      <c r="B214" s="237"/>
      <c r="C214" s="238"/>
      <c r="D214" s="227" t="s">
        <v>138</v>
      </c>
      <c r="E214" s="239" t="s">
        <v>32</v>
      </c>
      <c r="F214" s="240" t="s">
        <v>140</v>
      </c>
      <c r="G214" s="238"/>
      <c r="H214" s="239" t="s">
        <v>32</v>
      </c>
      <c r="I214" s="241"/>
      <c r="J214" s="238"/>
      <c r="K214" s="238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138</v>
      </c>
      <c r="AU214" s="246" t="s">
        <v>21</v>
      </c>
      <c r="AV214" s="14" t="s">
        <v>90</v>
      </c>
      <c r="AW214" s="14" t="s">
        <v>41</v>
      </c>
      <c r="AX214" s="14" t="s">
        <v>82</v>
      </c>
      <c r="AY214" s="246" t="s">
        <v>127</v>
      </c>
    </row>
    <row r="215" spans="1:51" s="15" customFormat="1" ht="12">
      <c r="A215" s="15"/>
      <c r="B215" s="247"/>
      <c r="C215" s="248"/>
      <c r="D215" s="227" t="s">
        <v>138</v>
      </c>
      <c r="E215" s="249" t="s">
        <v>32</v>
      </c>
      <c r="F215" s="250" t="s">
        <v>141</v>
      </c>
      <c r="G215" s="248"/>
      <c r="H215" s="251">
        <v>15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7" t="s">
        <v>138</v>
      </c>
      <c r="AU215" s="257" t="s">
        <v>21</v>
      </c>
      <c r="AV215" s="15" t="s">
        <v>134</v>
      </c>
      <c r="AW215" s="15" t="s">
        <v>41</v>
      </c>
      <c r="AX215" s="15" t="s">
        <v>90</v>
      </c>
      <c r="AY215" s="257" t="s">
        <v>127</v>
      </c>
    </row>
    <row r="216" spans="1:65" s="2" customFormat="1" ht="24.15" customHeight="1">
      <c r="A216" s="41"/>
      <c r="B216" s="42"/>
      <c r="C216" s="207" t="s">
        <v>289</v>
      </c>
      <c r="D216" s="207" t="s">
        <v>129</v>
      </c>
      <c r="E216" s="208" t="s">
        <v>307</v>
      </c>
      <c r="F216" s="209" t="s">
        <v>308</v>
      </c>
      <c r="G216" s="210" t="s">
        <v>132</v>
      </c>
      <c r="H216" s="211">
        <v>43</v>
      </c>
      <c r="I216" s="212"/>
      <c r="J216" s="213">
        <f>ROUND(I216*H216,2)</f>
        <v>0</v>
      </c>
      <c r="K216" s="209" t="s">
        <v>133</v>
      </c>
      <c r="L216" s="47"/>
      <c r="M216" s="214" t="s">
        <v>32</v>
      </c>
      <c r="N216" s="215" t="s">
        <v>53</v>
      </c>
      <c r="O216" s="87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134</v>
      </c>
      <c r="AT216" s="218" t="s">
        <v>129</v>
      </c>
      <c r="AU216" s="218" t="s">
        <v>21</v>
      </c>
      <c r="AY216" s="19" t="s">
        <v>127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9" t="s">
        <v>90</v>
      </c>
      <c r="BK216" s="219">
        <f>ROUND(I216*H216,2)</f>
        <v>0</v>
      </c>
      <c r="BL216" s="19" t="s">
        <v>134</v>
      </c>
      <c r="BM216" s="218" t="s">
        <v>309</v>
      </c>
    </row>
    <row r="217" spans="1:47" s="2" customFormat="1" ht="12">
      <c r="A217" s="41"/>
      <c r="B217" s="42"/>
      <c r="C217" s="43"/>
      <c r="D217" s="220" t="s">
        <v>136</v>
      </c>
      <c r="E217" s="43"/>
      <c r="F217" s="221" t="s">
        <v>310</v>
      </c>
      <c r="G217" s="43"/>
      <c r="H217" s="43"/>
      <c r="I217" s="222"/>
      <c r="J217" s="43"/>
      <c r="K217" s="43"/>
      <c r="L217" s="47"/>
      <c r="M217" s="223"/>
      <c r="N217" s="22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9" t="s">
        <v>136</v>
      </c>
      <c r="AU217" s="19" t="s">
        <v>21</v>
      </c>
    </row>
    <row r="218" spans="1:51" s="13" customFormat="1" ht="12">
      <c r="A218" s="13"/>
      <c r="B218" s="225"/>
      <c r="C218" s="226"/>
      <c r="D218" s="227" t="s">
        <v>138</v>
      </c>
      <c r="E218" s="228" t="s">
        <v>32</v>
      </c>
      <c r="F218" s="229" t="s">
        <v>301</v>
      </c>
      <c r="G218" s="226"/>
      <c r="H218" s="230">
        <v>43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138</v>
      </c>
      <c r="AU218" s="236" t="s">
        <v>21</v>
      </c>
      <c r="AV218" s="13" t="s">
        <v>21</v>
      </c>
      <c r="AW218" s="13" t="s">
        <v>41</v>
      </c>
      <c r="AX218" s="13" t="s">
        <v>82</v>
      </c>
      <c r="AY218" s="236" t="s">
        <v>127</v>
      </c>
    </row>
    <row r="219" spans="1:51" s="14" customFormat="1" ht="12">
      <c r="A219" s="14"/>
      <c r="B219" s="237"/>
      <c r="C219" s="238"/>
      <c r="D219" s="227" t="s">
        <v>138</v>
      </c>
      <c r="E219" s="239" t="s">
        <v>32</v>
      </c>
      <c r="F219" s="240" t="s">
        <v>140</v>
      </c>
      <c r="G219" s="238"/>
      <c r="H219" s="239" t="s">
        <v>32</v>
      </c>
      <c r="I219" s="241"/>
      <c r="J219" s="238"/>
      <c r="K219" s="238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138</v>
      </c>
      <c r="AU219" s="246" t="s">
        <v>21</v>
      </c>
      <c r="AV219" s="14" t="s">
        <v>90</v>
      </c>
      <c r="AW219" s="14" t="s">
        <v>41</v>
      </c>
      <c r="AX219" s="14" t="s">
        <v>82</v>
      </c>
      <c r="AY219" s="246" t="s">
        <v>127</v>
      </c>
    </row>
    <row r="220" spans="1:51" s="15" customFormat="1" ht="12">
      <c r="A220" s="15"/>
      <c r="B220" s="247"/>
      <c r="C220" s="248"/>
      <c r="D220" s="227" t="s">
        <v>138</v>
      </c>
      <c r="E220" s="249" t="s">
        <v>32</v>
      </c>
      <c r="F220" s="250" t="s">
        <v>141</v>
      </c>
      <c r="G220" s="248"/>
      <c r="H220" s="251">
        <v>43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7" t="s">
        <v>138</v>
      </c>
      <c r="AU220" s="257" t="s">
        <v>21</v>
      </c>
      <c r="AV220" s="15" t="s">
        <v>134</v>
      </c>
      <c r="AW220" s="15" t="s">
        <v>41</v>
      </c>
      <c r="AX220" s="15" t="s">
        <v>90</v>
      </c>
      <c r="AY220" s="257" t="s">
        <v>127</v>
      </c>
    </row>
    <row r="221" spans="1:65" s="2" customFormat="1" ht="49.05" customHeight="1">
      <c r="A221" s="41"/>
      <c r="B221" s="42"/>
      <c r="C221" s="207" t="s">
        <v>311</v>
      </c>
      <c r="D221" s="207" t="s">
        <v>129</v>
      </c>
      <c r="E221" s="208" t="s">
        <v>312</v>
      </c>
      <c r="F221" s="209" t="s">
        <v>313</v>
      </c>
      <c r="G221" s="210" t="s">
        <v>132</v>
      </c>
      <c r="H221" s="211">
        <v>43</v>
      </c>
      <c r="I221" s="212"/>
      <c r="J221" s="213">
        <f>ROUND(I221*H221,2)</f>
        <v>0</v>
      </c>
      <c r="K221" s="209" t="s">
        <v>133</v>
      </c>
      <c r="L221" s="47"/>
      <c r="M221" s="214" t="s">
        <v>32</v>
      </c>
      <c r="N221" s="215" t="s">
        <v>53</v>
      </c>
      <c r="O221" s="87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134</v>
      </c>
      <c r="AT221" s="218" t="s">
        <v>129</v>
      </c>
      <c r="AU221" s="218" t="s">
        <v>21</v>
      </c>
      <c r="AY221" s="19" t="s">
        <v>127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90</v>
      </c>
      <c r="BK221" s="219">
        <f>ROUND(I221*H221,2)</f>
        <v>0</v>
      </c>
      <c r="BL221" s="19" t="s">
        <v>134</v>
      </c>
      <c r="BM221" s="218" t="s">
        <v>314</v>
      </c>
    </row>
    <row r="222" spans="1:47" s="2" customFormat="1" ht="12">
      <c r="A222" s="41"/>
      <c r="B222" s="42"/>
      <c r="C222" s="43"/>
      <c r="D222" s="220" t="s">
        <v>136</v>
      </c>
      <c r="E222" s="43"/>
      <c r="F222" s="221" t="s">
        <v>315</v>
      </c>
      <c r="G222" s="43"/>
      <c r="H222" s="43"/>
      <c r="I222" s="222"/>
      <c r="J222" s="43"/>
      <c r="K222" s="43"/>
      <c r="L222" s="47"/>
      <c r="M222" s="223"/>
      <c r="N222" s="22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136</v>
      </c>
      <c r="AU222" s="19" t="s">
        <v>21</v>
      </c>
    </row>
    <row r="223" spans="1:51" s="13" customFormat="1" ht="12">
      <c r="A223" s="13"/>
      <c r="B223" s="225"/>
      <c r="C223" s="226"/>
      <c r="D223" s="227" t="s">
        <v>138</v>
      </c>
      <c r="E223" s="228" t="s">
        <v>32</v>
      </c>
      <c r="F223" s="229" t="s">
        <v>301</v>
      </c>
      <c r="G223" s="226"/>
      <c r="H223" s="230">
        <v>43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138</v>
      </c>
      <c r="AU223" s="236" t="s">
        <v>21</v>
      </c>
      <c r="AV223" s="13" t="s">
        <v>21</v>
      </c>
      <c r="AW223" s="13" t="s">
        <v>41</v>
      </c>
      <c r="AX223" s="13" t="s">
        <v>82</v>
      </c>
      <c r="AY223" s="236" t="s">
        <v>127</v>
      </c>
    </row>
    <row r="224" spans="1:51" s="14" customFormat="1" ht="12">
      <c r="A224" s="14"/>
      <c r="B224" s="237"/>
      <c r="C224" s="238"/>
      <c r="D224" s="227" t="s">
        <v>138</v>
      </c>
      <c r="E224" s="239" t="s">
        <v>32</v>
      </c>
      <c r="F224" s="240" t="s">
        <v>140</v>
      </c>
      <c r="G224" s="238"/>
      <c r="H224" s="239" t="s">
        <v>32</v>
      </c>
      <c r="I224" s="241"/>
      <c r="J224" s="238"/>
      <c r="K224" s="238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138</v>
      </c>
      <c r="AU224" s="246" t="s">
        <v>21</v>
      </c>
      <c r="AV224" s="14" t="s">
        <v>90</v>
      </c>
      <c r="AW224" s="14" t="s">
        <v>41</v>
      </c>
      <c r="AX224" s="14" t="s">
        <v>82</v>
      </c>
      <c r="AY224" s="246" t="s">
        <v>127</v>
      </c>
    </row>
    <row r="225" spans="1:51" s="15" customFormat="1" ht="12">
      <c r="A225" s="15"/>
      <c r="B225" s="247"/>
      <c r="C225" s="248"/>
      <c r="D225" s="227" t="s">
        <v>138</v>
      </c>
      <c r="E225" s="249" t="s">
        <v>32</v>
      </c>
      <c r="F225" s="250" t="s">
        <v>141</v>
      </c>
      <c r="G225" s="248"/>
      <c r="H225" s="251">
        <v>43</v>
      </c>
      <c r="I225" s="252"/>
      <c r="J225" s="248"/>
      <c r="K225" s="248"/>
      <c r="L225" s="253"/>
      <c r="M225" s="254"/>
      <c r="N225" s="255"/>
      <c r="O225" s="255"/>
      <c r="P225" s="255"/>
      <c r="Q225" s="255"/>
      <c r="R225" s="255"/>
      <c r="S225" s="255"/>
      <c r="T225" s="25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7" t="s">
        <v>138</v>
      </c>
      <c r="AU225" s="257" t="s">
        <v>21</v>
      </c>
      <c r="AV225" s="15" t="s">
        <v>134</v>
      </c>
      <c r="AW225" s="15" t="s">
        <v>41</v>
      </c>
      <c r="AX225" s="15" t="s">
        <v>90</v>
      </c>
      <c r="AY225" s="257" t="s">
        <v>127</v>
      </c>
    </row>
    <row r="226" spans="1:65" s="2" customFormat="1" ht="24.15" customHeight="1">
      <c r="A226" s="41"/>
      <c r="B226" s="42"/>
      <c r="C226" s="207" t="s">
        <v>316</v>
      </c>
      <c r="D226" s="207" t="s">
        <v>129</v>
      </c>
      <c r="E226" s="208" t="s">
        <v>317</v>
      </c>
      <c r="F226" s="209" t="s">
        <v>318</v>
      </c>
      <c r="G226" s="210" t="s">
        <v>319</v>
      </c>
      <c r="H226" s="211">
        <v>1</v>
      </c>
      <c r="I226" s="212"/>
      <c r="J226" s="213">
        <f>ROUND(I226*H226,2)</f>
        <v>0</v>
      </c>
      <c r="K226" s="209" t="s">
        <v>32</v>
      </c>
      <c r="L226" s="47"/>
      <c r="M226" s="214" t="s">
        <v>32</v>
      </c>
      <c r="N226" s="215" t="s">
        <v>53</v>
      </c>
      <c r="O226" s="87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134</v>
      </c>
      <c r="AT226" s="218" t="s">
        <v>129</v>
      </c>
      <c r="AU226" s="218" t="s">
        <v>21</v>
      </c>
      <c r="AY226" s="19" t="s">
        <v>127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90</v>
      </c>
      <c r="BK226" s="219">
        <f>ROUND(I226*H226,2)</f>
        <v>0</v>
      </c>
      <c r="BL226" s="19" t="s">
        <v>134</v>
      </c>
      <c r="BM226" s="218" t="s">
        <v>320</v>
      </c>
    </row>
    <row r="227" spans="1:65" s="2" customFormat="1" ht="49.05" customHeight="1">
      <c r="A227" s="41"/>
      <c r="B227" s="42"/>
      <c r="C227" s="207" t="s">
        <v>321</v>
      </c>
      <c r="D227" s="207" t="s">
        <v>129</v>
      </c>
      <c r="E227" s="208" t="s">
        <v>322</v>
      </c>
      <c r="F227" s="209" t="s">
        <v>323</v>
      </c>
      <c r="G227" s="210" t="s">
        <v>132</v>
      </c>
      <c r="H227" s="211">
        <v>30</v>
      </c>
      <c r="I227" s="212"/>
      <c r="J227" s="213">
        <f>ROUND(I227*H227,2)</f>
        <v>0</v>
      </c>
      <c r="K227" s="209" t="s">
        <v>133</v>
      </c>
      <c r="L227" s="47"/>
      <c r="M227" s="214" t="s">
        <v>32</v>
      </c>
      <c r="N227" s="215" t="s">
        <v>53</v>
      </c>
      <c r="O227" s="87"/>
      <c r="P227" s="216">
        <f>O227*H227</f>
        <v>0</v>
      </c>
      <c r="Q227" s="216">
        <v>0.13404</v>
      </c>
      <c r="R227" s="216">
        <f>Q227*H227</f>
        <v>4.021199999999999</v>
      </c>
      <c r="S227" s="216">
        <v>0</v>
      </c>
      <c r="T227" s="21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134</v>
      </c>
      <c r="AT227" s="218" t="s">
        <v>129</v>
      </c>
      <c r="AU227" s="218" t="s">
        <v>21</v>
      </c>
      <c r="AY227" s="19" t="s">
        <v>127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9" t="s">
        <v>90</v>
      </c>
      <c r="BK227" s="219">
        <f>ROUND(I227*H227,2)</f>
        <v>0</v>
      </c>
      <c r="BL227" s="19" t="s">
        <v>134</v>
      </c>
      <c r="BM227" s="218" t="s">
        <v>324</v>
      </c>
    </row>
    <row r="228" spans="1:47" s="2" customFormat="1" ht="12">
      <c r="A228" s="41"/>
      <c r="B228" s="42"/>
      <c r="C228" s="43"/>
      <c r="D228" s="220" t="s">
        <v>136</v>
      </c>
      <c r="E228" s="43"/>
      <c r="F228" s="221" t="s">
        <v>325</v>
      </c>
      <c r="G228" s="43"/>
      <c r="H228" s="43"/>
      <c r="I228" s="222"/>
      <c r="J228" s="43"/>
      <c r="K228" s="43"/>
      <c r="L228" s="47"/>
      <c r="M228" s="223"/>
      <c r="N228" s="22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9" t="s">
        <v>136</v>
      </c>
      <c r="AU228" s="19" t="s">
        <v>21</v>
      </c>
    </row>
    <row r="229" spans="1:51" s="13" customFormat="1" ht="12">
      <c r="A229" s="13"/>
      <c r="B229" s="225"/>
      <c r="C229" s="226"/>
      <c r="D229" s="227" t="s">
        <v>138</v>
      </c>
      <c r="E229" s="228" t="s">
        <v>32</v>
      </c>
      <c r="F229" s="229" t="s">
        <v>289</v>
      </c>
      <c r="G229" s="226"/>
      <c r="H229" s="230">
        <v>30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138</v>
      </c>
      <c r="AU229" s="236" t="s">
        <v>21</v>
      </c>
      <c r="AV229" s="13" t="s">
        <v>21</v>
      </c>
      <c r="AW229" s="13" t="s">
        <v>41</v>
      </c>
      <c r="AX229" s="13" t="s">
        <v>82</v>
      </c>
      <c r="AY229" s="236" t="s">
        <v>127</v>
      </c>
    </row>
    <row r="230" spans="1:51" s="14" customFormat="1" ht="12">
      <c r="A230" s="14"/>
      <c r="B230" s="237"/>
      <c r="C230" s="238"/>
      <c r="D230" s="227" t="s">
        <v>138</v>
      </c>
      <c r="E230" s="239" t="s">
        <v>32</v>
      </c>
      <c r="F230" s="240" t="s">
        <v>140</v>
      </c>
      <c r="G230" s="238"/>
      <c r="H230" s="239" t="s">
        <v>32</v>
      </c>
      <c r="I230" s="241"/>
      <c r="J230" s="238"/>
      <c r="K230" s="238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138</v>
      </c>
      <c r="AU230" s="246" t="s">
        <v>21</v>
      </c>
      <c r="AV230" s="14" t="s">
        <v>90</v>
      </c>
      <c r="AW230" s="14" t="s">
        <v>41</v>
      </c>
      <c r="AX230" s="14" t="s">
        <v>82</v>
      </c>
      <c r="AY230" s="246" t="s">
        <v>127</v>
      </c>
    </row>
    <row r="231" spans="1:51" s="15" customFormat="1" ht="12">
      <c r="A231" s="15"/>
      <c r="B231" s="247"/>
      <c r="C231" s="248"/>
      <c r="D231" s="227" t="s">
        <v>138</v>
      </c>
      <c r="E231" s="249" t="s">
        <v>32</v>
      </c>
      <c r="F231" s="250" t="s">
        <v>141</v>
      </c>
      <c r="G231" s="248"/>
      <c r="H231" s="251">
        <v>30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7" t="s">
        <v>138</v>
      </c>
      <c r="AU231" s="257" t="s">
        <v>21</v>
      </c>
      <c r="AV231" s="15" t="s">
        <v>134</v>
      </c>
      <c r="AW231" s="15" t="s">
        <v>41</v>
      </c>
      <c r="AX231" s="15" t="s">
        <v>90</v>
      </c>
      <c r="AY231" s="257" t="s">
        <v>127</v>
      </c>
    </row>
    <row r="232" spans="1:65" s="2" customFormat="1" ht="24.15" customHeight="1">
      <c r="A232" s="41"/>
      <c r="B232" s="42"/>
      <c r="C232" s="258" t="s">
        <v>326</v>
      </c>
      <c r="D232" s="258" t="s">
        <v>227</v>
      </c>
      <c r="E232" s="259" t="s">
        <v>327</v>
      </c>
      <c r="F232" s="260" t="s">
        <v>328</v>
      </c>
      <c r="G232" s="261" t="s">
        <v>207</v>
      </c>
      <c r="H232" s="262">
        <v>14.625</v>
      </c>
      <c r="I232" s="263"/>
      <c r="J232" s="264">
        <f>ROUND(I232*H232,2)</f>
        <v>0</v>
      </c>
      <c r="K232" s="260" t="s">
        <v>133</v>
      </c>
      <c r="L232" s="265"/>
      <c r="M232" s="266" t="s">
        <v>32</v>
      </c>
      <c r="N232" s="267" t="s">
        <v>53</v>
      </c>
      <c r="O232" s="87"/>
      <c r="P232" s="216">
        <f>O232*H232</f>
        <v>0</v>
      </c>
      <c r="Q232" s="216">
        <v>1</v>
      </c>
      <c r="R232" s="216">
        <f>Q232*H232</f>
        <v>14.625</v>
      </c>
      <c r="S232" s="216">
        <v>0</v>
      </c>
      <c r="T232" s="21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8" t="s">
        <v>174</v>
      </c>
      <c r="AT232" s="218" t="s">
        <v>227</v>
      </c>
      <c r="AU232" s="218" t="s">
        <v>21</v>
      </c>
      <c r="AY232" s="19" t="s">
        <v>127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90</v>
      </c>
      <c r="BK232" s="219">
        <f>ROUND(I232*H232,2)</f>
        <v>0</v>
      </c>
      <c r="BL232" s="19" t="s">
        <v>134</v>
      </c>
      <c r="BM232" s="218" t="s">
        <v>329</v>
      </c>
    </row>
    <row r="233" spans="1:51" s="13" customFormat="1" ht="12">
      <c r="A233" s="13"/>
      <c r="B233" s="225"/>
      <c r="C233" s="226"/>
      <c r="D233" s="227" t="s">
        <v>138</v>
      </c>
      <c r="E233" s="228" t="s">
        <v>32</v>
      </c>
      <c r="F233" s="229" t="s">
        <v>330</v>
      </c>
      <c r="G233" s="226"/>
      <c r="H233" s="230">
        <v>14.625</v>
      </c>
      <c r="I233" s="231"/>
      <c r="J233" s="226"/>
      <c r="K233" s="226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138</v>
      </c>
      <c r="AU233" s="236" t="s">
        <v>21</v>
      </c>
      <c r="AV233" s="13" t="s">
        <v>21</v>
      </c>
      <c r="AW233" s="13" t="s">
        <v>41</v>
      </c>
      <c r="AX233" s="13" t="s">
        <v>82</v>
      </c>
      <c r="AY233" s="236" t="s">
        <v>127</v>
      </c>
    </row>
    <row r="234" spans="1:51" s="15" customFormat="1" ht="12">
      <c r="A234" s="15"/>
      <c r="B234" s="247"/>
      <c r="C234" s="248"/>
      <c r="D234" s="227" t="s">
        <v>138</v>
      </c>
      <c r="E234" s="249" t="s">
        <v>32</v>
      </c>
      <c r="F234" s="250" t="s">
        <v>141</v>
      </c>
      <c r="G234" s="248"/>
      <c r="H234" s="251">
        <v>14.625</v>
      </c>
      <c r="I234" s="252"/>
      <c r="J234" s="248"/>
      <c r="K234" s="248"/>
      <c r="L234" s="253"/>
      <c r="M234" s="254"/>
      <c r="N234" s="255"/>
      <c r="O234" s="255"/>
      <c r="P234" s="255"/>
      <c r="Q234" s="255"/>
      <c r="R234" s="255"/>
      <c r="S234" s="255"/>
      <c r="T234" s="25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7" t="s">
        <v>138</v>
      </c>
      <c r="AU234" s="257" t="s">
        <v>21</v>
      </c>
      <c r="AV234" s="15" t="s">
        <v>134</v>
      </c>
      <c r="AW234" s="15" t="s">
        <v>41</v>
      </c>
      <c r="AX234" s="15" t="s">
        <v>90</v>
      </c>
      <c r="AY234" s="257" t="s">
        <v>127</v>
      </c>
    </row>
    <row r="235" spans="1:65" s="2" customFormat="1" ht="37.8" customHeight="1">
      <c r="A235" s="41"/>
      <c r="B235" s="42"/>
      <c r="C235" s="207" t="s">
        <v>331</v>
      </c>
      <c r="D235" s="207" t="s">
        <v>129</v>
      </c>
      <c r="E235" s="208" t="s">
        <v>332</v>
      </c>
      <c r="F235" s="209" t="s">
        <v>333</v>
      </c>
      <c r="G235" s="210" t="s">
        <v>132</v>
      </c>
      <c r="H235" s="211">
        <v>30</v>
      </c>
      <c r="I235" s="212"/>
      <c r="J235" s="213">
        <f>ROUND(I235*H235,2)</f>
        <v>0</v>
      </c>
      <c r="K235" s="209" t="s">
        <v>133</v>
      </c>
      <c r="L235" s="47"/>
      <c r="M235" s="214" t="s">
        <v>32</v>
      </c>
      <c r="N235" s="215" t="s">
        <v>53</v>
      </c>
      <c r="O235" s="87"/>
      <c r="P235" s="216">
        <f>O235*H235</f>
        <v>0</v>
      </c>
      <c r="Q235" s="216">
        <v>0.05372</v>
      </c>
      <c r="R235" s="216">
        <f>Q235*H235</f>
        <v>1.6116</v>
      </c>
      <c r="S235" s="216">
        <v>0</v>
      </c>
      <c r="T235" s="21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18" t="s">
        <v>134</v>
      </c>
      <c r="AT235" s="218" t="s">
        <v>129</v>
      </c>
      <c r="AU235" s="218" t="s">
        <v>21</v>
      </c>
      <c r="AY235" s="19" t="s">
        <v>127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9" t="s">
        <v>90</v>
      </c>
      <c r="BK235" s="219">
        <f>ROUND(I235*H235,2)</f>
        <v>0</v>
      </c>
      <c r="BL235" s="19" t="s">
        <v>134</v>
      </c>
      <c r="BM235" s="218" t="s">
        <v>334</v>
      </c>
    </row>
    <row r="236" spans="1:47" s="2" customFormat="1" ht="12">
      <c r="A236" s="41"/>
      <c r="B236" s="42"/>
      <c r="C236" s="43"/>
      <c r="D236" s="220" t="s">
        <v>136</v>
      </c>
      <c r="E236" s="43"/>
      <c r="F236" s="221" t="s">
        <v>335</v>
      </c>
      <c r="G236" s="43"/>
      <c r="H236" s="43"/>
      <c r="I236" s="222"/>
      <c r="J236" s="43"/>
      <c r="K236" s="43"/>
      <c r="L236" s="47"/>
      <c r="M236" s="223"/>
      <c r="N236" s="22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136</v>
      </c>
      <c r="AU236" s="19" t="s">
        <v>21</v>
      </c>
    </row>
    <row r="237" spans="1:51" s="13" customFormat="1" ht="12">
      <c r="A237" s="13"/>
      <c r="B237" s="225"/>
      <c r="C237" s="226"/>
      <c r="D237" s="227" t="s">
        <v>138</v>
      </c>
      <c r="E237" s="228" t="s">
        <v>32</v>
      </c>
      <c r="F237" s="229" t="s">
        <v>289</v>
      </c>
      <c r="G237" s="226"/>
      <c r="H237" s="230">
        <v>30</v>
      </c>
      <c r="I237" s="231"/>
      <c r="J237" s="226"/>
      <c r="K237" s="226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138</v>
      </c>
      <c r="AU237" s="236" t="s">
        <v>21</v>
      </c>
      <c r="AV237" s="13" t="s">
        <v>21</v>
      </c>
      <c r="AW237" s="13" t="s">
        <v>41</v>
      </c>
      <c r="AX237" s="13" t="s">
        <v>82</v>
      </c>
      <c r="AY237" s="236" t="s">
        <v>127</v>
      </c>
    </row>
    <row r="238" spans="1:51" s="14" customFormat="1" ht="12">
      <c r="A238" s="14"/>
      <c r="B238" s="237"/>
      <c r="C238" s="238"/>
      <c r="D238" s="227" t="s">
        <v>138</v>
      </c>
      <c r="E238" s="239" t="s">
        <v>32</v>
      </c>
      <c r="F238" s="240" t="s">
        <v>140</v>
      </c>
      <c r="G238" s="238"/>
      <c r="H238" s="239" t="s">
        <v>32</v>
      </c>
      <c r="I238" s="241"/>
      <c r="J238" s="238"/>
      <c r="K238" s="238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138</v>
      </c>
      <c r="AU238" s="246" t="s">
        <v>21</v>
      </c>
      <c r="AV238" s="14" t="s">
        <v>90</v>
      </c>
      <c r="AW238" s="14" t="s">
        <v>41</v>
      </c>
      <c r="AX238" s="14" t="s">
        <v>82</v>
      </c>
      <c r="AY238" s="246" t="s">
        <v>127</v>
      </c>
    </row>
    <row r="239" spans="1:51" s="15" customFormat="1" ht="12">
      <c r="A239" s="15"/>
      <c r="B239" s="247"/>
      <c r="C239" s="248"/>
      <c r="D239" s="227" t="s">
        <v>138</v>
      </c>
      <c r="E239" s="249" t="s">
        <v>32</v>
      </c>
      <c r="F239" s="250" t="s">
        <v>141</v>
      </c>
      <c r="G239" s="248"/>
      <c r="H239" s="251">
        <v>30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7" t="s">
        <v>138</v>
      </c>
      <c r="AU239" s="257" t="s">
        <v>21</v>
      </c>
      <c r="AV239" s="15" t="s">
        <v>134</v>
      </c>
      <c r="AW239" s="15" t="s">
        <v>41</v>
      </c>
      <c r="AX239" s="15" t="s">
        <v>90</v>
      </c>
      <c r="AY239" s="257" t="s">
        <v>127</v>
      </c>
    </row>
    <row r="240" spans="1:63" s="12" customFormat="1" ht="22.8" customHeight="1">
      <c r="A240" s="12"/>
      <c r="B240" s="191"/>
      <c r="C240" s="192"/>
      <c r="D240" s="193" t="s">
        <v>81</v>
      </c>
      <c r="E240" s="205" t="s">
        <v>174</v>
      </c>
      <c r="F240" s="205" t="s">
        <v>336</v>
      </c>
      <c r="G240" s="192"/>
      <c r="H240" s="192"/>
      <c r="I240" s="195"/>
      <c r="J240" s="206">
        <f>BK240</f>
        <v>0</v>
      </c>
      <c r="K240" s="192"/>
      <c r="L240" s="197"/>
      <c r="M240" s="198"/>
      <c r="N240" s="199"/>
      <c r="O240" s="199"/>
      <c r="P240" s="200">
        <f>SUM(P241:P295)</f>
        <v>0</v>
      </c>
      <c r="Q240" s="199"/>
      <c r="R240" s="200">
        <f>SUM(R241:R295)</f>
        <v>14.9342353</v>
      </c>
      <c r="S240" s="199"/>
      <c r="T240" s="201">
        <f>SUM(T241:T295)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2" t="s">
        <v>90</v>
      </c>
      <c r="AT240" s="203" t="s">
        <v>81</v>
      </c>
      <c r="AU240" s="203" t="s">
        <v>90</v>
      </c>
      <c r="AY240" s="202" t="s">
        <v>127</v>
      </c>
      <c r="BK240" s="204">
        <f>SUM(BK241:BK295)</f>
        <v>0</v>
      </c>
    </row>
    <row r="241" spans="1:65" s="2" customFormat="1" ht="37.8" customHeight="1">
      <c r="A241" s="41"/>
      <c r="B241" s="42"/>
      <c r="C241" s="207" t="s">
        <v>337</v>
      </c>
      <c r="D241" s="207" t="s">
        <v>129</v>
      </c>
      <c r="E241" s="208" t="s">
        <v>338</v>
      </c>
      <c r="F241" s="209" t="s">
        <v>339</v>
      </c>
      <c r="G241" s="210" t="s">
        <v>340</v>
      </c>
      <c r="H241" s="211">
        <v>8.5</v>
      </c>
      <c r="I241" s="212"/>
      <c r="J241" s="213">
        <f>ROUND(I241*H241,2)</f>
        <v>0</v>
      </c>
      <c r="K241" s="209" t="s">
        <v>133</v>
      </c>
      <c r="L241" s="47"/>
      <c r="M241" s="214" t="s">
        <v>32</v>
      </c>
      <c r="N241" s="215" t="s">
        <v>53</v>
      </c>
      <c r="O241" s="87"/>
      <c r="P241" s="216">
        <f>O241*H241</f>
        <v>0</v>
      </c>
      <c r="Q241" s="216">
        <v>0.0004</v>
      </c>
      <c r="R241" s="216">
        <f>Q241*H241</f>
        <v>0.0034000000000000002</v>
      </c>
      <c r="S241" s="216">
        <v>0</v>
      </c>
      <c r="T241" s="21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8" t="s">
        <v>134</v>
      </c>
      <c r="AT241" s="218" t="s">
        <v>129</v>
      </c>
      <c r="AU241" s="218" t="s">
        <v>21</v>
      </c>
      <c r="AY241" s="19" t="s">
        <v>127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9" t="s">
        <v>90</v>
      </c>
      <c r="BK241" s="219">
        <f>ROUND(I241*H241,2)</f>
        <v>0</v>
      </c>
      <c r="BL241" s="19" t="s">
        <v>134</v>
      </c>
      <c r="BM241" s="218" t="s">
        <v>341</v>
      </c>
    </row>
    <row r="242" spans="1:47" s="2" customFormat="1" ht="12">
      <c r="A242" s="41"/>
      <c r="B242" s="42"/>
      <c r="C242" s="43"/>
      <c r="D242" s="220" t="s">
        <v>136</v>
      </c>
      <c r="E242" s="43"/>
      <c r="F242" s="221" t="s">
        <v>342</v>
      </c>
      <c r="G242" s="43"/>
      <c r="H242" s="43"/>
      <c r="I242" s="222"/>
      <c r="J242" s="43"/>
      <c r="K242" s="43"/>
      <c r="L242" s="47"/>
      <c r="M242" s="223"/>
      <c r="N242" s="22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19" t="s">
        <v>136</v>
      </c>
      <c r="AU242" s="19" t="s">
        <v>21</v>
      </c>
    </row>
    <row r="243" spans="1:65" s="2" customFormat="1" ht="24.15" customHeight="1">
      <c r="A243" s="41"/>
      <c r="B243" s="42"/>
      <c r="C243" s="207" t="s">
        <v>343</v>
      </c>
      <c r="D243" s="207" t="s">
        <v>129</v>
      </c>
      <c r="E243" s="208" t="s">
        <v>344</v>
      </c>
      <c r="F243" s="209" t="s">
        <v>345</v>
      </c>
      <c r="G243" s="210" t="s">
        <v>207</v>
      </c>
      <c r="H243" s="211">
        <v>13.435</v>
      </c>
      <c r="I243" s="212"/>
      <c r="J243" s="213">
        <f>ROUND(I243*H243,2)</f>
        <v>0</v>
      </c>
      <c r="K243" s="209" t="s">
        <v>32</v>
      </c>
      <c r="L243" s="47"/>
      <c r="M243" s="214" t="s">
        <v>32</v>
      </c>
      <c r="N243" s="215" t="s">
        <v>53</v>
      </c>
      <c r="O243" s="87"/>
      <c r="P243" s="216">
        <f>O243*H243</f>
        <v>0</v>
      </c>
      <c r="Q243" s="216">
        <v>0.0004</v>
      </c>
      <c r="R243" s="216">
        <f>Q243*H243</f>
        <v>0.005374</v>
      </c>
      <c r="S243" s="216">
        <v>0</v>
      </c>
      <c r="T243" s="21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18" t="s">
        <v>134</v>
      </c>
      <c r="AT243" s="218" t="s">
        <v>129</v>
      </c>
      <c r="AU243" s="218" t="s">
        <v>21</v>
      </c>
      <c r="AY243" s="19" t="s">
        <v>127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9" t="s">
        <v>90</v>
      </c>
      <c r="BK243" s="219">
        <f>ROUND(I243*H243,2)</f>
        <v>0</v>
      </c>
      <c r="BL243" s="19" t="s">
        <v>134</v>
      </c>
      <c r="BM243" s="218" t="s">
        <v>346</v>
      </c>
    </row>
    <row r="244" spans="1:51" s="13" customFormat="1" ht="12">
      <c r="A244" s="13"/>
      <c r="B244" s="225"/>
      <c r="C244" s="226"/>
      <c r="D244" s="227" t="s">
        <v>138</v>
      </c>
      <c r="E244" s="228" t="s">
        <v>32</v>
      </c>
      <c r="F244" s="229" t="s">
        <v>347</v>
      </c>
      <c r="G244" s="226"/>
      <c r="H244" s="230">
        <v>13.435</v>
      </c>
      <c r="I244" s="231"/>
      <c r="J244" s="226"/>
      <c r="K244" s="226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138</v>
      </c>
      <c r="AU244" s="236" t="s">
        <v>21</v>
      </c>
      <c r="AV244" s="13" t="s">
        <v>21</v>
      </c>
      <c r="AW244" s="13" t="s">
        <v>41</v>
      </c>
      <c r="AX244" s="13" t="s">
        <v>82</v>
      </c>
      <c r="AY244" s="236" t="s">
        <v>127</v>
      </c>
    </row>
    <row r="245" spans="1:51" s="15" customFormat="1" ht="12">
      <c r="A245" s="15"/>
      <c r="B245" s="247"/>
      <c r="C245" s="248"/>
      <c r="D245" s="227" t="s">
        <v>138</v>
      </c>
      <c r="E245" s="249" t="s">
        <v>32</v>
      </c>
      <c r="F245" s="250" t="s">
        <v>141</v>
      </c>
      <c r="G245" s="248"/>
      <c r="H245" s="251">
        <v>13.435</v>
      </c>
      <c r="I245" s="252"/>
      <c r="J245" s="248"/>
      <c r="K245" s="248"/>
      <c r="L245" s="253"/>
      <c r="M245" s="254"/>
      <c r="N245" s="255"/>
      <c r="O245" s="255"/>
      <c r="P245" s="255"/>
      <c r="Q245" s="255"/>
      <c r="R245" s="255"/>
      <c r="S245" s="255"/>
      <c r="T245" s="25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7" t="s">
        <v>138</v>
      </c>
      <c r="AU245" s="257" t="s">
        <v>21</v>
      </c>
      <c r="AV245" s="15" t="s">
        <v>134</v>
      </c>
      <c r="AW245" s="15" t="s">
        <v>41</v>
      </c>
      <c r="AX245" s="15" t="s">
        <v>90</v>
      </c>
      <c r="AY245" s="257" t="s">
        <v>127</v>
      </c>
    </row>
    <row r="246" spans="1:65" s="2" customFormat="1" ht="44.25" customHeight="1">
      <c r="A246" s="41"/>
      <c r="B246" s="42"/>
      <c r="C246" s="207" t="s">
        <v>348</v>
      </c>
      <c r="D246" s="207" t="s">
        <v>129</v>
      </c>
      <c r="E246" s="208" t="s">
        <v>349</v>
      </c>
      <c r="F246" s="209" t="s">
        <v>350</v>
      </c>
      <c r="G246" s="210" t="s">
        <v>149</v>
      </c>
      <c r="H246" s="211">
        <v>11.967</v>
      </c>
      <c r="I246" s="212"/>
      <c r="J246" s="213">
        <f>ROUND(I246*H246,2)</f>
        <v>0</v>
      </c>
      <c r="K246" s="209" t="s">
        <v>133</v>
      </c>
      <c r="L246" s="47"/>
      <c r="M246" s="214" t="s">
        <v>32</v>
      </c>
      <c r="N246" s="215" t="s">
        <v>53</v>
      </c>
      <c r="O246" s="87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8" t="s">
        <v>134</v>
      </c>
      <c r="AT246" s="218" t="s">
        <v>129</v>
      </c>
      <c r="AU246" s="218" t="s">
        <v>21</v>
      </c>
      <c r="AY246" s="19" t="s">
        <v>127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90</v>
      </c>
      <c r="BK246" s="219">
        <f>ROUND(I246*H246,2)</f>
        <v>0</v>
      </c>
      <c r="BL246" s="19" t="s">
        <v>134</v>
      </c>
      <c r="BM246" s="218" t="s">
        <v>351</v>
      </c>
    </row>
    <row r="247" spans="1:47" s="2" customFormat="1" ht="12">
      <c r="A247" s="41"/>
      <c r="B247" s="42"/>
      <c r="C247" s="43"/>
      <c r="D247" s="220" t="s">
        <v>136</v>
      </c>
      <c r="E247" s="43"/>
      <c r="F247" s="221" t="s">
        <v>352</v>
      </c>
      <c r="G247" s="43"/>
      <c r="H247" s="43"/>
      <c r="I247" s="222"/>
      <c r="J247" s="43"/>
      <c r="K247" s="43"/>
      <c r="L247" s="47"/>
      <c r="M247" s="223"/>
      <c r="N247" s="22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19" t="s">
        <v>136</v>
      </c>
      <c r="AU247" s="19" t="s">
        <v>21</v>
      </c>
    </row>
    <row r="248" spans="1:51" s="14" customFormat="1" ht="12">
      <c r="A248" s="14"/>
      <c r="B248" s="237"/>
      <c r="C248" s="238"/>
      <c r="D248" s="227" t="s">
        <v>138</v>
      </c>
      <c r="E248" s="239" t="s">
        <v>32</v>
      </c>
      <c r="F248" s="240" t="s">
        <v>353</v>
      </c>
      <c r="G248" s="238"/>
      <c r="H248" s="239" t="s">
        <v>32</v>
      </c>
      <c r="I248" s="241"/>
      <c r="J248" s="238"/>
      <c r="K248" s="238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138</v>
      </c>
      <c r="AU248" s="246" t="s">
        <v>21</v>
      </c>
      <c r="AV248" s="14" t="s">
        <v>90</v>
      </c>
      <c r="AW248" s="14" t="s">
        <v>41</v>
      </c>
      <c r="AX248" s="14" t="s">
        <v>82</v>
      </c>
      <c r="AY248" s="246" t="s">
        <v>127</v>
      </c>
    </row>
    <row r="249" spans="1:51" s="13" customFormat="1" ht="12">
      <c r="A249" s="13"/>
      <c r="B249" s="225"/>
      <c r="C249" s="226"/>
      <c r="D249" s="227" t="s">
        <v>138</v>
      </c>
      <c r="E249" s="228" t="s">
        <v>32</v>
      </c>
      <c r="F249" s="229" t="s">
        <v>354</v>
      </c>
      <c r="G249" s="226"/>
      <c r="H249" s="230">
        <v>11.967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138</v>
      </c>
      <c r="AU249" s="236" t="s">
        <v>21</v>
      </c>
      <c r="AV249" s="13" t="s">
        <v>21</v>
      </c>
      <c r="AW249" s="13" t="s">
        <v>41</v>
      </c>
      <c r="AX249" s="13" t="s">
        <v>82</v>
      </c>
      <c r="AY249" s="236" t="s">
        <v>127</v>
      </c>
    </row>
    <row r="250" spans="1:51" s="14" customFormat="1" ht="12">
      <c r="A250" s="14"/>
      <c r="B250" s="237"/>
      <c r="C250" s="238"/>
      <c r="D250" s="227" t="s">
        <v>138</v>
      </c>
      <c r="E250" s="239" t="s">
        <v>32</v>
      </c>
      <c r="F250" s="240" t="s">
        <v>140</v>
      </c>
      <c r="G250" s="238"/>
      <c r="H250" s="239" t="s">
        <v>32</v>
      </c>
      <c r="I250" s="241"/>
      <c r="J250" s="238"/>
      <c r="K250" s="238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138</v>
      </c>
      <c r="AU250" s="246" t="s">
        <v>21</v>
      </c>
      <c r="AV250" s="14" t="s">
        <v>90</v>
      </c>
      <c r="AW250" s="14" t="s">
        <v>41</v>
      </c>
      <c r="AX250" s="14" t="s">
        <v>82</v>
      </c>
      <c r="AY250" s="246" t="s">
        <v>127</v>
      </c>
    </row>
    <row r="251" spans="1:51" s="15" customFormat="1" ht="12">
      <c r="A251" s="15"/>
      <c r="B251" s="247"/>
      <c r="C251" s="248"/>
      <c r="D251" s="227" t="s">
        <v>138</v>
      </c>
      <c r="E251" s="249" t="s">
        <v>32</v>
      </c>
      <c r="F251" s="250" t="s">
        <v>141</v>
      </c>
      <c r="G251" s="248"/>
      <c r="H251" s="251">
        <v>11.967</v>
      </c>
      <c r="I251" s="252"/>
      <c r="J251" s="248"/>
      <c r="K251" s="248"/>
      <c r="L251" s="253"/>
      <c r="M251" s="254"/>
      <c r="N251" s="255"/>
      <c r="O251" s="255"/>
      <c r="P251" s="255"/>
      <c r="Q251" s="255"/>
      <c r="R251" s="255"/>
      <c r="S251" s="255"/>
      <c r="T251" s="25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7" t="s">
        <v>138</v>
      </c>
      <c r="AU251" s="257" t="s">
        <v>21</v>
      </c>
      <c r="AV251" s="15" t="s">
        <v>134</v>
      </c>
      <c r="AW251" s="15" t="s">
        <v>41</v>
      </c>
      <c r="AX251" s="15" t="s">
        <v>90</v>
      </c>
      <c r="AY251" s="257" t="s">
        <v>127</v>
      </c>
    </row>
    <row r="252" spans="1:65" s="2" customFormat="1" ht="16.5" customHeight="1">
      <c r="A252" s="41"/>
      <c r="B252" s="42"/>
      <c r="C252" s="207" t="s">
        <v>355</v>
      </c>
      <c r="D252" s="207" t="s">
        <v>129</v>
      </c>
      <c r="E252" s="208" t="s">
        <v>356</v>
      </c>
      <c r="F252" s="209" t="s">
        <v>357</v>
      </c>
      <c r="G252" s="210" t="s">
        <v>358</v>
      </c>
      <c r="H252" s="211">
        <v>2</v>
      </c>
      <c r="I252" s="212"/>
      <c r="J252" s="213">
        <f>ROUND(I252*H252,2)</f>
        <v>0</v>
      </c>
      <c r="K252" s="209" t="s">
        <v>32</v>
      </c>
      <c r="L252" s="47"/>
      <c r="M252" s="214" t="s">
        <v>32</v>
      </c>
      <c r="N252" s="215" t="s">
        <v>53</v>
      </c>
      <c r="O252" s="87"/>
      <c r="P252" s="216">
        <f>O252*H252</f>
        <v>0</v>
      </c>
      <c r="Q252" s="216">
        <v>2.41948</v>
      </c>
      <c r="R252" s="216">
        <f>Q252*H252</f>
        <v>4.83896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134</v>
      </c>
      <c r="AT252" s="218" t="s">
        <v>129</v>
      </c>
      <c r="AU252" s="218" t="s">
        <v>21</v>
      </c>
      <c r="AY252" s="19" t="s">
        <v>127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90</v>
      </c>
      <c r="BK252" s="219">
        <f>ROUND(I252*H252,2)</f>
        <v>0</v>
      </c>
      <c r="BL252" s="19" t="s">
        <v>134</v>
      </c>
      <c r="BM252" s="218" t="s">
        <v>359</v>
      </c>
    </row>
    <row r="253" spans="1:51" s="13" customFormat="1" ht="12">
      <c r="A253" s="13"/>
      <c r="B253" s="225"/>
      <c r="C253" s="226"/>
      <c r="D253" s="227" t="s">
        <v>138</v>
      </c>
      <c r="E253" s="228" t="s">
        <v>32</v>
      </c>
      <c r="F253" s="229" t="s">
        <v>21</v>
      </c>
      <c r="G253" s="226"/>
      <c r="H253" s="230">
        <v>2</v>
      </c>
      <c r="I253" s="231"/>
      <c r="J253" s="226"/>
      <c r="K253" s="226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138</v>
      </c>
      <c r="AU253" s="236" t="s">
        <v>21</v>
      </c>
      <c r="AV253" s="13" t="s">
        <v>21</v>
      </c>
      <c r="AW253" s="13" t="s">
        <v>41</v>
      </c>
      <c r="AX253" s="13" t="s">
        <v>82</v>
      </c>
      <c r="AY253" s="236" t="s">
        <v>127</v>
      </c>
    </row>
    <row r="254" spans="1:51" s="14" customFormat="1" ht="12">
      <c r="A254" s="14"/>
      <c r="B254" s="237"/>
      <c r="C254" s="238"/>
      <c r="D254" s="227" t="s">
        <v>138</v>
      </c>
      <c r="E254" s="239" t="s">
        <v>32</v>
      </c>
      <c r="F254" s="240" t="s">
        <v>140</v>
      </c>
      <c r="G254" s="238"/>
      <c r="H254" s="239" t="s">
        <v>32</v>
      </c>
      <c r="I254" s="241"/>
      <c r="J254" s="238"/>
      <c r="K254" s="238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138</v>
      </c>
      <c r="AU254" s="246" t="s">
        <v>21</v>
      </c>
      <c r="AV254" s="14" t="s">
        <v>90</v>
      </c>
      <c r="AW254" s="14" t="s">
        <v>41</v>
      </c>
      <c r="AX254" s="14" t="s">
        <v>82</v>
      </c>
      <c r="AY254" s="246" t="s">
        <v>127</v>
      </c>
    </row>
    <row r="255" spans="1:51" s="15" customFormat="1" ht="12">
      <c r="A255" s="15"/>
      <c r="B255" s="247"/>
      <c r="C255" s="248"/>
      <c r="D255" s="227" t="s">
        <v>138</v>
      </c>
      <c r="E255" s="249" t="s">
        <v>32</v>
      </c>
      <c r="F255" s="250" t="s">
        <v>141</v>
      </c>
      <c r="G255" s="248"/>
      <c r="H255" s="251">
        <v>2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7" t="s">
        <v>138</v>
      </c>
      <c r="AU255" s="257" t="s">
        <v>21</v>
      </c>
      <c r="AV255" s="15" t="s">
        <v>134</v>
      </c>
      <c r="AW255" s="15" t="s">
        <v>41</v>
      </c>
      <c r="AX255" s="15" t="s">
        <v>90</v>
      </c>
      <c r="AY255" s="257" t="s">
        <v>127</v>
      </c>
    </row>
    <row r="256" spans="1:65" s="2" customFormat="1" ht="37.8" customHeight="1">
      <c r="A256" s="41"/>
      <c r="B256" s="42"/>
      <c r="C256" s="207" t="s">
        <v>360</v>
      </c>
      <c r="D256" s="207" t="s">
        <v>129</v>
      </c>
      <c r="E256" s="208" t="s">
        <v>361</v>
      </c>
      <c r="F256" s="209" t="s">
        <v>362</v>
      </c>
      <c r="G256" s="210" t="s">
        <v>358</v>
      </c>
      <c r="H256" s="211">
        <v>1</v>
      </c>
      <c r="I256" s="212"/>
      <c r="J256" s="213">
        <f>ROUND(I256*H256,2)</f>
        <v>0</v>
      </c>
      <c r="K256" s="209" t="s">
        <v>32</v>
      </c>
      <c r="L256" s="47"/>
      <c r="M256" s="214" t="s">
        <v>32</v>
      </c>
      <c r="N256" s="215" t="s">
        <v>53</v>
      </c>
      <c r="O256" s="87"/>
      <c r="P256" s="216">
        <f>O256*H256</f>
        <v>0</v>
      </c>
      <c r="Q256" s="216">
        <v>2.41948</v>
      </c>
      <c r="R256" s="216">
        <f>Q256*H256</f>
        <v>2.41948</v>
      </c>
      <c r="S256" s="216">
        <v>0</v>
      </c>
      <c r="T256" s="21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134</v>
      </c>
      <c r="AT256" s="218" t="s">
        <v>129</v>
      </c>
      <c r="AU256" s="218" t="s">
        <v>21</v>
      </c>
      <c r="AY256" s="19" t="s">
        <v>127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90</v>
      </c>
      <c r="BK256" s="219">
        <f>ROUND(I256*H256,2)</f>
        <v>0</v>
      </c>
      <c r="BL256" s="19" t="s">
        <v>134</v>
      </c>
      <c r="BM256" s="218" t="s">
        <v>363</v>
      </c>
    </row>
    <row r="257" spans="1:51" s="13" customFormat="1" ht="12">
      <c r="A257" s="13"/>
      <c r="B257" s="225"/>
      <c r="C257" s="226"/>
      <c r="D257" s="227" t="s">
        <v>138</v>
      </c>
      <c r="E257" s="228" t="s">
        <v>32</v>
      </c>
      <c r="F257" s="229" t="s">
        <v>90</v>
      </c>
      <c r="G257" s="226"/>
      <c r="H257" s="230">
        <v>1</v>
      </c>
      <c r="I257" s="231"/>
      <c r="J257" s="226"/>
      <c r="K257" s="226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138</v>
      </c>
      <c r="AU257" s="236" t="s">
        <v>21</v>
      </c>
      <c r="AV257" s="13" t="s">
        <v>21</v>
      </c>
      <c r="AW257" s="13" t="s">
        <v>41</v>
      </c>
      <c r="AX257" s="13" t="s">
        <v>82</v>
      </c>
      <c r="AY257" s="236" t="s">
        <v>127</v>
      </c>
    </row>
    <row r="258" spans="1:51" s="14" customFormat="1" ht="12">
      <c r="A258" s="14"/>
      <c r="B258" s="237"/>
      <c r="C258" s="238"/>
      <c r="D258" s="227" t="s">
        <v>138</v>
      </c>
      <c r="E258" s="239" t="s">
        <v>32</v>
      </c>
      <c r="F258" s="240" t="s">
        <v>140</v>
      </c>
      <c r="G258" s="238"/>
      <c r="H258" s="239" t="s">
        <v>32</v>
      </c>
      <c r="I258" s="241"/>
      <c r="J258" s="238"/>
      <c r="K258" s="238"/>
      <c r="L258" s="242"/>
      <c r="M258" s="243"/>
      <c r="N258" s="244"/>
      <c r="O258" s="244"/>
      <c r="P258" s="244"/>
      <c r="Q258" s="244"/>
      <c r="R258" s="244"/>
      <c r="S258" s="244"/>
      <c r="T258" s="24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6" t="s">
        <v>138</v>
      </c>
      <c r="AU258" s="246" t="s">
        <v>21</v>
      </c>
      <c r="AV258" s="14" t="s">
        <v>90</v>
      </c>
      <c r="AW258" s="14" t="s">
        <v>41</v>
      </c>
      <c r="AX258" s="14" t="s">
        <v>82</v>
      </c>
      <c r="AY258" s="246" t="s">
        <v>127</v>
      </c>
    </row>
    <row r="259" spans="1:51" s="15" customFormat="1" ht="12">
      <c r="A259" s="15"/>
      <c r="B259" s="247"/>
      <c r="C259" s="248"/>
      <c r="D259" s="227" t="s">
        <v>138</v>
      </c>
      <c r="E259" s="249" t="s">
        <v>32</v>
      </c>
      <c r="F259" s="250" t="s">
        <v>141</v>
      </c>
      <c r="G259" s="248"/>
      <c r="H259" s="251">
        <v>1</v>
      </c>
      <c r="I259" s="252"/>
      <c r="J259" s="248"/>
      <c r="K259" s="248"/>
      <c r="L259" s="253"/>
      <c r="M259" s="254"/>
      <c r="N259" s="255"/>
      <c r="O259" s="255"/>
      <c r="P259" s="255"/>
      <c r="Q259" s="255"/>
      <c r="R259" s="255"/>
      <c r="S259" s="255"/>
      <c r="T259" s="25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7" t="s">
        <v>138</v>
      </c>
      <c r="AU259" s="257" t="s">
        <v>21</v>
      </c>
      <c r="AV259" s="15" t="s">
        <v>134</v>
      </c>
      <c r="AW259" s="15" t="s">
        <v>41</v>
      </c>
      <c r="AX259" s="15" t="s">
        <v>90</v>
      </c>
      <c r="AY259" s="257" t="s">
        <v>127</v>
      </c>
    </row>
    <row r="260" spans="1:65" s="2" customFormat="1" ht="24.15" customHeight="1">
      <c r="A260" s="41"/>
      <c r="B260" s="42"/>
      <c r="C260" s="258" t="s">
        <v>364</v>
      </c>
      <c r="D260" s="258" t="s">
        <v>227</v>
      </c>
      <c r="E260" s="259" t="s">
        <v>365</v>
      </c>
      <c r="F260" s="260" t="s">
        <v>366</v>
      </c>
      <c r="G260" s="261" t="s">
        <v>358</v>
      </c>
      <c r="H260" s="262">
        <v>1</v>
      </c>
      <c r="I260" s="263"/>
      <c r="J260" s="264">
        <f>ROUND(I260*H260,2)</f>
        <v>0</v>
      </c>
      <c r="K260" s="260" t="s">
        <v>133</v>
      </c>
      <c r="L260" s="265"/>
      <c r="M260" s="266" t="s">
        <v>32</v>
      </c>
      <c r="N260" s="267" t="s">
        <v>53</v>
      </c>
      <c r="O260" s="87"/>
      <c r="P260" s="216">
        <f>O260*H260</f>
        <v>0</v>
      </c>
      <c r="Q260" s="216">
        <v>0.585</v>
      </c>
      <c r="R260" s="216">
        <f>Q260*H260</f>
        <v>0.585</v>
      </c>
      <c r="S260" s="216">
        <v>0</v>
      </c>
      <c r="T260" s="21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8" t="s">
        <v>174</v>
      </c>
      <c r="AT260" s="218" t="s">
        <v>227</v>
      </c>
      <c r="AU260" s="218" t="s">
        <v>21</v>
      </c>
      <c r="AY260" s="19" t="s">
        <v>127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9" t="s">
        <v>90</v>
      </c>
      <c r="BK260" s="219">
        <f>ROUND(I260*H260,2)</f>
        <v>0</v>
      </c>
      <c r="BL260" s="19" t="s">
        <v>134</v>
      </c>
      <c r="BM260" s="218" t="s">
        <v>367</v>
      </c>
    </row>
    <row r="261" spans="1:65" s="2" customFormat="1" ht="24.15" customHeight="1">
      <c r="A261" s="41"/>
      <c r="B261" s="42"/>
      <c r="C261" s="258" t="s">
        <v>29</v>
      </c>
      <c r="D261" s="258" t="s">
        <v>227</v>
      </c>
      <c r="E261" s="259" t="s">
        <v>368</v>
      </c>
      <c r="F261" s="260" t="s">
        <v>369</v>
      </c>
      <c r="G261" s="261" t="s">
        <v>358</v>
      </c>
      <c r="H261" s="262">
        <v>1</v>
      </c>
      <c r="I261" s="263"/>
      <c r="J261" s="264">
        <f>ROUND(I261*H261,2)</f>
        <v>0</v>
      </c>
      <c r="K261" s="260" t="s">
        <v>133</v>
      </c>
      <c r="L261" s="265"/>
      <c r="M261" s="266" t="s">
        <v>32</v>
      </c>
      <c r="N261" s="267" t="s">
        <v>53</v>
      </c>
      <c r="O261" s="87"/>
      <c r="P261" s="216">
        <f>O261*H261</f>
        <v>0</v>
      </c>
      <c r="Q261" s="216">
        <v>0.57</v>
      </c>
      <c r="R261" s="216">
        <f>Q261*H261</f>
        <v>0.57</v>
      </c>
      <c r="S261" s="216">
        <v>0</v>
      </c>
      <c r="T261" s="21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8" t="s">
        <v>174</v>
      </c>
      <c r="AT261" s="218" t="s">
        <v>227</v>
      </c>
      <c r="AU261" s="218" t="s">
        <v>21</v>
      </c>
      <c r="AY261" s="19" t="s">
        <v>127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9" t="s">
        <v>90</v>
      </c>
      <c r="BK261" s="219">
        <f>ROUND(I261*H261,2)</f>
        <v>0</v>
      </c>
      <c r="BL261" s="19" t="s">
        <v>134</v>
      </c>
      <c r="BM261" s="218" t="s">
        <v>370</v>
      </c>
    </row>
    <row r="262" spans="1:65" s="2" customFormat="1" ht="24.15" customHeight="1">
      <c r="A262" s="41"/>
      <c r="B262" s="42"/>
      <c r="C262" s="258" t="s">
        <v>301</v>
      </c>
      <c r="D262" s="258" t="s">
        <v>227</v>
      </c>
      <c r="E262" s="259" t="s">
        <v>371</v>
      </c>
      <c r="F262" s="260" t="s">
        <v>372</v>
      </c>
      <c r="G262" s="261" t="s">
        <v>358</v>
      </c>
      <c r="H262" s="262">
        <v>1</v>
      </c>
      <c r="I262" s="263"/>
      <c r="J262" s="264">
        <f>ROUND(I262*H262,2)</f>
        <v>0</v>
      </c>
      <c r="K262" s="260" t="s">
        <v>133</v>
      </c>
      <c r="L262" s="265"/>
      <c r="M262" s="266" t="s">
        <v>32</v>
      </c>
      <c r="N262" s="267" t="s">
        <v>53</v>
      </c>
      <c r="O262" s="87"/>
      <c r="P262" s="216">
        <f>O262*H262</f>
        <v>0</v>
      </c>
      <c r="Q262" s="216">
        <v>0.86</v>
      </c>
      <c r="R262" s="216">
        <f>Q262*H262</f>
        <v>0.86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174</v>
      </c>
      <c r="AT262" s="218" t="s">
        <v>227</v>
      </c>
      <c r="AU262" s="218" t="s">
        <v>21</v>
      </c>
      <c r="AY262" s="19" t="s">
        <v>127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9" t="s">
        <v>90</v>
      </c>
      <c r="BK262" s="219">
        <f>ROUND(I262*H262,2)</f>
        <v>0</v>
      </c>
      <c r="BL262" s="19" t="s">
        <v>134</v>
      </c>
      <c r="BM262" s="218" t="s">
        <v>373</v>
      </c>
    </row>
    <row r="263" spans="1:65" s="2" customFormat="1" ht="24.15" customHeight="1">
      <c r="A263" s="41"/>
      <c r="B263" s="42"/>
      <c r="C263" s="258" t="s">
        <v>374</v>
      </c>
      <c r="D263" s="258" t="s">
        <v>227</v>
      </c>
      <c r="E263" s="259" t="s">
        <v>375</v>
      </c>
      <c r="F263" s="260" t="s">
        <v>376</v>
      </c>
      <c r="G263" s="261" t="s">
        <v>358</v>
      </c>
      <c r="H263" s="262">
        <v>1</v>
      </c>
      <c r="I263" s="263"/>
      <c r="J263" s="264">
        <f>ROUND(I263*H263,2)</f>
        <v>0</v>
      </c>
      <c r="K263" s="260" t="s">
        <v>133</v>
      </c>
      <c r="L263" s="265"/>
      <c r="M263" s="266" t="s">
        <v>32</v>
      </c>
      <c r="N263" s="267" t="s">
        <v>53</v>
      </c>
      <c r="O263" s="87"/>
      <c r="P263" s="216">
        <f>O263*H263</f>
        <v>0</v>
      </c>
      <c r="Q263" s="216">
        <v>0.43</v>
      </c>
      <c r="R263" s="216">
        <f>Q263*H263</f>
        <v>0.43</v>
      </c>
      <c r="S263" s="216">
        <v>0</v>
      </c>
      <c r="T263" s="21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8" t="s">
        <v>174</v>
      </c>
      <c r="AT263" s="218" t="s">
        <v>227</v>
      </c>
      <c r="AU263" s="218" t="s">
        <v>21</v>
      </c>
      <c r="AY263" s="19" t="s">
        <v>127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9" t="s">
        <v>90</v>
      </c>
      <c r="BK263" s="219">
        <f>ROUND(I263*H263,2)</f>
        <v>0</v>
      </c>
      <c r="BL263" s="19" t="s">
        <v>134</v>
      </c>
      <c r="BM263" s="218" t="s">
        <v>377</v>
      </c>
    </row>
    <row r="264" spans="1:65" s="2" customFormat="1" ht="24.15" customHeight="1">
      <c r="A264" s="41"/>
      <c r="B264" s="42"/>
      <c r="C264" s="258" t="s">
        <v>378</v>
      </c>
      <c r="D264" s="258" t="s">
        <v>227</v>
      </c>
      <c r="E264" s="259" t="s">
        <v>379</v>
      </c>
      <c r="F264" s="260" t="s">
        <v>380</v>
      </c>
      <c r="G264" s="261" t="s">
        <v>358</v>
      </c>
      <c r="H264" s="262">
        <v>1</v>
      </c>
      <c r="I264" s="263"/>
      <c r="J264" s="264">
        <f>ROUND(I264*H264,2)</f>
        <v>0</v>
      </c>
      <c r="K264" s="260" t="s">
        <v>32</v>
      </c>
      <c r="L264" s="265"/>
      <c r="M264" s="266" t="s">
        <v>32</v>
      </c>
      <c r="N264" s="267" t="s">
        <v>53</v>
      </c>
      <c r="O264" s="87"/>
      <c r="P264" s="216">
        <f>O264*H264</f>
        <v>0</v>
      </c>
      <c r="Q264" s="216">
        <v>2.661</v>
      </c>
      <c r="R264" s="216">
        <f>Q264*H264</f>
        <v>2.661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174</v>
      </c>
      <c r="AT264" s="218" t="s">
        <v>227</v>
      </c>
      <c r="AU264" s="218" t="s">
        <v>21</v>
      </c>
      <c r="AY264" s="19" t="s">
        <v>127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9" t="s">
        <v>90</v>
      </c>
      <c r="BK264" s="219">
        <f>ROUND(I264*H264,2)</f>
        <v>0</v>
      </c>
      <c r="BL264" s="19" t="s">
        <v>134</v>
      </c>
      <c r="BM264" s="218" t="s">
        <v>381</v>
      </c>
    </row>
    <row r="265" spans="1:65" s="2" customFormat="1" ht="37.8" customHeight="1">
      <c r="A265" s="41"/>
      <c r="B265" s="42"/>
      <c r="C265" s="207" t="s">
        <v>382</v>
      </c>
      <c r="D265" s="207" t="s">
        <v>129</v>
      </c>
      <c r="E265" s="208" t="s">
        <v>383</v>
      </c>
      <c r="F265" s="209" t="s">
        <v>384</v>
      </c>
      <c r="G265" s="210" t="s">
        <v>132</v>
      </c>
      <c r="H265" s="211">
        <v>53.984</v>
      </c>
      <c r="I265" s="212"/>
      <c r="J265" s="213">
        <f>ROUND(I265*H265,2)</f>
        <v>0</v>
      </c>
      <c r="K265" s="209" t="s">
        <v>133</v>
      </c>
      <c r="L265" s="47"/>
      <c r="M265" s="214" t="s">
        <v>32</v>
      </c>
      <c r="N265" s="215" t="s">
        <v>53</v>
      </c>
      <c r="O265" s="87"/>
      <c r="P265" s="216">
        <f>O265*H265</f>
        <v>0</v>
      </c>
      <c r="Q265" s="216">
        <v>0.00545</v>
      </c>
      <c r="R265" s="216">
        <f>Q265*H265</f>
        <v>0.2942128</v>
      </c>
      <c r="S265" s="216">
        <v>0</v>
      </c>
      <c r="T265" s="21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134</v>
      </c>
      <c r="AT265" s="218" t="s">
        <v>129</v>
      </c>
      <c r="AU265" s="218" t="s">
        <v>21</v>
      </c>
      <c r="AY265" s="19" t="s">
        <v>127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9" t="s">
        <v>90</v>
      </c>
      <c r="BK265" s="219">
        <f>ROUND(I265*H265,2)</f>
        <v>0</v>
      </c>
      <c r="BL265" s="19" t="s">
        <v>134</v>
      </c>
      <c r="BM265" s="218" t="s">
        <v>385</v>
      </c>
    </row>
    <row r="266" spans="1:47" s="2" customFormat="1" ht="12">
      <c r="A266" s="41"/>
      <c r="B266" s="42"/>
      <c r="C266" s="43"/>
      <c r="D266" s="220" t="s">
        <v>136</v>
      </c>
      <c r="E266" s="43"/>
      <c r="F266" s="221" t="s">
        <v>386</v>
      </c>
      <c r="G266" s="43"/>
      <c r="H266" s="43"/>
      <c r="I266" s="222"/>
      <c r="J266" s="43"/>
      <c r="K266" s="43"/>
      <c r="L266" s="47"/>
      <c r="M266" s="223"/>
      <c r="N266" s="22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136</v>
      </c>
      <c r="AU266" s="19" t="s">
        <v>21</v>
      </c>
    </row>
    <row r="267" spans="1:51" s="14" customFormat="1" ht="12">
      <c r="A267" s="14"/>
      <c r="B267" s="237"/>
      <c r="C267" s="238"/>
      <c r="D267" s="227" t="s">
        <v>138</v>
      </c>
      <c r="E267" s="239" t="s">
        <v>32</v>
      </c>
      <c r="F267" s="240" t="s">
        <v>224</v>
      </c>
      <c r="G267" s="238"/>
      <c r="H267" s="239" t="s">
        <v>32</v>
      </c>
      <c r="I267" s="241"/>
      <c r="J267" s="238"/>
      <c r="K267" s="238"/>
      <c r="L267" s="242"/>
      <c r="M267" s="243"/>
      <c r="N267" s="244"/>
      <c r="O267" s="244"/>
      <c r="P267" s="244"/>
      <c r="Q267" s="244"/>
      <c r="R267" s="244"/>
      <c r="S267" s="244"/>
      <c r="T267" s="24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6" t="s">
        <v>138</v>
      </c>
      <c r="AU267" s="246" t="s">
        <v>21</v>
      </c>
      <c r="AV267" s="14" t="s">
        <v>90</v>
      </c>
      <c r="AW267" s="14" t="s">
        <v>41</v>
      </c>
      <c r="AX267" s="14" t="s">
        <v>82</v>
      </c>
      <c r="AY267" s="246" t="s">
        <v>127</v>
      </c>
    </row>
    <row r="268" spans="1:51" s="13" customFormat="1" ht="12">
      <c r="A268" s="13"/>
      <c r="B268" s="225"/>
      <c r="C268" s="226"/>
      <c r="D268" s="227" t="s">
        <v>138</v>
      </c>
      <c r="E268" s="228" t="s">
        <v>32</v>
      </c>
      <c r="F268" s="229" t="s">
        <v>387</v>
      </c>
      <c r="G268" s="226"/>
      <c r="H268" s="230">
        <v>53.984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138</v>
      </c>
      <c r="AU268" s="236" t="s">
        <v>21</v>
      </c>
      <c r="AV268" s="13" t="s">
        <v>21</v>
      </c>
      <c r="AW268" s="13" t="s">
        <v>41</v>
      </c>
      <c r="AX268" s="13" t="s">
        <v>82</v>
      </c>
      <c r="AY268" s="236" t="s">
        <v>127</v>
      </c>
    </row>
    <row r="269" spans="1:51" s="14" customFormat="1" ht="12">
      <c r="A269" s="14"/>
      <c r="B269" s="237"/>
      <c r="C269" s="238"/>
      <c r="D269" s="227" t="s">
        <v>138</v>
      </c>
      <c r="E269" s="239" t="s">
        <v>32</v>
      </c>
      <c r="F269" s="240" t="s">
        <v>140</v>
      </c>
      <c r="G269" s="238"/>
      <c r="H269" s="239" t="s">
        <v>32</v>
      </c>
      <c r="I269" s="241"/>
      <c r="J269" s="238"/>
      <c r="K269" s="238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138</v>
      </c>
      <c r="AU269" s="246" t="s">
        <v>21</v>
      </c>
      <c r="AV269" s="14" t="s">
        <v>90</v>
      </c>
      <c r="AW269" s="14" t="s">
        <v>41</v>
      </c>
      <c r="AX269" s="14" t="s">
        <v>82</v>
      </c>
      <c r="AY269" s="246" t="s">
        <v>127</v>
      </c>
    </row>
    <row r="270" spans="1:51" s="15" customFormat="1" ht="12">
      <c r="A270" s="15"/>
      <c r="B270" s="247"/>
      <c r="C270" s="248"/>
      <c r="D270" s="227" t="s">
        <v>138</v>
      </c>
      <c r="E270" s="249" t="s">
        <v>32</v>
      </c>
      <c r="F270" s="250" t="s">
        <v>141</v>
      </c>
      <c r="G270" s="248"/>
      <c r="H270" s="251">
        <v>53.984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7" t="s">
        <v>138</v>
      </c>
      <c r="AU270" s="257" t="s">
        <v>21</v>
      </c>
      <c r="AV270" s="15" t="s">
        <v>134</v>
      </c>
      <c r="AW270" s="15" t="s">
        <v>41</v>
      </c>
      <c r="AX270" s="15" t="s">
        <v>90</v>
      </c>
      <c r="AY270" s="257" t="s">
        <v>127</v>
      </c>
    </row>
    <row r="271" spans="1:65" s="2" customFormat="1" ht="24.15" customHeight="1">
      <c r="A271" s="41"/>
      <c r="B271" s="42"/>
      <c r="C271" s="207" t="s">
        <v>388</v>
      </c>
      <c r="D271" s="207" t="s">
        <v>129</v>
      </c>
      <c r="E271" s="208" t="s">
        <v>389</v>
      </c>
      <c r="F271" s="209" t="s">
        <v>390</v>
      </c>
      <c r="G271" s="210" t="s">
        <v>207</v>
      </c>
      <c r="H271" s="211">
        <v>0.8</v>
      </c>
      <c r="I271" s="212"/>
      <c r="J271" s="213">
        <f>ROUND(I271*H271,2)</f>
        <v>0</v>
      </c>
      <c r="K271" s="209" t="s">
        <v>133</v>
      </c>
      <c r="L271" s="47"/>
      <c r="M271" s="214" t="s">
        <v>32</v>
      </c>
      <c r="N271" s="215" t="s">
        <v>53</v>
      </c>
      <c r="O271" s="87"/>
      <c r="P271" s="216">
        <f>O271*H271</f>
        <v>0</v>
      </c>
      <c r="Q271" s="216">
        <v>1.04232</v>
      </c>
      <c r="R271" s="216">
        <f>Q271*H271</f>
        <v>0.8338559999999999</v>
      </c>
      <c r="S271" s="216">
        <v>0</v>
      </c>
      <c r="T271" s="21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18" t="s">
        <v>134</v>
      </c>
      <c r="AT271" s="218" t="s">
        <v>129</v>
      </c>
      <c r="AU271" s="218" t="s">
        <v>21</v>
      </c>
      <c r="AY271" s="19" t="s">
        <v>127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9" t="s">
        <v>90</v>
      </c>
      <c r="BK271" s="219">
        <f>ROUND(I271*H271,2)</f>
        <v>0</v>
      </c>
      <c r="BL271" s="19" t="s">
        <v>134</v>
      </c>
      <c r="BM271" s="218" t="s">
        <v>391</v>
      </c>
    </row>
    <row r="272" spans="1:47" s="2" customFormat="1" ht="12">
      <c r="A272" s="41"/>
      <c r="B272" s="42"/>
      <c r="C272" s="43"/>
      <c r="D272" s="220" t="s">
        <v>136</v>
      </c>
      <c r="E272" s="43"/>
      <c r="F272" s="221" t="s">
        <v>392</v>
      </c>
      <c r="G272" s="43"/>
      <c r="H272" s="43"/>
      <c r="I272" s="222"/>
      <c r="J272" s="43"/>
      <c r="K272" s="43"/>
      <c r="L272" s="47"/>
      <c r="M272" s="223"/>
      <c r="N272" s="224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136</v>
      </c>
      <c r="AU272" s="19" t="s">
        <v>21</v>
      </c>
    </row>
    <row r="273" spans="1:51" s="13" customFormat="1" ht="12">
      <c r="A273" s="13"/>
      <c r="B273" s="225"/>
      <c r="C273" s="226"/>
      <c r="D273" s="227" t="s">
        <v>138</v>
      </c>
      <c r="E273" s="228" t="s">
        <v>32</v>
      </c>
      <c r="F273" s="229" t="s">
        <v>393</v>
      </c>
      <c r="G273" s="226"/>
      <c r="H273" s="230">
        <v>0.8</v>
      </c>
      <c r="I273" s="231"/>
      <c r="J273" s="226"/>
      <c r="K273" s="226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138</v>
      </c>
      <c r="AU273" s="236" t="s">
        <v>21</v>
      </c>
      <c r="AV273" s="13" t="s">
        <v>21</v>
      </c>
      <c r="AW273" s="13" t="s">
        <v>41</v>
      </c>
      <c r="AX273" s="13" t="s">
        <v>82</v>
      </c>
      <c r="AY273" s="236" t="s">
        <v>127</v>
      </c>
    </row>
    <row r="274" spans="1:51" s="14" customFormat="1" ht="12">
      <c r="A274" s="14"/>
      <c r="B274" s="237"/>
      <c r="C274" s="238"/>
      <c r="D274" s="227" t="s">
        <v>138</v>
      </c>
      <c r="E274" s="239" t="s">
        <v>32</v>
      </c>
      <c r="F274" s="240" t="s">
        <v>394</v>
      </c>
      <c r="G274" s="238"/>
      <c r="H274" s="239" t="s">
        <v>32</v>
      </c>
      <c r="I274" s="241"/>
      <c r="J274" s="238"/>
      <c r="K274" s="238"/>
      <c r="L274" s="242"/>
      <c r="M274" s="243"/>
      <c r="N274" s="244"/>
      <c r="O274" s="244"/>
      <c r="P274" s="244"/>
      <c r="Q274" s="244"/>
      <c r="R274" s="244"/>
      <c r="S274" s="244"/>
      <c r="T274" s="24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6" t="s">
        <v>138</v>
      </c>
      <c r="AU274" s="246" t="s">
        <v>21</v>
      </c>
      <c r="AV274" s="14" t="s">
        <v>90</v>
      </c>
      <c r="AW274" s="14" t="s">
        <v>41</v>
      </c>
      <c r="AX274" s="14" t="s">
        <v>82</v>
      </c>
      <c r="AY274" s="246" t="s">
        <v>127</v>
      </c>
    </row>
    <row r="275" spans="1:51" s="15" customFormat="1" ht="12">
      <c r="A275" s="15"/>
      <c r="B275" s="247"/>
      <c r="C275" s="248"/>
      <c r="D275" s="227" t="s">
        <v>138</v>
      </c>
      <c r="E275" s="249" t="s">
        <v>32</v>
      </c>
      <c r="F275" s="250" t="s">
        <v>141</v>
      </c>
      <c r="G275" s="248"/>
      <c r="H275" s="251">
        <v>0.8</v>
      </c>
      <c r="I275" s="252"/>
      <c r="J275" s="248"/>
      <c r="K275" s="248"/>
      <c r="L275" s="253"/>
      <c r="M275" s="254"/>
      <c r="N275" s="255"/>
      <c r="O275" s="255"/>
      <c r="P275" s="255"/>
      <c r="Q275" s="255"/>
      <c r="R275" s="255"/>
      <c r="S275" s="255"/>
      <c r="T275" s="25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7" t="s">
        <v>138</v>
      </c>
      <c r="AU275" s="257" t="s">
        <v>21</v>
      </c>
      <c r="AV275" s="15" t="s">
        <v>134</v>
      </c>
      <c r="AW275" s="15" t="s">
        <v>41</v>
      </c>
      <c r="AX275" s="15" t="s">
        <v>90</v>
      </c>
      <c r="AY275" s="257" t="s">
        <v>127</v>
      </c>
    </row>
    <row r="276" spans="1:65" s="2" customFormat="1" ht="16.5" customHeight="1">
      <c r="A276" s="41"/>
      <c r="B276" s="42"/>
      <c r="C276" s="207" t="s">
        <v>395</v>
      </c>
      <c r="D276" s="207" t="s">
        <v>129</v>
      </c>
      <c r="E276" s="208" t="s">
        <v>396</v>
      </c>
      <c r="F276" s="209" t="s">
        <v>397</v>
      </c>
      <c r="G276" s="210" t="s">
        <v>207</v>
      </c>
      <c r="H276" s="211">
        <v>0.7</v>
      </c>
      <c r="I276" s="212"/>
      <c r="J276" s="213">
        <f>ROUND(I276*H276,2)</f>
        <v>0</v>
      </c>
      <c r="K276" s="209" t="s">
        <v>133</v>
      </c>
      <c r="L276" s="47"/>
      <c r="M276" s="214" t="s">
        <v>32</v>
      </c>
      <c r="N276" s="215" t="s">
        <v>53</v>
      </c>
      <c r="O276" s="87"/>
      <c r="P276" s="216">
        <f>O276*H276</f>
        <v>0</v>
      </c>
      <c r="Q276" s="216">
        <v>0.99735</v>
      </c>
      <c r="R276" s="216">
        <f>Q276*H276</f>
        <v>0.6981449999999999</v>
      </c>
      <c r="S276" s="216">
        <v>0</v>
      </c>
      <c r="T276" s="21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134</v>
      </c>
      <c r="AT276" s="218" t="s">
        <v>129</v>
      </c>
      <c r="AU276" s="218" t="s">
        <v>21</v>
      </c>
      <c r="AY276" s="19" t="s">
        <v>127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19" t="s">
        <v>90</v>
      </c>
      <c r="BK276" s="219">
        <f>ROUND(I276*H276,2)</f>
        <v>0</v>
      </c>
      <c r="BL276" s="19" t="s">
        <v>134</v>
      </c>
      <c r="BM276" s="218" t="s">
        <v>398</v>
      </c>
    </row>
    <row r="277" spans="1:47" s="2" customFormat="1" ht="12">
      <c r="A277" s="41"/>
      <c r="B277" s="42"/>
      <c r="C277" s="43"/>
      <c r="D277" s="220" t="s">
        <v>136</v>
      </c>
      <c r="E277" s="43"/>
      <c r="F277" s="221" t="s">
        <v>399</v>
      </c>
      <c r="G277" s="43"/>
      <c r="H277" s="43"/>
      <c r="I277" s="222"/>
      <c r="J277" s="43"/>
      <c r="K277" s="43"/>
      <c r="L277" s="47"/>
      <c r="M277" s="223"/>
      <c r="N277" s="22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136</v>
      </c>
      <c r="AU277" s="19" t="s">
        <v>21</v>
      </c>
    </row>
    <row r="278" spans="1:51" s="13" customFormat="1" ht="12">
      <c r="A278" s="13"/>
      <c r="B278" s="225"/>
      <c r="C278" s="226"/>
      <c r="D278" s="227" t="s">
        <v>138</v>
      </c>
      <c r="E278" s="228" t="s">
        <v>32</v>
      </c>
      <c r="F278" s="229" t="s">
        <v>400</v>
      </c>
      <c r="G278" s="226"/>
      <c r="H278" s="230">
        <v>0.7</v>
      </c>
      <c r="I278" s="231"/>
      <c r="J278" s="226"/>
      <c r="K278" s="226"/>
      <c r="L278" s="232"/>
      <c r="M278" s="233"/>
      <c r="N278" s="234"/>
      <c r="O278" s="234"/>
      <c r="P278" s="234"/>
      <c r="Q278" s="234"/>
      <c r="R278" s="234"/>
      <c r="S278" s="234"/>
      <c r="T278" s="23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6" t="s">
        <v>138</v>
      </c>
      <c r="AU278" s="236" t="s">
        <v>21</v>
      </c>
      <c r="AV278" s="13" t="s">
        <v>21</v>
      </c>
      <c r="AW278" s="13" t="s">
        <v>41</v>
      </c>
      <c r="AX278" s="13" t="s">
        <v>82</v>
      </c>
      <c r="AY278" s="236" t="s">
        <v>127</v>
      </c>
    </row>
    <row r="279" spans="1:51" s="14" customFormat="1" ht="12">
      <c r="A279" s="14"/>
      <c r="B279" s="237"/>
      <c r="C279" s="238"/>
      <c r="D279" s="227" t="s">
        <v>138</v>
      </c>
      <c r="E279" s="239" t="s">
        <v>32</v>
      </c>
      <c r="F279" s="240" t="s">
        <v>394</v>
      </c>
      <c r="G279" s="238"/>
      <c r="H279" s="239" t="s">
        <v>32</v>
      </c>
      <c r="I279" s="241"/>
      <c r="J279" s="238"/>
      <c r="K279" s="238"/>
      <c r="L279" s="242"/>
      <c r="M279" s="243"/>
      <c r="N279" s="244"/>
      <c r="O279" s="244"/>
      <c r="P279" s="244"/>
      <c r="Q279" s="244"/>
      <c r="R279" s="244"/>
      <c r="S279" s="244"/>
      <c r="T279" s="24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6" t="s">
        <v>138</v>
      </c>
      <c r="AU279" s="246" t="s">
        <v>21</v>
      </c>
      <c r="AV279" s="14" t="s">
        <v>90</v>
      </c>
      <c r="AW279" s="14" t="s">
        <v>41</v>
      </c>
      <c r="AX279" s="14" t="s">
        <v>82</v>
      </c>
      <c r="AY279" s="246" t="s">
        <v>127</v>
      </c>
    </row>
    <row r="280" spans="1:51" s="15" customFormat="1" ht="12">
      <c r="A280" s="15"/>
      <c r="B280" s="247"/>
      <c r="C280" s="248"/>
      <c r="D280" s="227" t="s">
        <v>138</v>
      </c>
      <c r="E280" s="249" t="s">
        <v>32</v>
      </c>
      <c r="F280" s="250" t="s">
        <v>141</v>
      </c>
      <c r="G280" s="248"/>
      <c r="H280" s="251">
        <v>0.7</v>
      </c>
      <c r="I280" s="252"/>
      <c r="J280" s="248"/>
      <c r="K280" s="248"/>
      <c r="L280" s="253"/>
      <c r="M280" s="254"/>
      <c r="N280" s="255"/>
      <c r="O280" s="255"/>
      <c r="P280" s="255"/>
      <c r="Q280" s="255"/>
      <c r="R280" s="255"/>
      <c r="S280" s="255"/>
      <c r="T280" s="256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7" t="s">
        <v>138</v>
      </c>
      <c r="AU280" s="257" t="s">
        <v>21</v>
      </c>
      <c r="AV280" s="15" t="s">
        <v>134</v>
      </c>
      <c r="AW280" s="15" t="s">
        <v>41</v>
      </c>
      <c r="AX280" s="15" t="s">
        <v>90</v>
      </c>
      <c r="AY280" s="257" t="s">
        <v>127</v>
      </c>
    </row>
    <row r="281" spans="1:65" s="2" customFormat="1" ht="37.8" customHeight="1">
      <c r="A281" s="41"/>
      <c r="B281" s="42"/>
      <c r="C281" s="207" t="s">
        <v>401</v>
      </c>
      <c r="D281" s="207" t="s">
        <v>129</v>
      </c>
      <c r="E281" s="208" t="s">
        <v>402</v>
      </c>
      <c r="F281" s="209" t="s">
        <v>403</v>
      </c>
      <c r="G281" s="210" t="s">
        <v>358</v>
      </c>
      <c r="H281" s="211">
        <v>1</v>
      </c>
      <c r="I281" s="212"/>
      <c r="J281" s="213">
        <f>ROUND(I281*H281,2)</f>
        <v>0</v>
      </c>
      <c r="K281" s="209" t="s">
        <v>133</v>
      </c>
      <c r="L281" s="47"/>
      <c r="M281" s="214" t="s">
        <v>32</v>
      </c>
      <c r="N281" s="215" t="s">
        <v>53</v>
      </c>
      <c r="O281" s="87"/>
      <c r="P281" s="216">
        <f>O281*H281</f>
        <v>0</v>
      </c>
      <c r="Q281" s="216">
        <v>0.09</v>
      </c>
      <c r="R281" s="216">
        <f>Q281*H281</f>
        <v>0.09</v>
      </c>
      <c r="S281" s="216">
        <v>0</v>
      </c>
      <c r="T281" s="217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8" t="s">
        <v>134</v>
      </c>
      <c r="AT281" s="218" t="s">
        <v>129</v>
      </c>
      <c r="AU281" s="218" t="s">
        <v>21</v>
      </c>
      <c r="AY281" s="19" t="s">
        <v>127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9" t="s">
        <v>90</v>
      </c>
      <c r="BK281" s="219">
        <f>ROUND(I281*H281,2)</f>
        <v>0</v>
      </c>
      <c r="BL281" s="19" t="s">
        <v>134</v>
      </c>
      <c r="BM281" s="218" t="s">
        <v>404</v>
      </c>
    </row>
    <row r="282" spans="1:47" s="2" customFormat="1" ht="12">
      <c r="A282" s="41"/>
      <c r="B282" s="42"/>
      <c r="C282" s="43"/>
      <c r="D282" s="220" t="s">
        <v>136</v>
      </c>
      <c r="E282" s="43"/>
      <c r="F282" s="221" t="s">
        <v>405</v>
      </c>
      <c r="G282" s="43"/>
      <c r="H282" s="43"/>
      <c r="I282" s="222"/>
      <c r="J282" s="43"/>
      <c r="K282" s="43"/>
      <c r="L282" s="47"/>
      <c r="M282" s="223"/>
      <c r="N282" s="22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9" t="s">
        <v>136</v>
      </c>
      <c r="AU282" s="19" t="s">
        <v>21</v>
      </c>
    </row>
    <row r="283" spans="1:51" s="13" customFormat="1" ht="12">
      <c r="A283" s="13"/>
      <c r="B283" s="225"/>
      <c r="C283" s="226"/>
      <c r="D283" s="227" t="s">
        <v>138</v>
      </c>
      <c r="E283" s="228" t="s">
        <v>32</v>
      </c>
      <c r="F283" s="229" t="s">
        <v>90</v>
      </c>
      <c r="G283" s="226"/>
      <c r="H283" s="230">
        <v>1</v>
      </c>
      <c r="I283" s="231"/>
      <c r="J283" s="226"/>
      <c r="K283" s="226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138</v>
      </c>
      <c r="AU283" s="236" t="s">
        <v>21</v>
      </c>
      <c r="AV283" s="13" t="s">
        <v>21</v>
      </c>
      <c r="AW283" s="13" t="s">
        <v>41</v>
      </c>
      <c r="AX283" s="13" t="s">
        <v>82</v>
      </c>
      <c r="AY283" s="236" t="s">
        <v>127</v>
      </c>
    </row>
    <row r="284" spans="1:51" s="15" customFormat="1" ht="12">
      <c r="A284" s="15"/>
      <c r="B284" s="247"/>
      <c r="C284" s="248"/>
      <c r="D284" s="227" t="s">
        <v>138</v>
      </c>
      <c r="E284" s="249" t="s">
        <v>32</v>
      </c>
      <c r="F284" s="250" t="s">
        <v>141</v>
      </c>
      <c r="G284" s="248"/>
      <c r="H284" s="251">
        <v>1</v>
      </c>
      <c r="I284" s="252"/>
      <c r="J284" s="248"/>
      <c r="K284" s="248"/>
      <c r="L284" s="253"/>
      <c r="M284" s="254"/>
      <c r="N284" s="255"/>
      <c r="O284" s="255"/>
      <c r="P284" s="255"/>
      <c r="Q284" s="255"/>
      <c r="R284" s="255"/>
      <c r="S284" s="255"/>
      <c r="T284" s="25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7" t="s">
        <v>138</v>
      </c>
      <c r="AU284" s="257" t="s">
        <v>21</v>
      </c>
      <c r="AV284" s="15" t="s">
        <v>134</v>
      </c>
      <c r="AW284" s="15" t="s">
        <v>41</v>
      </c>
      <c r="AX284" s="15" t="s">
        <v>90</v>
      </c>
      <c r="AY284" s="257" t="s">
        <v>127</v>
      </c>
    </row>
    <row r="285" spans="1:65" s="2" customFormat="1" ht="21.75" customHeight="1">
      <c r="A285" s="41"/>
      <c r="B285" s="42"/>
      <c r="C285" s="258" t="s">
        <v>406</v>
      </c>
      <c r="D285" s="258" t="s">
        <v>227</v>
      </c>
      <c r="E285" s="259" t="s">
        <v>407</v>
      </c>
      <c r="F285" s="260" t="s">
        <v>408</v>
      </c>
      <c r="G285" s="261" t="s">
        <v>358</v>
      </c>
      <c r="H285" s="262">
        <v>1</v>
      </c>
      <c r="I285" s="263"/>
      <c r="J285" s="264">
        <f>ROUND(I285*H285,2)</f>
        <v>0</v>
      </c>
      <c r="K285" s="260" t="s">
        <v>133</v>
      </c>
      <c r="L285" s="265"/>
      <c r="M285" s="266" t="s">
        <v>32</v>
      </c>
      <c r="N285" s="267" t="s">
        <v>53</v>
      </c>
      <c r="O285" s="87"/>
      <c r="P285" s="216">
        <f>O285*H285</f>
        <v>0</v>
      </c>
      <c r="Q285" s="216">
        <v>0.196</v>
      </c>
      <c r="R285" s="216">
        <f>Q285*H285</f>
        <v>0.196</v>
      </c>
      <c r="S285" s="216">
        <v>0</v>
      </c>
      <c r="T285" s="21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174</v>
      </c>
      <c r="AT285" s="218" t="s">
        <v>227</v>
      </c>
      <c r="AU285" s="218" t="s">
        <v>21</v>
      </c>
      <c r="AY285" s="19" t="s">
        <v>127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90</v>
      </c>
      <c r="BK285" s="219">
        <f>ROUND(I285*H285,2)</f>
        <v>0</v>
      </c>
      <c r="BL285" s="19" t="s">
        <v>134</v>
      </c>
      <c r="BM285" s="218" t="s">
        <v>409</v>
      </c>
    </row>
    <row r="286" spans="1:65" s="2" customFormat="1" ht="33" customHeight="1">
      <c r="A286" s="41"/>
      <c r="B286" s="42"/>
      <c r="C286" s="207" t="s">
        <v>410</v>
      </c>
      <c r="D286" s="207" t="s">
        <v>129</v>
      </c>
      <c r="E286" s="208" t="s">
        <v>411</v>
      </c>
      <c r="F286" s="209" t="s">
        <v>412</v>
      </c>
      <c r="G286" s="210" t="s">
        <v>149</v>
      </c>
      <c r="H286" s="211">
        <v>20.855</v>
      </c>
      <c r="I286" s="212"/>
      <c r="J286" s="213">
        <f>ROUND(I286*H286,2)</f>
        <v>0</v>
      </c>
      <c r="K286" s="209" t="s">
        <v>133</v>
      </c>
      <c r="L286" s="47"/>
      <c r="M286" s="214" t="s">
        <v>32</v>
      </c>
      <c r="N286" s="215" t="s">
        <v>53</v>
      </c>
      <c r="O286" s="87"/>
      <c r="P286" s="216">
        <f>O286*H286</f>
        <v>0</v>
      </c>
      <c r="Q286" s="216">
        <v>0</v>
      </c>
      <c r="R286" s="216">
        <f>Q286*H286</f>
        <v>0</v>
      </c>
      <c r="S286" s="216">
        <v>0</v>
      </c>
      <c r="T286" s="217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18" t="s">
        <v>134</v>
      </c>
      <c r="AT286" s="218" t="s">
        <v>129</v>
      </c>
      <c r="AU286" s="218" t="s">
        <v>21</v>
      </c>
      <c r="AY286" s="19" t="s">
        <v>127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9" t="s">
        <v>90</v>
      </c>
      <c r="BK286" s="219">
        <f>ROUND(I286*H286,2)</f>
        <v>0</v>
      </c>
      <c r="BL286" s="19" t="s">
        <v>134</v>
      </c>
      <c r="BM286" s="218" t="s">
        <v>413</v>
      </c>
    </row>
    <row r="287" spans="1:47" s="2" customFormat="1" ht="12">
      <c r="A287" s="41"/>
      <c r="B287" s="42"/>
      <c r="C287" s="43"/>
      <c r="D287" s="220" t="s">
        <v>136</v>
      </c>
      <c r="E287" s="43"/>
      <c r="F287" s="221" t="s">
        <v>414</v>
      </c>
      <c r="G287" s="43"/>
      <c r="H287" s="43"/>
      <c r="I287" s="222"/>
      <c r="J287" s="43"/>
      <c r="K287" s="43"/>
      <c r="L287" s="47"/>
      <c r="M287" s="223"/>
      <c r="N287" s="224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19" t="s">
        <v>136</v>
      </c>
      <c r="AU287" s="19" t="s">
        <v>21</v>
      </c>
    </row>
    <row r="288" spans="1:51" s="13" customFormat="1" ht="12">
      <c r="A288" s="13"/>
      <c r="B288" s="225"/>
      <c r="C288" s="226"/>
      <c r="D288" s="227" t="s">
        <v>138</v>
      </c>
      <c r="E288" s="228" t="s">
        <v>32</v>
      </c>
      <c r="F288" s="229" t="s">
        <v>415</v>
      </c>
      <c r="G288" s="226"/>
      <c r="H288" s="230">
        <v>20.855</v>
      </c>
      <c r="I288" s="231"/>
      <c r="J288" s="226"/>
      <c r="K288" s="226"/>
      <c r="L288" s="232"/>
      <c r="M288" s="233"/>
      <c r="N288" s="234"/>
      <c r="O288" s="234"/>
      <c r="P288" s="234"/>
      <c r="Q288" s="234"/>
      <c r="R288" s="234"/>
      <c r="S288" s="234"/>
      <c r="T288" s="23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6" t="s">
        <v>138</v>
      </c>
      <c r="AU288" s="236" t="s">
        <v>21</v>
      </c>
      <c r="AV288" s="13" t="s">
        <v>21</v>
      </c>
      <c r="AW288" s="13" t="s">
        <v>41</v>
      </c>
      <c r="AX288" s="13" t="s">
        <v>82</v>
      </c>
      <c r="AY288" s="236" t="s">
        <v>127</v>
      </c>
    </row>
    <row r="289" spans="1:51" s="14" customFormat="1" ht="12">
      <c r="A289" s="14"/>
      <c r="B289" s="237"/>
      <c r="C289" s="238"/>
      <c r="D289" s="227" t="s">
        <v>138</v>
      </c>
      <c r="E289" s="239" t="s">
        <v>32</v>
      </c>
      <c r="F289" s="240" t="s">
        <v>140</v>
      </c>
      <c r="G289" s="238"/>
      <c r="H289" s="239" t="s">
        <v>32</v>
      </c>
      <c r="I289" s="241"/>
      <c r="J289" s="238"/>
      <c r="K289" s="238"/>
      <c r="L289" s="242"/>
      <c r="M289" s="243"/>
      <c r="N289" s="244"/>
      <c r="O289" s="244"/>
      <c r="P289" s="244"/>
      <c r="Q289" s="244"/>
      <c r="R289" s="244"/>
      <c r="S289" s="244"/>
      <c r="T289" s="24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6" t="s">
        <v>138</v>
      </c>
      <c r="AU289" s="246" t="s">
        <v>21</v>
      </c>
      <c r="AV289" s="14" t="s">
        <v>90</v>
      </c>
      <c r="AW289" s="14" t="s">
        <v>41</v>
      </c>
      <c r="AX289" s="14" t="s">
        <v>82</v>
      </c>
      <c r="AY289" s="246" t="s">
        <v>127</v>
      </c>
    </row>
    <row r="290" spans="1:51" s="15" customFormat="1" ht="12">
      <c r="A290" s="15"/>
      <c r="B290" s="247"/>
      <c r="C290" s="248"/>
      <c r="D290" s="227" t="s">
        <v>138</v>
      </c>
      <c r="E290" s="249" t="s">
        <v>32</v>
      </c>
      <c r="F290" s="250" t="s">
        <v>141</v>
      </c>
      <c r="G290" s="248"/>
      <c r="H290" s="251">
        <v>20.855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7" t="s">
        <v>138</v>
      </c>
      <c r="AU290" s="257" t="s">
        <v>21</v>
      </c>
      <c r="AV290" s="15" t="s">
        <v>134</v>
      </c>
      <c r="AW290" s="15" t="s">
        <v>41</v>
      </c>
      <c r="AX290" s="15" t="s">
        <v>90</v>
      </c>
      <c r="AY290" s="257" t="s">
        <v>127</v>
      </c>
    </row>
    <row r="291" spans="1:65" s="2" customFormat="1" ht="24.15" customHeight="1">
      <c r="A291" s="41"/>
      <c r="B291" s="42"/>
      <c r="C291" s="207" t="s">
        <v>416</v>
      </c>
      <c r="D291" s="207" t="s">
        <v>129</v>
      </c>
      <c r="E291" s="208" t="s">
        <v>417</v>
      </c>
      <c r="F291" s="209" t="s">
        <v>418</v>
      </c>
      <c r="G291" s="210" t="s">
        <v>207</v>
      </c>
      <c r="H291" s="211">
        <v>0.45</v>
      </c>
      <c r="I291" s="212"/>
      <c r="J291" s="213">
        <f>ROUND(I291*H291,2)</f>
        <v>0</v>
      </c>
      <c r="K291" s="209" t="s">
        <v>133</v>
      </c>
      <c r="L291" s="47"/>
      <c r="M291" s="214" t="s">
        <v>32</v>
      </c>
      <c r="N291" s="215" t="s">
        <v>53</v>
      </c>
      <c r="O291" s="87"/>
      <c r="P291" s="216">
        <f>O291*H291</f>
        <v>0</v>
      </c>
      <c r="Q291" s="216">
        <v>0.99735</v>
      </c>
      <c r="R291" s="216">
        <f>Q291*H291</f>
        <v>0.44880749999999997</v>
      </c>
      <c r="S291" s="216">
        <v>0</v>
      </c>
      <c r="T291" s="217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18" t="s">
        <v>134</v>
      </c>
      <c r="AT291" s="218" t="s">
        <v>129</v>
      </c>
      <c r="AU291" s="218" t="s">
        <v>21</v>
      </c>
      <c r="AY291" s="19" t="s">
        <v>127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19" t="s">
        <v>90</v>
      </c>
      <c r="BK291" s="219">
        <f>ROUND(I291*H291,2)</f>
        <v>0</v>
      </c>
      <c r="BL291" s="19" t="s">
        <v>134</v>
      </c>
      <c r="BM291" s="218" t="s">
        <v>419</v>
      </c>
    </row>
    <row r="292" spans="1:47" s="2" customFormat="1" ht="12">
      <c r="A292" s="41"/>
      <c r="B292" s="42"/>
      <c r="C292" s="43"/>
      <c r="D292" s="220" t="s">
        <v>136</v>
      </c>
      <c r="E292" s="43"/>
      <c r="F292" s="221" t="s">
        <v>420</v>
      </c>
      <c r="G292" s="43"/>
      <c r="H292" s="43"/>
      <c r="I292" s="222"/>
      <c r="J292" s="43"/>
      <c r="K292" s="43"/>
      <c r="L292" s="47"/>
      <c r="M292" s="223"/>
      <c r="N292" s="22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19" t="s">
        <v>136</v>
      </c>
      <c r="AU292" s="19" t="s">
        <v>21</v>
      </c>
    </row>
    <row r="293" spans="1:51" s="13" customFormat="1" ht="12">
      <c r="A293" s="13"/>
      <c r="B293" s="225"/>
      <c r="C293" s="226"/>
      <c r="D293" s="227" t="s">
        <v>138</v>
      </c>
      <c r="E293" s="228" t="s">
        <v>32</v>
      </c>
      <c r="F293" s="229" t="s">
        <v>421</v>
      </c>
      <c r="G293" s="226"/>
      <c r="H293" s="230">
        <v>0.45</v>
      </c>
      <c r="I293" s="231"/>
      <c r="J293" s="226"/>
      <c r="K293" s="226"/>
      <c r="L293" s="232"/>
      <c r="M293" s="233"/>
      <c r="N293" s="234"/>
      <c r="O293" s="234"/>
      <c r="P293" s="234"/>
      <c r="Q293" s="234"/>
      <c r="R293" s="234"/>
      <c r="S293" s="234"/>
      <c r="T293" s="23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6" t="s">
        <v>138</v>
      </c>
      <c r="AU293" s="236" t="s">
        <v>21</v>
      </c>
      <c r="AV293" s="13" t="s">
        <v>21</v>
      </c>
      <c r="AW293" s="13" t="s">
        <v>41</v>
      </c>
      <c r="AX293" s="13" t="s">
        <v>82</v>
      </c>
      <c r="AY293" s="236" t="s">
        <v>127</v>
      </c>
    </row>
    <row r="294" spans="1:51" s="14" customFormat="1" ht="12">
      <c r="A294" s="14"/>
      <c r="B294" s="237"/>
      <c r="C294" s="238"/>
      <c r="D294" s="227" t="s">
        <v>138</v>
      </c>
      <c r="E294" s="239" t="s">
        <v>32</v>
      </c>
      <c r="F294" s="240" t="s">
        <v>140</v>
      </c>
      <c r="G294" s="238"/>
      <c r="H294" s="239" t="s">
        <v>32</v>
      </c>
      <c r="I294" s="241"/>
      <c r="J294" s="238"/>
      <c r="K294" s="238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138</v>
      </c>
      <c r="AU294" s="246" t="s">
        <v>21</v>
      </c>
      <c r="AV294" s="14" t="s">
        <v>90</v>
      </c>
      <c r="AW294" s="14" t="s">
        <v>41</v>
      </c>
      <c r="AX294" s="14" t="s">
        <v>82</v>
      </c>
      <c r="AY294" s="246" t="s">
        <v>127</v>
      </c>
    </row>
    <row r="295" spans="1:51" s="15" customFormat="1" ht="12">
      <c r="A295" s="15"/>
      <c r="B295" s="247"/>
      <c r="C295" s="248"/>
      <c r="D295" s="227" t="s">
        <v>138</v>
      </c>
      <c r="E295" s="249" t="s">
        <v>32</v>
      </c>
      <c r="F295" s="250" t="s">
        <v>141</v>
      </c>
      <c r="G295" s="248"/>
      <c r="H295" s="251">
        <v>0.45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7" t="s">
        <v>138</v>
      </c>
      <c r="AU295" s="257" t="s">
        <v>21</v>
      </c>
      <c r="AV295" s="15" t="s">
        <v>134</v>
      </c>
      <c r="AW295" s="15" t="s">
        <v>41</v>
      </c>
      <c r="AX295" s="15" t="s">
        <v>90</v>
      </c>
      <c r="AY295" s="257" t="s">
        <v>127</v>
      </c>
    </row>
    <row r="296" spans="1:63" s="12" customFormat="1" ht="22.8" customHeight="1">
      <c r="A296" s="12"/>
      <c r="B296" s="191"/>
      <c r="C296" s="192"/>
      <c r="D296" s="193" t="s">
        <v>81</v>
      </c>
      <c r="E296" s="205" t="s">
        <v>180</v>
      </c>
      <c r="F296" s="205" t="s">
        <v>422</v>
      </c>
      <c r="G296" s="192"/>
      <c r="H296" s="192"/>
      <c r="I296" s="195"/>
      <c r="J296" s="206">
        <f>BK296</f>
        <v>0</v>
      </c>
      <c r="K296" s="192"/>
      <c r="L296" s="197"/>
      <c r="M296" s="198"/>
      <c r="N296" s="199"/>
      <c r="O296" s="199"/>
      <c r="P296" s="200">
        <f>SUM(P297:P310)</f>
        <v>0</v>
      </c>
      <c r="Q296" s="199"/>
      <c r="R296" s="200">
        <f>SUM(R297:R310)</f>
        <v>0.01107555</v>
      </c>
      <c r="S296" s="199"/>
      <c r="T296" s="201">
        <f>SUM(T297:T310)</f>
        <v>23.28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2" t="s">
        <v>90</v>
      </c>
      <c r="AT296" s="203" t="s">
        <v>81</v>
      </c>
      <c r="AU296" s="203" t="s">
        <v>90</v>
      </c>
      <c r="AY296" s="202" t="s">
        <v>127</v>
      </c>
      <c r="BK296" s="204">
        <f>SUM(BK297:BK310)</f>
        <v>0</v>
      </c>
    </row>
    <row r="297" spans="1:65" s="2" customFormat="1" ht="90" customHeight="1">
      <c r="A297" s="41"/>
      <c r="B297" s="42"/>
      <c r="C297" s="207" t="s">
        <v>423</v>
      </c>
      <c r="D297" s="207" t="s">
        <v>129</v>
      </c>
      <c r="E297" s="208" t="s">
        <v>424</v>
      </c>
      <c r="F297" s="209" t="s">
        <v>425</v>
      </c>
      <c r="G297" s="210" t="s">
        <v>340</v>
      </c>
      <c r="H297" s="211">
        <v>60</v>
      </c>
      <c r="I297" s="212"/>
      <c r="J297" s="213">
        <f>ROUND(I297*H297,2)</f>
        <v>0</v>
      </c>
      <c r="K297" s="209" t="s">
        <v>133</v>
      </c>
      <c r="L297" s="47"/>
      <c r="M297" s="214" t="s">
        <v>32</v>
      </c>
      <c r="N297" s="215" t="s">
        <v>53</v>
      </c>
      <c r="O297" s="87"/>
      <c r="P297" s="216">
        <f>O297*H297</f>
        <v>0</v>
      </c>
      <c r="Q297" s="216">
        <v>0</v>
      </c>
      <c r="R297" s="216">
        <f>Q297*H297</f>
        <v>0</v>
      </c>
      <c r="S297" s="216">
        <v>0.194</v>
      </c>
      <c r="T297" s="217">
        <f>S297*H297</f>
        <v>11.64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18" t="s">
        <v>134</v>
      </c>
      <c r="AT297" s="218" t="s">
        <v>129</v>
      </c>
      <c r="AU297" s="218" t="s">
        <v>21</v>
      </c>
      <c r="AY297" s="19" t="s">
        <v>127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9" t="s">
        <v>90</v>
      </c>
      <c r="BK297" s="219">
        <f>ROUND(I297*H297,2)</f>
        <v>0</v>
      </c>
      <c r="BL297" s="19" t="s">
        <v>134</v>
      </c>
      <c r="BM297" s="218" t="s">
        <v>426</v>
      </c>
    </row>
    <row r="298" spans="1:47" s="2" customFormat="1" ht="12">
      <c r="A298" s="41"/>
      <c r="B298" s="42"/>
      <c r="C298" s="43"/>
      <c r="D298" s="220" t="s">
        <v>136</v>
      </c>
      <c r="E298" s="43"/>
      <c r="F298" s="221" t="s">
        <v>427</v>
      </c>
      <c r="G298" s="43"/>
      <c r="H298" s="43"/>
      <c r="I298" s="222"/>
      <c r="J298" s="43"/>
      <c r="K298" s="43"/>
      <c r="L298" s="47"/>
      <c r="M298" s="223"/>
      <c r="N298" s="224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19" t="s">
        <v>136</v>
      </c>
      <c r="AU298" s="19" t="s">
        <v>21</v>
      </c>
    </row>
    <row r="299" spans="1:51" s="13" customFormat="1" ht="12">
      <c r="A299" s="13"/>
      <c r="B299" s="225"/>
      <c r="C299" s="226"/>
      <c r="D299" s="227" t="s">
        <v>138</v>
      </c>
      <c r="E299" s="228" t="s">
        <v>32</v>
      </c>
      <c r="F299" s="229" t="s">
        <v>139</v>
      </c>
      <c r="G299" s="226"/>
      <c r="H299" s="230">
        <v>60</v>
      </c>
      <c r="I299" s="231"/>
      <c r="J299" s="226"/>
      <c r="K299" s="226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138</v>
      </c>
      <c r="AU299" s="236" t="s">
        <v>21</v>
      </c>
      <c r="AV299" s="13" t="s">
        <v>21</v>
      </c>
      <c r="AW299" s="13" t="s">
        <v>41</v>
      </c>
      <c r="AX299" s="13" t="s">
        <v>82</v>
      </c>
      <c r="AY299" s="236" t="s">
        <v>127</v>
      </c>
    </row>
    <row r="300" spans="1:51" s="14" customFormat="1" ht="12">
      <c r="A300" s="14"/>
      <c r="B300" s="237"/>
      <c r="C300" s="238"/>
      <c r="D300" s="227" t="s">
        <v>138</v>
      </c>
      <c r="E300" s="239" t="s">
        <v>32</v>
      </c>
      <c r="F300" s="240" t="s">
        <v>140</v>
      </c>
      <c r="G300" s="238"/>
      <c r="H300" s="239" t="s">
        <v>32</v>
      </c>
      <c r="I300" s="241"/>
      <c r="J300" s="238"/>
      <c r="K300" s="238"/>
      <c r="L300" s="242"/>
      <c r="M300" s="243"/>
      <c r="N300" s="244"/>
      <c r="O300" s="244"/>
      <c r="P300" s="244"/>
      <c r="Q300" s="244"/>
      <c r="R300" s="244"/>
      <c r="S300" s="244"/>
      <c r="T300" s="24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138</v>
      </c>
      <c r="AU300" s="246" t="s">
        <v>21</v>
      </c>
      <c r="AV300" s="14" t="s">
        <v>90</v>
      </c>
      <c r="AW300" s="14" t="s">
        <v>41</v>
      </c>
      <c r="AX300" s="14" t="s">
        <v>82</v>
      </c>
      <c r="AY300" s="246" t="s">
        <v>127</v>
      </c>
    </row>
    <row r="301" spans="1:51" s="15" customFormat="1" ht="12">
      <c r="A301" s="15"/>
      <c r="B301" s="247"/>
      <c r="C301" s="248"/>
      <c r="D301" s="227" t="s">
        <v>138</v>
      </c>
      <c r="E301" s="249" t="s">
        <v>32</v>
      </c>
      <c r="F301" s="250" t="s">
        <v>141</v>
      </c>
      <c r="G301" s="248"/>
      <c r="H301" s="251">
        <v>60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7" t="s">
        <v>138</v>
      </c>
      <c r="AU301" s="257" t="s">
        <v>21</v>
      </c>
      <c r="AV301" s="15" t="s">
        <v>134</v>
      </c>
      <c r="AW301" s="15" t="s">
        <v>41</v>
      </c>
      <c r="AX301" s="15" t="s">
        <v>90</v>
      </c>
      <c r="AY301" s="257" t="s">
        <v>127</v>
      </c>
    </row>
    <row r="302" spans="1:65" s="2" customFormat="1" ht="62.7" customHeight="1">
      <c r="A302" s="41"/>
      <c r="B302" s="42"/>
      <c r="C302" s="207" t="s">
        <v>428</v>
      </c>
      <c r="D302" s="207" t="s">
        <v>129</v>
      </c>
      <c r="E302" s="208" t="s">
        <v>429</v>
      </c>
      <c r="F302" s="209" t="s">
        <v>430</v>
      </c>
      <c r="G302" s="210" t="s">
        <v>340</v>
      </c>
      <c r="H302" s="211">
        <v>60</v>
      </c>
      <c r="I302" s="212"/>
      <c r="J302" s="213">
        <f>ROUND(I302*H302,2)</f>
        <v>0</v>
      </c>
      <c r="K302" s="209" t="s">
        <v>133</v>
      </c>
      <c r="L302" s="47"/>
      <c r="M302" s="214" t="s">
        <v>32</v>
      </c>
      <c r="N302" s="215" t="s">
        <v>53</v>
      </c>
      <c r="O302" s="87"/>
      <c r="P302" s="216">
        <f>O302*H302</f>
        <v>0</v>
      </c>
      <c r="Q302" s="216">
        <v>0</v>
      </c>
      <c r="R302" s="216">
        <f>Q302*H302</f>
        <v>0</v>
      </c>
      <c r="S302" s="216">
        <v>0.194</v>
      </c>
      <c r="T302" s="217">
        <f>S302*H302</f>
        <v>11.64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18" t="s">
        <v>134</v>
      </c>
      <c r="AT302" s="218" t="s">
        <v>129</v>
      </c>
      <c r="AU302" s="218" t="s">
        <v>21</v>
      </c>
      <c r="AY302" s="19" t="s">
        <v>127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9" t="s">
        <v>90</v>
      </c>
      <c r="BK302" s="219">
        <f>ROUND(I302*H302,2)</f>
        <v>0</v>
      </c>
      <c r="BL302" s="19" t="s">
        <v>134</v>
      </c>
      <c r="BM302" s="218" t="s">
        <v>431</v>
      </c>
    </row>
    <row r="303" spans="1:47" s="2" customFormat="1" ht="12">
      <c r="A303" s="41"/>
      <c r="B303" s="42"/>
      <c r="C303" s="43"/>
      <c r="D303" s="220" t="s">
        <v>136</v>
      </c>
      <c r="E303" s="43"/>
      <c r="F303" s="221" t="s">
        <v>432</v>
      </c>
      <c r="G303" s="43"/>
      <c r="H303" s="43"/>
      <c r="I303" s="222"/>
      <c r="J303" s="43"/>
      <c r="K303" s="43"/>
      <c r="L303" s="47"/>
      <c r="M303" s="223"/>
      <c r="N303" s="224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19" t="s">
        <v>136</v>
      </c>
      <c r="AU303" s="19" t="s">
        <v>21</v>
      </c>
    </row>
    <row r="304" spans="1:51" s="13" customFormat="1" ht="12">
      <c r="A304" s="13"/>
      <c r="B304" s="225"/>
      <c r="C304" s="226"/>
      <c r="D304" s="227" t="s">
        <v>138</v>
      </c>
      <c r="E304" s="228" t="s">
        <v>32</v>
      </c>
      <c r="F304" s="229" t="s">
        <v>139</v>
      </c>
      <c r="G304" s="226"/>
      <c r="H304" s="230">
        <v>60</v>
      </c>
      <c r="I304" s="231"/>
      <c r="J304" s="226"/>
      <c r="K304" s="226"/>
      <c r="L304" s="232"/>
      <c r="M304" s="233"/>
      <c r="N304" s="234"/>
      <c r="O304" s="234"/>
      <c r="P304" s="234"/>
      <c r="Q304" s="234"/>
      <c r="R304" s="234"/>
      <c r="S304" s="234"/>
      <c r="T304" s="23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6" t="s">
        <v>138</v>
      </c>
      <c r="AU304" s="236" t="s">
        <v>21</v>
      </c>
      <c r="AV304" s="13" t="s">
        <v>21</v>
      </c>
      <c r="AW304" s="13" t="s">
        <v>41</v>
      </c>
      <c r="AX304" s="13" t="s">
        <v>82</v>
      </c>
      <c r="AY304" s="236" t="s">
        <v>127</v>
      </c>
    </row>
    <row r="305" spans="1:51" s="14" customFormat="1" ht="12">
      <c r="A305" s="14"/>
      <c r="B305" s="237"/>
      <c r="C305" s="238"/>
      <c r="D305" s="227" t="s">
        <v>138</v>
      </c>
      <c r="E305" s="239" t="s">
        <v>32</v>
      </c>
      <c r="F305" s="240" t="s">
        <v>140</v>
      </c>
      <c r="G305" s="238"/>
      <c r="H305" s="239" t="s">
        <v>32</v>
      </c>
      <c r="I305" s="241"/>
      <c r="J305" s="238"/>
      <c r="K305" s="238"/>
      <c r="L305" s="242"/>
      <c r="M305" s="243"/>
      <c r="N305" s="244"/>
      <c r="O305" s="244"/>
      <c r="P305" s="244"/>
      <c r="Q305" s="244"/>
      <c r="R305" s="244"/>
      <c r="S305" s="244"/>
      <c r="T305" s="24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6" t="s">
        <v>138</v>
      </c>
      <c r="AU305" s="246" t="s">
        <v>21</v>
      </c>
      <c r="AV305" s="14" t="s">
        <v>90</v>
      </c>
      <c r="AW305" s="14" t="s">
        <v>41</v>
      </c>
      <c r="AX305" s="14" t="s">
        <v>82</v>
      </c>
      <c r="AY305" s="246" t="s">
        <v>127</v>
      </c>
    </row>
    <row r="306" spans="1:51" s="15" customFormat="1" ht="12">
      <c r="A306" s="15"/>
      <c r="B306" s="247"/>
      <c r="C306" s="248"/>
      <c r="D306" s="227" t="s">
        <v>138</v>
      </c>
      <c r="E306" s="249" t="s">
        <v>32</v>
      </c>
      <c r="F306" s="250" t="s">
        <v>141</v>
      </c>
      <c r="G306" s="248"/>
      <c r="H306" s="251">
        <v>60</v>
      </c>
      <c r="I306" s="252"/>
      <c r="J306" s="248"/>
      <c r="K306" s="248"/>
      <c r="L306" s="253"/>
      <c r="M306" s="254"/>
      <c r="N306" s="255"/>
      <c r="O306" s="255"/>
      <c r="P306" s="255"/>
      <c r="Q306" s="255"/>
      <c r="R306" s="255"/>
      <c r="S306" s="255"/>
      <c r="T306" s="25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7" t="s">
        <v>138</v>
      </c>
      <c r="AU306" s="257" t="s">
        <v>21</v>
      </c>
      <c r="AV306" s="15" t="s">
        <v>134</v>
      </c>
      <c r="AW306" s="15" t="s">
        <v>41</v>
      </c>
      <c r="AX306" s="15" t="s">
        <v>90</v>
      </c>
      <c r="AY306" s="257" t="s">
        <v>127</v>
      </c>
    </row>
    <row r="307" spans="1:65" s="2" customFormat="1" ht="24.15" customHeight="1">
      <c r="A307" s="41"/>
      <c r="B307" s="42"/>
      <c r="C307" s="207" t="s">
        <v>433</v>
      </c>
      <c r="D307" s="207" t="s">
        <v>129</v>
      </c>
      <c r="E307" s="208" t="s">
        <v>434</v>
      </c>
      <c r="F307" s="209" t="s">
        <v>435</v>
      </c>
      <c r="G307" s="210" t="s">
        <v>132</v>
      </c>
      <c r="H307" s="211">
        <v>23.565</v>
      </c>
      <c r="I307" s="212"/>
      <c r="J307" s="213">
        <f>ROUND(I307*H307,2)</f>
        <v>0</v>
      </c>
      <c r="K307" s="209" t="s">
        <v>32</v>
      </c>
      <c r="L307" s="47"/>
      <c r="M307" s="214" t="s">
        <v>32</v>
      </c>
      <c r="N307" s="215" t="s">
        <v>53</v>
      </c>
      <c r="O307" s="87"/>
      <c r="P307" s="216">
        <f>O307*H307</f>
        <v>0</v>
      </c>
      <c r="Q307" s="216">
        <v>0.00047</v>
      </c>
      <c r="R307" s="216">
        <f>Q307*H307</f>
        <v>0.01107555</v>
      </c>
      <c r="S307" s="216">
        <v>0</v>
      </c>
      <c r="T307" s="217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18" t="s">
        <v>134</v>
      </c>
      <c r="AT307" s="218" t="s">
        <v>129</v>
      </c>
      <c r="AU307" s="218" t="s">
        <v>21</v>
      </c>
      <c r="AY307" s="19" t="s">
        <v>127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19" t="s">
        <v>90</v>
      </c>
      <c r="BK307" s="219">
        <f>ROUND(I307*H307,2)</f>
        <v>0</v>
      </c>
      <c r="BL307" s="19" t="s">
        <v>134</v>
      </c>
      <c r="BM307" s="218" t="s">
        <v>436</v>
      </c>
    </row>
    <row r="308" spans="1:51" s="13" customFormat="1" ht="12">
      <c r="A308" s="13"/>
      <c r="B308" s="225"/>
      <c r="C308" s="226"/>
      <c r="D308" s="227" t="s">
        <v>138</v>
      </c>
      <c r="E308" s="228" t="s">
        <v>32</v>
      </c>
      <c r="F308" s="229" t="s">
        <v>437</v>
      </c>
      <c r="G308" s="226"/>
      <c r="H308" s="230">
        <v>23.565</v>
      </c>
      <c r="I308" s="231"/>
      <c r="J308" s="226"/>
      <c r="K308" s="226"/>
      <c r="L308" s="232"/>
      <c r="M308" s="233"/>
      <c r="N308" s="234"/>
      <c r="O308" s="234"/>
      <c r="P308" s="234"/>
      <c r="Q308" s="234"/>
      <c r="R308" s="234"/>
      <c r="S308" s="234"/>
      <c r="T308" s="23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6" t="s">
        <v>138</v>
      </c>
      <c r="AU308" s="236" t="s">
        <v>21</v>
      </c>
      <c r="AV308" s="13" t="s">
        <v>21</v>
      </c>
      <c r="AW308" s="13" t="s">
        <v>41</v>
      </c>
      <c r="AX308" s="13" t="s">
        <v>82</v>
      </c>
      <c r="AY308" s="236" t="s">
        <v>127</v>
      </c>
    </row>
    <row r="309" spans="1:51" s="14" customFormat="1" ht="12">
      <c r="A309" s="14"/>
      <c r="B309" s="237"/>
      <c r="C309" s="238"/>
      <c r="D309" s="227" t="s">
        <v>138</v>
      </c>
      <c r="E309" s="239" t="s">
        <v>32</v>
      </c>
      <c r="F309" s="240" t="s">
        <v>140</v>
      </c>
      <c r="G309" s="238"/>
      <c r="H309" s="239" t="s">
        <v>32</v>
      </c>
      <c r="I309" s="241"/>
      <c r="J309" s="238"/>
      <c r="K309" s="238"/>
      <c r="L309" s="242"/>
      <c r="M309" s="243"/>
      <c r="N309" s="244"/>
      <c r="O309" s="244"/>
      <c r="P309" s="244"/>
      <c r="Q309" s="244"/>
      <c r="R309" s="244"/>
      <c r="S309" s="244"/>
      <c r="T309" s="24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6" t="s">
        <v>138</v>
      </c>
      <c r="AU309" s="246" t="s">
        <v>21</v>
      </c>
      <c r="AV309" s="14" t="s">
        <v>90</v>
      </c>
      <c r="AW309" s="14" t="s">
        <v>41</v>
      </c>
      <c r="AX309" s="14" t="s">
        <v>82</v>
      </c>
      <c r="AY309" s="246" t="s">
        <v>127</v>
      </c>
    </row>
    <row r="310" spans="1:51" s="15" customFormat="1" ht="12">
      <c r="A310" s="15"/>
      <c r="B310" s="247"/>
      <c r="C310" s="248"/>
      <c r="D310" s="227" t="s">
        <v>138</v>
      </c>
      <c r="E310" s="249" t="s">
        <v>32</v>
      </c>
      <c r="F310" s="250" t="s">
        <v>141</v>
      </c>
      <c r="G310" s="248"/>
      <c r="H310" s="251">
        <v>23.565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7" t="s">
        <v>138</v>
      </c>
      <c r="AU310" s="257" t="s">
        <v>21</v>
      </c>
      <c r="AV310" s="15" t="s">
        <v>134</v>
      </c>
      <c r="AW310" s="15" t="s">
        <v>41</v>
      </c>
      <c r="AX310" s="15" t="s">
        <v>90</v>
      </c>
      <c r="AY310" s="257" t="s">
        <v>127</v>
      </c>
    </row>
    <row r="311" spans="1:63" s="12" customFormat="1" ht="22.8" customHeight="1">
      <c r="A311" s="12"/>
      <c r="B311" s="191"/>
      <c r="C311" s="192"/>
      <c r="D311" s="193" t="s">
        <v>81</v>
      </c>
      <c r="E311" s="205" t="s">
        <v>438</v>
      </c>
      <c r="F311" s="205" t="s">
        <v>439</v>
      </c>
      <c r="G311" s="192"/>
      <c r="H311" s="192"/>
      <c r="I311" s="195"/>
      <c r="J311" s="206">
        <f>BK311</f>
        <v>0</v>
      </c>
      <c r="K311" s="192"/>
      <c r="L311" s="197"/>
      <c r="M311" s="198"/>
      <c r="N311" s="199"/>
      <c r="O311" s="199"/>
      <c r="P311" s="200">
        <f>SUM(P312:P313)</f>
        <v>0</v>
      </c>
      <c r="Q311" s="199"/>
      <c r="R311" s="200">
        <f>SUM(R312:R313)</f>
        <v>0</v>
      </c>
      <c r="S311" s="199"/>
      <c r="T311" s="201">
        <f>SUM(T312:T313)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2" t="s">
        <v>90</v>
      </c>
      <c r="AT311" s="203" t="s">
        <v>81</v>
      </c>
      <c r="AU311" s="203" t="s">
        <v>90</v>
      </c>
      <c r="AY311" s="202" t="s">
        <v>127</v>
      </c>
      <c r="BK311" s="204">
        <f>SUM(BK312:BK313)</f>
        <v>0</v>
      </c>
    </row>
    <row r="312" spans="1:65" s="2" customFormat="1" ht="44.25" customHeight="1">
      <c r="A312" s="41"/>
      <c r="B312" s="42"/>
      <c r="C312" s="207" t="s">
        <v>440</v>
      </c>
      <c r="D312" s="207" t="s">
        <v>129</v>
      </c>
      <c r="E312" s="208" t="s">
        <v>441</v>
      </c>
      <c r="F312" s="209" t="s">
        <v>442</v>
      </c>
      <c r="G312" s="210" t="s">
        <v>207</v>
      </c>
      <c r="H312" s="211">
        <v>185.316</v>
      </c>
      <c r="I312" s="212"/>
      <c r="J312" s="213">
        <f>ROUND(I312*H312,2)</f>
        <v>0</v>
      </c>
      <c r="K312" s="209" t="s">
        <v>133</v>
      </c>
      <c r="L312" s="47"/>
      <c r="M312" s="214" t="s">
        <v>32</v>
      </c>
      <c r="N312" s="215" t="s">
        <v>53</v>
      </c>
      <c r="O312" s="87"/>
      <c r="P312" s="216">
        <f>O312*H312</f>
        <v>0</v>
      </c>
      <c r="Q312" s="216">
        <v>0</v>
      </c>
      <c r="R312" s="216">
        <f>Q312*H312</f>
        <v>0</v>
      </c>
      <c r="S312" s="216">
        <v>0</v>
      </c>
      <c r="T312" s="217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18" t="s">
        <v>134</v>
      </c>
      <c r="AT312" s="218" t="s">
        <v>129</v>
      </c>
      <c r="AU312" s="218" t="s">
        <v>21</v>
      </c>
      <c r="AY312" s="19" t="s">
        <v>127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90</v>
      </c>
      <c r="BK312" s="219">
        <f>ROUND(I312*H312,2)</f>
        <v>0</v>
      </c>
      <c r="BL312" s="19" t="s">
        <v>134</v>
      </c>
      <c r="BM312" s="218" t="s">
        <v>443</v>
      </c>
    </row>
    <row r="313" spans="1:47" s="2" customFormat="1" ht="12">
      <c r="A313" s="41"/>
      <c r="B313" s="42"/>
      <c r="C313" s="43"/>
      <c r="D313" s="220" t="s">
        <v>136</v>
      </c>
      <c r="E313" s="43"/>
      <c r="F313" s="221" t="s">
        <v>444</v>
      </c>
      <c r="G313" s="43"/>
      <c r="H313" s="43"/>
      <c r="I313" s="222"/>
      <c r="J313" s="43"/>
      <c r="K313" s="43"/>
      <c r="L313" s="47"/>
      <c r="M313" s="223"/>
      <c r="N313" s="224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19" t="s">
        <v>136</v>
      </c>
      <c r="AU313" s="19" t="s">
        <v>21</v>
      </c>
    </row>
    <row r="314" spans="1:63" s="12" customFormat="1" ht="25.9" customHeight="1">
      <c r="A314" s="12"/>
      <c r="B314" s="191"/>
      <c r="C314" s="192"/>
      <c r="D314" s="193" t="s">
        <v>81</v>
      </c>
      <c r="E314" s="194" t="s">
        <v>445</v>
      </c>
      <c r="F314" s="194" t="s">
        <v>446</v>
      </c>
      <c r="G314" s="192"/>
      <c r="H314" s="192"/>
      <c r="I314" s="195"/>
      <c r="J314" s="196">
        <f>BK314</f>
        <v>0</v>
      </c>
      <c r="K314" s="192"/>
      <c r="L314" s="197"/>
      <c r="M314" s="198"/>
      <c r="N314" s="199"/>
      <c r="O314" s="199"/>
      <c r="P314" s="200">
        <f>P315+P332</f>
        <v>0</v>
      </c>
      <c r="Q314" s="199"/>
      <c r="R314" s="200">
        <f>R315+R332</f>
        <v>0.29930599999999996</v>
      </c>
      <c r="S314" s="199"/>
      <c r="T314" s="201">
        <f>T315+T332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2" t="s">
        <v>21</v>
      </c>
      <c r="AT314" s="203" t="s">
        <v>81</v>
      </c>
      <c r="AU314" s="203" t="s">
        <v>82</v>
      </c>
      <c r="AY314" s="202" t="s">
        <v>127</v>
      </c>
      <c r="BK314" s="204">
        <f>BK315+BK332</f>
        <v>0</v>
      </c>
    </row>
    <row r="315" spans="1:63" s="12" customFormat="1" ht="22.8" customHeight="1">
      <c r="A315" s="12"/>
      <c r="B315" s="191"/>
      <c r="C315" s="192"/>
      <c r="D315" s="193" t="s">
        <v>81</v>
      </c>
      <c r="E315" s="205" t="s">
        <v>447</v>
      </c>
      <c r="F315" s="205" t="s">
        <v>448</v>
      </c>
      <c r="G315" s="192"/>
      <c r="H315" s="192"/>
      <c r="I315" s="195"/>
      <c r="J315" s="206">
        <f>BK315</f>
        <v>0</v>
      </c>
      <c r="K315" s="192"/>
      <c r="L315" s="197"/>
      <c r="M315" s="198"/>
      <c r="N315" s="199"/>
      <c r="O315" s="199"/>
      <c r="P315" s="200">
        <f>SUM(P316:P331)</f>
        <v>0</v>
      </c>
      <c r="Q315" s="199"/>
      <c r="R315" s="200">
        <f>SUM(R316:R331)</f>
        <v>0.038</v>
      </c>
      <c r="S315" s="199"/>
      <c r="T315" s="201">
        <f>SUM(T316:T331)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2" t="s">
        <v>21</v>
      </c>
      <c r="AT315" s="203" t="s">
        <v>81</v>
      </c>
      <c r="AU315" s="203" t="s">
        <v>90</v>
      </c>
      <c r="AY315" s="202" t="s">
        <v>127</v>
      </c>
      <c r="BK315" s="204">
        <f>SUM(BK316:BK331)</f>
        <v>0</v>
      </c>
    </row>
    <row r="316" spans="1:65" s="2" customFormat="1" ht="33" customHeight="1">
      <c r="A316" s="41"/>
      <c r="B316" s="42"/>
      <c r="C316" s="207" t="s">
        <v>449</v>
      </c>
      <c r="D316" s="207" t="s">
        <v>129</v>
      </c>
      <c r="E316" s="208" t="s">
        <v>450</v>
      </c>
      <c r="F316" s="209" t="s">
        <v>451</v>
      </c>
      <c r="G316" s="210" t="s">
        <v>132</v>
      </c>
      <c r="H316" s="211">
        <v>33</v>
      </c>
      <c r="I316" s="212"/>
      <c r="J316" s="213">
        <f>ROUND(I316*H316,2)</f>
        <v>0</v>
      </c>
      <c r="K316" s="209" t="s">
        <v>133</v>
      </c>
      <c r="L316" s="47"/>
      <c r="M316" s="214" t="s">
        <v>32</v>
      </c>
      <c r="N316" s="215" t="s">
        <v>53</v>
      </c>
      <c r="O316" s="87"/>
      <c r="P316" s="216">
        <f>O316*H316</f>
        <v>0</v>
      </c>
      <c r="Q316" s="216">
        <v>0</v>
      </c>
      <c r="R316" s="216">
        <f>Q316*H316</f>
        <v>0</v>
      </c>
      <c r="S316" s="216">
        <v>0</v>
      </c>
      <c r="T316" s="217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18" t="s">
        <v>226</v>
      </c>
      <c r="AT316" s="218" t="s">
        <v>129</v>
      </c>
      <c r="AU316" s="218" t="s">
        <v>21</v>
      </c>
      <c r="AY316" s="19" t="s">
        <v>127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19" t="s">
        <v>90</v>
      </c>
      <c r="BK316" s="219">
        <f>ROUND(I316*H316,2)</f>
        <v>0</v>
      </c>
      <c r="BL316" s="19" t="s">
        <v>226</v>
      </c>
      <c r="BM316" s="218" t="s">
        <v>452</v>
      </c>
    </row>
    <row r="317" spans="1:47" s="2" customFormat="1" ht="12">
      <c r="A317" s="41"/>
      <c r="B317" s="42"/>
      <c r="C317" s="43"/>
      <c r="D317" s="220" t="s">
        <v>136</v>
      </c>
      <c r="E317" s="43"/>
      <c r="F317" s="221" t="s">
        <v>453</v>
      </c>
      <c r="G317" s="43"/>
      <c r="H317" s="43"/>
      <c r="I317" s="222"/>
      <c r="J317" s="43"/>
      <c r="K317" s="43"/>
      <c r="L317" s="47"/>
      <c r="M317" s="223"/>
      <c r="N317" s="224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136</v>
      </c>
      <c r="AU317" s="19" t="s">
        <v>21</v>
      </c>
    </row>
    <row r="318" spans="1:51" s="13" customFormat="1" ht="12">
      <c r="A318" s="13"/>
      <c r="B318" s="225"/>
      <c r="C318" s="226"/>
      <c r="D318" s="227" t="s">
        <v>138</v>
      </c>
      <c r="E318" s="228" t="s">
        <v>32</v>
      </c>
      <c r="F318" s="229" t="s">
        <v>321</v>
      </c>
      <c r="G318" s="226"/>
      <c r="H318" s="230">
        <v>33</v>
      </c>
      <c r="I318" s="231"/>
      <c r="J318" s="226"/>
      <c r="K318" s="226"/>
      <c r="L318" s="232"/>
      <c r="M318" s="233"/>
      <c r="N318" s="234"/>
      <c r="O318" s="234"/>
      <c r="P318" s="234"/>
      <c r="Q318" s="234"/>
      <c r="R318" s="234"/>
      <c r="S318" s="234"/>
      <c r="T318" s="23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6" t="s">
        <v>138</v>
      </c>
      <c r="AU318" s="236" t="s">
        <v>21</v>
      </c>
      <c r="AV318" s="13" t="s">
        <v>21</v>
      </c>
      <c r="AW318" s="13" t="s">
        <v>41</v>
      </c>
      <c r="AX318" s="13" t="s">
        <v>82</v>
      </c>
      <c r="AY318" s="236" t="s">
        <v>127</v>
      </c>
    </row>
    <row r="319" spans="1:51" s="14" customFormat="1" ht="12">
      <c r="A319" s="14"/>
      <c r="B319" s="237"/>
      <c r="C319" s="238"/>
      <c r="D319" s="227" t="s">
        <v>138</v>
      </c>
      <c r="E319" s="239" t="s">
        <v>32</v>
      </c>
      <c r="F319" s="240" t="s">
        <v>140</v>
      </c>
      <c r="G319" s="238"/>
      <c r="H319" s="239" t="s">
        <v>32</v>
      </c>
      <c r="I319" s="241"/>
      <c r="J319" s="238"/>
      <c r="K319" s="238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138</v>
      </c>
      <c r="AU319" s="246" t="s">
        <v>21</v>
      </c>
      <c r="AV319" s="14" t="s">
        <v>90</v>
      </c>
      <c r="AW319" s="14" t="s">
        <v>41</v>
      </c>
      <c r="AX319" s="14" t="s">
        <v>82</v>
      </c>
      <c r="AY319" s="246" t="s">
        <v>127</v>
      </c>
    </row>
    <row r="320" spans="1:51" s="15" customFormat="1" ht="12">
      <c r="A320" s="15"/>
      <c r="B320" s="247"/>
      <c r="C320" s="248"/>
      <c r="D320" s="227" t="s">
        <v>138</v>
      </c>
      <c r="E320" s="249" t="s">
        <v>32</v>
      </c>
      <c r="F320" s="250" t="s">
        <v>141</v>
      </c>
      <c r="G320" s="248"/>
      <c r="H320" s="251">
        <v>33</v>
      </c>
      <c r="I320" s="252"/>
      <c r="J320" s="248"/>
      <c r="K320" s="248"/>
      <c r="L320" s="253"/>
      <c r="M320" s="254"/>
      <c r="N320" s="255"/>
      <c r="O320" s="255"/>
      <c r="P320" s="255"/>
      <c r="Q320" s="255"/>
      <c r="R320" s="255"/>
      <c r="S320" s="255"/>
      <c r="T320" s="256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7" t="s">
        <v>138</v>
      </c>
      <c r="AU320" s="257" t="s">
        <v>21</v>
      </c>
      <c r="AV320" s="15" t="s">
        <v>134</v>
      </c>
      <c r="AW320" s="15" t="s">
        <v>41</v>
      </c>
      <c r="AX320" s="15" t="s">
        <v>90</v>
      </c>
      <c r="AY320" s="257" t="s">
        <v>127</v>
      </c>
    </row>
    <row r="321" spans="1:65" s="2" customFormat="1" ht="16.5" customHeight="1">
      <c r="A321" s="41"/>
      <c r="B321" s="42"/>
      <c r="C321" s="258" t="s">
        <v>454</v>
      </c>
      <c r="D321" s="258" t="s">
        <v>227</v>
      </c>
      <c r="E321" s="259" t="s">
        <v>455</v>
      </c>
      <c r="F321" s="260" t="s">
        <v>456</v>
      </c>
      <c r="G321" s="261" t="s">
        <v>207</v>
      </c>
      <c r="H321" s="262">
        <v>0.011</v>
      </c>
      <c r="I321" s="263"/>
      <c r="J321" s="264">
        <f>ROUND(I321*H321,2)</f>
        <v>0</v>
      </c>
      <c r="K321" s="260" t="s">
        <v>133</v>
      </c>
      <c r="L321" s="265"/>
      <c r="M321" s="266" t="s">
        <v>32</v>
      </c>
      <c r="N321" s="267" t="s">
        <v>53</v>
      </c>
      <c r="O321" s="87"/>
      <c r="P321" s="216">
        <f>O321*H321</f>
        <v>0</v>
      </c>
      <c r="Q321" s="216">
        <v>1</v>
      </c>
      <c r="R321" s="216">
        <f>Q321*H321</f>
        <v>0.011</v>
      </c>
      <c r="S321" s="216">
        <v>0</v>
      </c>
      <c r="T321" s="217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18" t="s">
        <v>316</v>
      </c>
      <c r="AT321" s="218" t="s">
        <v>227</v>
      </c>
      <c r="AU321" s="218" t="s">
        <v>21</v>
      </c>
      <c r="AY321" s="19" t="s">
        <v>127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19" t="s">
        <v>90</v>
      </c>
      <c r="BK321" s="219">
        <f>ROUND(I321*H321,2)</f>
        <v>0</v>
      </c>
      <c r="BL321" s="19" t="s">
        <v>226</v>
      </c>
      <c r="BM321" s="218" t="s">
        <v>457</v>
      </c>
    </row>
    <row r="322" spans="1:51" s="13" customFormat="1" ht="12">
      <c r="A322" s="13"/>
      <c r="B322" s="225"/>
      <c r="C322" s="226"/>
      <c r="D322" s="227" t="s">
        <v>138</v>
      </c>
      <c r="E322" s="226"/>
      <c r="F322" s="229" t="s">
        <v>458</v>
      </c>
      <c r="G322" s="226"/>
      <c r="H322" s="230">
        <v>0.011</v>
      </c>
      <c r="I322" s="231"/>
      <c r="J322" s="226"/>
      <c r="K322" s="226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138</v>
      </c>
      <c r="AU322" s="236" t="s">
        <v>21</v>
      </c>
      <c r="AV322" s="13" t="s">
        <v>21</v>
      </c>
      <c r="AW322" s="13" t="s">
        <v>4</v>
      </c>
      <c r="AX322" s="13" t="s">
        <v>90</v>
      </c>
      <c r="AY322" s="236" t="s">
        <v>127</v>
      </c>
    </row>
    <row r="323" spans="1:65" s="2" customFormat="1" ht="37.8" customHeight="1">
      <c r="A323" s="41"/>
      <c r="B323" s="42"/>
      <c r="C323" s="207" t="s">
        <v>459</v>
      </c>
      <c r="D323" s="207" t="s">
        <v>129</v>
      </c>
      <c r="E323" s="208" t="s">
        <v>460</v>
      </c>
      <c r="F323" s="209" t="s">
        <v>461</v>
      </c>
      <c r="G323" s="210" t="s">
        <v>132</v>
      </c>
      <c r="H323" s="211">
        <v>66</v>
      </c>
      <c r="I323" s="212"/>
      <c r="J323" s="213">
        <f>ROUND(I323*H323,2)</f>
        <v>0</v>
      </c>
      <c r="K323" s="209" t="s">
        <v>133</v>
      </c>
      <c r="L323" s="47"/>
      <c r="M323" s="214" t="s">
        <v>32</v>
      </c>
      <c r="N323" s="215" t="s">
        <v>53</v>
      </c>
      <c r="O323" s="87"/>
      <c r="P323" s="216">
        <f>O323*H323</f>
        <v>0</v>
      </c>
      <c r="Q323" s="216">
        <v>0</v>
      </c>
      <c r="R323" s="216">
        <f>Q323*H323</f>
        <v>0</v>
      </c>
      <c r="S323" s="216">
        <v>0</v>
      </c>
      <c r="T323" s="217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18" t="s">
        <v>226</v>
      </c>
      <c r="AT323" s="218" t="s">
        <v>129</v>
      </c>
      <c r="AU323" s="218" t="s">
        <v>21</v>
      </c>
      <c r="AY323" s="19" t="s">
        <v>127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9" t="s">
        <v>90</v>
      </c>
      <c r="BK323" s="219">
        <f>ROUND(I323*H323,2)</f>
        <v>0</v>
      </c>
      <c r="BL323" s="19" t="s">
        <v>226</v>
      </c>
      <c r="BM323" s="218" t="s">
        <v>462</v>
      </c>
    </row>
    <row r="324" spans="1:47" s="2" customFormat="1" ht="12">
      <c r="A324" s="41"/>
      <c r="B324" s="42"/>
      <c r="C324" s="43"/>
      <c r="D324" s="220" t="s">
        <v>136</v>
      </c>
      <c r="E324" s="43"/>
      <c r="F324" s="221" t="s">
        <v>463</v>
      </c>
      <c r="G324" s="43"/>
      <c r="H324" s="43"/>
      <c r="I324" s="222"/>
      <c r="J324" s="43"/>
      <c r="K324" s="43"/>
      <c r="L324" s="47"/>
      <c r="M324" s="223"/>
      <c r="N324" s="224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9" t="s">
        <v>136</v>
      </c>
      <c r="AU324" s="19" t="s">
        <v>21</v>
      </c>
    </row>
    <row r="325" spans="1:51" s="13" customFormat="1" ht="12">
      <c r="A325" s="13"/>
      <c r="B325" s="225"/>
      <c r="C325" s="226"/>
      <c r="D325" s="227" t="s">
        <v>138</v>
      </c>
      <c r="E325" s="228" t="s">
        <v>32</v>
      </c>
      <c r="F325" s="229" t="s">
        <v>464</v>
      </c>
      <c r="G325" s="226"/>
      <c r="H325" s="230">
        <v>66</v>
      </c>
      <c r="I325" s="231"/>
      <c r="J325" s="226"/>
      <c r="K325" s="226"/>
      <c r="L325" s="232"/>
      <c r="M325" s="233"/>
      <c r="N325" s="234"/>
      <c r="O325" s="234"/>
      <c r="P325" s="234"/>
      <c r="Q325" s="234"/>
      <c r="R325" s="234"/>
      <c r="S325" s="234"/>
      <c r="T325" s="23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6" t="s">
        <v>138</v>
      </c>
      <c r="AU325" s="236" t="s">
        <v>21</v>
      </c>
      <c r="AV325" s="13" t="s">
        <v>21</v>
      </c>
      <c r="AW325" s="13" t="s">
        <v>41</v>
      </c>
      <c r="AX325" s="13" t="s">
        <v>82</v>
      </c>
      <c r="AY325" s="236" t="s">
        <v>127</v>
      </c>
    </row>
    <row r="326" spans="1:51" s="14" customFormat="1" ht="12">
      <c r="A326" s="14"/>
      <c r="B326" s="237"/>
      <c r="C326" s="238"/>
      <c r="D326" s="227" t="s">
        <v>138</v>
      </c>
      <c r="E326" s="239" t="s">
        <v>32</v>
      </c>
      <c r="F326" s="240" t="s">
        <v>140</v>
      </c>
      <c r="G326" s="238"/>
      <c r="H326" s="239" t="s">
        <v>32</v>
      </c>
      <c r="I326" s="241"/>
      <c r="J326" s="238"/>
      <c r="K326" s="238"/>
      <c r="L326" s="242"/>
      <c r="M326" s="243"/>
      <c r="N326" s="244"/>
      <c r="O326" s="244"/>
      <c r="P326" s="244"/>
      <c r="Q326" s="244"/>
      <c r="R326" s="244"/>
      <c r="S326" s="244"/>
      <c r="T326" s="24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6" t="s">
        <v>138</v>
      </c>
      <c r="AU326" s="246" t="s">
        <v>21</v>
      </c>
      <c r="AV326" s="14" t="s">
        <v>90</v>
      </c>
      <c r="AW326" s="14" t="s">
        <v>41</v>
      </c>
      <c r="AX326" s="14" t="s">
        <v>82</v>
      </c>
      <c r="AY326" s="246" t="s">
        <v>127</v>
      </c>
    </row>
    <row r="327" spans="1:51" s="15" customFormat="1" ht="12">
      <c r="A327" s="15"/>
      <c r="B327" s="247"/>
      <c r="C327" s="248"/>
      <c r="D327" s="227" t="s">
        <v>138</v>
      </c>
      <c r="E327" s="249" t="s">
        <v>32</v>
      </c>
      <c r="F327" s="250" t="s">
        <v>141</v>
      </c>
      <c r="G327" s="248"/>
      <c r="H327" s="251">
        <v>66</v>
      </c>
      <c r="I327" s="252"/>
      <c r="J327" s="248"/>
      <c r="K327" s="248"/>
      <c r="L327" s="253"/>
      <c r="M327" s="254"/>
      <c r="N327" s="255"/>
      <c r="O327" s="255"/>
      <c r="P327" s="255"/>
      <c r="Q327" s="255"/>
      <c r="R327" s="255"/>
      <c r="S327" s="255"/>
      <c r="T327" s="256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7" t="s">
        <v>138</v>
      </c>
      <c r="AU327" s="257" t="s">
        <v>21</v>
      </c>
      <c r="AV327" s="15" t="s">
        <v>134</v>
      </c>
      <c r="AW327" s="15" t="s">
        <v>41</v>
      </c>
      <c r="AX327" s="15" t="s">
        <v>90</v>
      </c>
      <c r="AY327" s="257" t="s">
        <v>127</v>
      </c>
    </row>
    <row r="328" spans="1:65" s="2" customFormat="1" ht="16.5" customHeight="1">
      <c r="A328" s="41"/>
      <c r="B328" s="42"/>
      <c r="C328" s="258" t="s">
        <v>139</v>
      </c>
      <c r="D328" s="258" t="s">
        <v>227</v>
      </c>
      <c r="E328" s="259" t="s">
        <v>465</v>
      </c>
      <c r="F328" s="260" t="s">
        <v>466</v>
      </c>
      <c r="G328" s="261" t="s">
        <v>207</v>
      </c>
      <c r="H328" s="262">
        <v>0.027</v>
      </c>
      <c r="I328" s="263"/>
      <c r="J328" s="264">
        <f>ROUND(I328*H328,2)</f>
        <v>0</v>
      </c>
      <c r="K328" s="260" t="s">
        <v>133</v>
      </c>
      <c r="L328" s="265"/>
      <c r="M328" s="266" t="s">
        <v>32</v>
      </c>
      <c r="N328" s="267" t="s">
        <v>53</v>
      </c>
      <c r="O328" s="87"/>
      <c r="P328" s="216">
        <f>O328*H328</f>
        <v>0</v>
      </c>
      <c r="Q328" s="216">
        <v>1</v>
      </c>
      <c r="R328" s="216">
        <f>Q328*H328</f>
        <v>0.027</v>
      </c>
      <c r="S328" s="216">
        <v>0</v>
      </c>
      <c r="T328" s="217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18" t="s">
        <v>316</v>
      </c>
      <c r="AT328" s="218" t="s">
        <v>227</v>
      </c>
      <c r="AU328" s="218" t="s">
        <v>21</v>
      </c>
      <c r="AY328" s="19" t="s">
        <v>127</v>
      </c>
      <c r="BE328" s="219">
        <f>IF(N328="základní",J328,0)</f>
        <v>0</v>
      </c>
      <c r="BF328" s="219">
        <f>IF(N328="snížená",J328,0)</f>
        <v>0</v>
      </c>
      <c r="BG328" s="219">
        <f>IF(N328="zákl. přenesená",J328,0)</f>
        <v>0</v>
      </c>
      <c r="BH328" s="219">
        <f>IF(N328="sníž. přenesená",J328,0)</f>
        <v>0</v>
      </c>
      <c r="BI328" s="219">
        <f>IF(N328="nulová",J328,0)</f>
        <v>0</v>
      </c>
      <c r="BJ328" s="19" t="s">
        <v>90</v>
      </c>
      <c r="BK328" s="219">
        <f>ROUND(I328*H328,2)</f>
        <v>0</v>
      </c>
      <c r="BL328" s="19" t="s">
        <v>226</v>
      </c>
      <c r="BM328" s="218" t="s">
        <v>467</v>
      </c>
    </row>
    <row r="329" spans="1:51" s="13" customFormat="1" ht="12">
      <c r="A329" s="13"/>
      <c r="B329" s="225"/>
      <c r="C329" s="226"/>
      <c r="D329" s="227" t="s">
        <v>138</v>
      </c>
      <c r="E329" s="226"/>
      <c r="F329" s="229" t="s">
        <v>468</v>
      </c>
      <c r="G329" s="226"/>
      <c r="H329" s="230">
        <v>0.027</v>
      </c>
      <c r="I329" s="231"/>
      <c r="J329" s="226"/>
      <c r="K329" s="226"/>
      <c r="L329" s="232"/>
      <c r="M329" s="233"/>
      <c r="N329" s="234"/>
      <c r="O329" s="234"/>
      <c r="P329" s="234"/>
      <c r="Q329" s="234"/>
      <c r="R329" s="234"/>
      <c r="S329" s="234"/>
      <c r="T329" s="23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6" t="s">
        <v>138</v>
      </c>
      <c r="AU329" s="236" t="s">
        <v>21</v>
      </c>
      <c r="AV329" s="13" t="s">
        <v>21</v>
      </c>
      <c r="AW329" s="13" t="s">
        <v>4</v>
      </c>
      <c r="AX329" s="13" t="s">
        <v>90</v>
      </c>
      <c r="AY329" s="236" t="s">
        <v>127</v>
      </c>
    </row>
    <row r="330" spans="1:65" s="2" customFormat="1" ht="49.05" customHeight="1">
      <c r="A330" s="41"/>
      <c r="B330" s="42"/>
      <c r="C330" s="207" t="s">
        <v>469</v>
      </c>
      <c r="D330" s="207" t="s">
        <v>129</v>
      </c>
      <c r="E330" s="208" t="s">
        <v>470</v>
      </c>
      <c r="F330" s="209" t="s">
        <v>471</v>
      </c>
      <c r="G330" s="210" t="s">
        <v>207</v>
      </c>
      <c r="H330" s="211">
        <v>0.038</v>
      </c>
      <c r="I330" s="212"/>
      <c r="J330" s="213">
        <f>ROUND(I330*H330,2)</f>
        <v>0</v>
      </c>
      <c r="K330" s="209" t="s">
        <v>133</v>
      </c>
      <c r="L330" s="47"/>
      <c r="M330" s="214" t="s">
        <v>32</v>
      </c>
      <c r="N330" s="215" t="s">
        <v>53</v>
      </c>
      <c r="O330" s="87"/>
      <c r="P330" s="216">
        <f>O330*H330</f>
        <v>0</v>
      </c>
      <c r="Q330" s="216">
        <v>0</v>
      </c>
      <c r="R330" s="216">
        <f>Q330*H330</f>
        <v>0</v>
      </c>
      <c r="S330" s="216">
        <v>0</v>
      </c>
      <c r="T330" s="217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18" t="s">
        <v>226</v>
      </c>
      <c r="AT330" s="218" t="s">
        <v>129</v>
      </c>
      <c r="AU330" s="218" t="s">
        <v>21</v>
      </c>
      <c r="AY330" s="19" t="s">
        <v>127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19" t="s">
        <v>90</v>
      </c>
      <c r="BK330" s="219">
        <f>ROUND(I330*H330,2)</f>
        <v>0</v>
      </c>
      <c r="BL330" s="19" t="s">
        <v>226</v>
      </c>
      <c r="BM330" s="218" t="s">
        <v>472</v>
      </c>
    </row>
    <row r="331" spans="1:47" s="2" customFormat="1" ht="12">
      <c r="A331" s="41"/>
      <c r="B331" s="42"/>
      <c r="C331" s="43"/>
      <c r="D331" s="220" t="s">
        <v>136</v>
      </c>
      <c r="E331" s="43"/>
      <c r="F331" s="221" t="s">
        <v>473</v>
      </c>
      <c r="G331" s="43"/>
      <c r="H331" s="43"/>
      <c r="I331" s="222"/>
      <c r="J331" s="43"/>
      <c r="K331" s="43"/>
      <c r="L331" s="47"/>
      <c r="M331" s="223"/>
      <c r="N331" s="224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19" t="s">
        <v>136</v>
      </c>
      <c r="AU331" s="19" t="s">
        <v>21</v>
      </c>
    </row>
    <row r="332" spans="1:63" s="12" customFormat="1" ht="22.8" customHeight="1">
      <c r="A332" s="12"/>
      <c r="B332" s="191"/>
      <c r="C332" s="192"/>
      <c r="D332" s="193" t="s">
        <v>81</v>
      </c>
      <c r="E332" s="205" t="s">
        <v>474</v>
      </c>
      <c r="F332" s="205" t="s">
        <v>475</v>
      </c>
      <c r="G332" s="192"/>
      <c r="H332" s="192"/>
      <c r="I332" s="195"/>
      <c r="J332" s="206">
        <f>BK332</f>
        <v>0</v>
      </c>
      <c r="K332" s="192"/>
      <c r="L332" s="197"/>
      <c r="M332" s="198"/>
      <c r="N332" s="199"/>
      <c r="O332" s="199"/>
      <c r="P332" s="200">
        <f>SUM(P333:P340)</f>
        <v>0</v>
      </c>
      <c r="Q332" s="199"/>
      <c r="R332" s="200">
        <f>SUM(R333:R340)</f>
        <v>0.261306</v>
      </c>
      <c r="S332" s="199"/>
      <c r="T332" s="201">
        <f>SUM(T333:T340)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2" t="s">
        <v>21</v>
      </c>
      <c r="AT332" s="203" t="s">
        <v>81</v>
      </c>
      <c r="AU332" s="203" t="s">
        <v>90</v>
      </c>
      <c r="AY332" s="202" t="s">
        <v>127</v>
      </c>
      <c r="BK332" s="204">
        <f>SUM(BK333:BK340)</f>
        <v>0</v>
      </c>
    </row>
    <row r="333" spans="1:65" s="2" customFormat="1" ht="16.5" customHeight="1">
      <c r="A333" s="41"/>
      <c r="B333" s="42"/>
      <c r="C333" s="207" t="s">
        <v>476</v>
      </c>
      <c r="D333" s="207" t="s">
        <v>129</v>
      </c>
      <c r="E333" s="208" t="s">
        <v>477</v>
      </c>
      <c r="F333" s="209" t="s">
        <v>478</v>
      </c>
      <c r="G333" s="210" t="s">
        <v>132</v>
      </c>
      <c r="H333" s="211">
        <v>3.4</v>
      </c>
      <c r="I333" s="212"/>
      <c r="J333" s="213">
        <f>ROUND(I333*H333,2)</f>
        <v>0</v>
      </c>
      <c r="K333" s="209" t="s">
        <v>133</v>
      </c>
      <c r="L333" s="47"/>
      <c r="M333" s="214" t="s">
        <v>32</v>
      </c>
      <c r="N333" s="215" t="s">
        <v>53</v>
      </c>
      <c r="O333" s="87"/>
      <c r="P333" s="216">
        <f>O333*H333</f>
        <v>0</v>
      </c>
      <c r="Q333" s="216">
        <v>9E-05</v>
      </c>
      <c r="R333" s="216">
        <f>Q333*H333</f>
        <v>0.000306</v>
      </c>
      <c r="S333" s="216">
        <v>0</v>
      </c>
      <c r="T333" s="217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18" t="s">
        <v>226</v>
      </c>
      <c r="AT333" s="218" t="s">
        <v>129</v>
      </c>
      <c r="AU333" s="218" t="s">
        <v>21</v>
      </c>
      <c r="AY333" s="19" t="s">
        <v>127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9" t="s">
        <v>90</v>
      </c>
      <c r="BK333" s="219">
        <f>ROUND(I333*H333,2)</f>
        <v>0</v>
      </c>
      <c r="BL333" s="19" t="s">
        <v>226</v>
      </c>
      <c r="BM333" s="218" t="s">
        <v>479</v>
      </c>
    </row>
    <row r="334" spans="1:47" s="2" customFormat="1" ht="12">
      <c r="A334" s="41"/>
      <c r="B334" s="42"/>
      <c r="C334" s="43"/>
      <c r="D334" s="220" t="s">
        <v>136</v>
      </c>
      <c r="E334" s="43"/>
      <c r="F334" s="221" t="s">
        <v>480</v>
      </c>
      <c r="G334" s="43"/>
      <c r="H334" s="43"/>
      <c r="I334" s="222"/>
      <c r="J334" s="43"/>
      <c r="K334" s="43"/>
      <c r="L334" s="47"/>
      <c r="M334" s="223"/>
      <c r="N334" s="224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19" t="s">
        <v>136</v>
      </c>
      <c r="AU334" s="19" t="s">
        <v>21</v>
      </c>
    </row>
    <row r="335" spans="1:51" s="13" customFormat="1" ht="12">
      <c r="A335" s="13"/>
      <c r="B335" s="225"/>
      <c r="C335" s="226"/>
      <c r="D335" s="227" t="s">
        <v>138</v>
      </c>
      <c r="E335" s="228" t="s">
        <v>32</v>
      </c>
      <c r="F335" s="229" t="s">
        <v>481</v>
      </c>
      <c r="G335" s="226"/>
      <c r="H335" s="230">
        <v>3.4</v>
      </c>
      <c r="I335" s="231"/>
      <c r="J335" s="226"/>
      <c r="K335" s="226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138</v>
      </c>
      <c r="AU335" s="236" t="s">
        <v>21</v>
      </c>
      <c r="AV335" s="13" t="s">
        <v>21</v>
      </c>
      <c r="AW335" s="13" t="s">
        <v>41</v>
      </c>
      <c r="AX335" s="13" t="s">
        <v>82</v>
      </c>
      <c r="AY335" s="236" t="s">
        <v>127</v>
      </c>
    </row>
    <row r="336" spans="1:51" s="14" customFormat="1" ht="12">
      <c r="A336" s="14"/>
      <c r="B336" s="237"/>
      <c r="C336" s="238"/>
      <c r="D336" s="227" t="s">
        <v>138</v>
      </c>
      <c r="E336" s="239" t="s">
        <v>32</v>
      </c>
      <c r="F336" s="240" t="s">
        <v>140</v>
      </c>
      <c r="G336" s="238"/>
      <c r="H336" s="239" t="s">
        <v>32</v>
      </c>
      <c r="I336" s="241"/>
      <c r="J336" s="238"/>
      <c r="K336" s="238"/>
      <c r="L336" s="242"/>
      <c r="M336" s="243"/>
      <c r="N336" s="244"/>
      <c r="O336" s="244"/>
      <c r="P336" s="244"/>
      <c r="Q336" s="244"/>
      <c r="R336" s="244"/>
      <c r="S336" s="244"/>
      <c r="T336" s="24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6" t="s">
        <v>138</v>
      </c>
      <c r="AU336" s="246" t="s">
        <v>21</v>
      </c>
      <c r="AV336" s="14" t="s">
        <v>90</v>
      </c>
      <c r="AW336" s="14" t="s">
        <v>41</v>
      </c>
      <c r="AX336" s="14" t="s">
        <v>82</v>
      </c>
      <c r="AY336" s="246" t="s">
        <v>127</v>
      </c>
    </row>
    <row r="337" spans="1:51" s="15" customFormat="1" ht="12">
      <c r="A337" s="15"/>
      <c r="B337" s="247"/>
      <c r="C337" s="248"/>
      <c r="D337" s="227" t="s">
        <v>138</v>
      </c>
      <c r="E337" s="249" t="s">
        <v>32</v>
      </c>
      <c r="F337" s="250" t="s">
        <v>141</v>
      </c>
      <c r="G337" s="248"/>
      <c r="H337" s="251">
        <v>3.4</v>
      </c>
      <c r="I337" s="252"/>
      <c r="J337" s="248"/>
      <c r="K337" s="248"/>
      <c r="L337" s="253"/>
      <c r="M337" s="254"/>
      <c r="N337" s="255"/>
      <c r="O337" s="255"/>
      <c r="P337" s="255"/>
      <c r="Q337" s="255"/>
      <c r="R337" s="255"/>
      <c r="S337" s="255"/>
      <c r="T337" s="256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7" t="s">
        <v>138</v>
      </c>
      <c r="AU337" s="257" t="s">
        <v>21</v>
      </c>
      <c r="AV337" s="15" t="s">
        <v>134</v>
      </c>
      <c r="AW337" s="15" t="s">
        <v>41</v>
      </c>
      <c r="AX337" s="15" t="s">
        <v>90</v>
      </c>
      <c r="AY337" s="257" t="s">
        <v>127</v>
      </c>
    </row>
    <row r="338" spans="1:65" s="2" customFormat="1" ht="24.15" customHeight="1">
      <c r="A338" s="41"/>
      <c r="B338" s="42"/>
      <c r="C338" s="258" t="s">
        <v>482</v>
      </c>
      <c r="D338" s="258" t="s">
        <v>227</v>
      </c>
      <c r="E338" s="259" t="s">
        <v>483</v>
      </c>
      <c r="F338" s="260" t="s">
        <v>484</v>
      </c>
      <c r="G338" s="261" t="s">
        <v>319</v>
      </c>
      <c r="H338" s="262">
        <v>1</v>
      </c>
      <c r="I338" s="263"/>
      <c r="J338" s="264">
        <f>ROUND(I338*H338,2)</f>
        <v>0</v>
      </c>
      <c r="K338" s="260" t="s">
        <v>32</v>
      </c>
      <c r="L338" s="265"/>
      <c r="M338" s="266" t="s">
        <v>32</v>
      </c>
      <c r="N338" s="267" t="s">
        <v>53</v>
      </c>
      <c r="O338" s="87"/>
      <c r="P338" s="216">
        <f>O338*H338</f>
        <v>0</v>
      </c>
      <c r="Q338" s="216">
        <v>0.261</v>
      </c>
      <c r="R338" s="216">
        <f>Q338*H338</f>
        <v>0.261</v>
      </c>
      <c r="S338" s="216">
        <v>0</v>
      </c>
      <c r="T338" s="217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18" t="s">
        <v>316</v>
      </c>
      <c r="AT338" s="218" t="s">
        <v>227</v>
      </c>
      <c r="AU338" s="218" t="s">
        <v>21</v>
      </c>
      <c r="AY338" s="19" t="s">
        <v>127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9" t="s">
        <v>90</v>
      </c>
      <c r="BK338" s="219">
        <f>ROUND(I338*H338,2)</f>
        <v>0</v>
      </c>
      <c r="BL338" s="19" t="s">
        <v>226</v>
      </c>
      <c r="BM338" s="218" t="s">
        <v>485</v>
      </c>
    </row>
    <row r="339" spans="1:65" s="2" customFormat="1" ht="49.05" customHeight="1">
      <c r="A339" s="41"/>
      <c r="B339" s="42"/>
      <c r="C339" s="207" t="s">
        <v>486</v>
      </c>
      <c r="D339" s="207" t="s">
        <v>129</v>
      </c>
      <c r="E339" s="208" t="s">
        <v>487</v>
      </c>
      <c r="F339" s="209" t="s">
        <v>488</v>
      </c>
      <c r="G339" s="210" t="s">
        <v>207</v>
      </c>
      <c r="H339" s="211">
        <v>0.261</v>
      </c>
      <c r="I339" s="212"/>
      <c r="J339" s="213">
        <f>ROUND(I339*H339,2)</f>
        <v>0</v>
      </c>
      <c r="K339" s="209" t="s">
        <v>133</v>
      </c>
      <c r="L339" s="47"/>
      <c r="M339" s="214" t="s">
        <v>32</v>
      </c>
      <c r="N339" s="215" t="s">
        <v>53</v>
      </c>
      <c r="O339" s="87"/>
      <c r="P339" s="216">
        <f>O339*H339</f>
        <v>0</v>
      </c>
      <c r="Q339" s="216">
        <v>0</v>
      </c>
      <c r="R339" s="216">
        <f>Q339*H339</f>
        <v>0</v>
      </c>
      <c r="S339" s="216">
        <v>0</v>
      </c>
      <c r="T339" s="217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18" t="s">
        <v>226</v>
      </c>
      <c r="AT339" s="218" t="s">
        <v>129</v>
      </c>
      <c r="AU339" s="218" t="s">
        <v>21</v>
      </c>
      <c r="AY339" s="19" t="s">
        <v>127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19" t="s">
        <v>90</v>
      </c>
      <c r="BK339" s="219">
        <f>ROUND(I339*H339,2)</f>
        <v>0</v>
      </c>
      <c r="BL339" s="19" t="s">
        <v>226</v>
      </c>
      <c r="BM339" s="218" t="s">
        <v>489</v>
      </c>
    </row>
    <row r="340" spans="1:47" s="2" customFormat="1" ht="12">
      <c r="A340" s="41"/>
      <c r="B340" s="42"/>
      <c r="C340" s="43"/>
      <c r="D340" s="220" t="s">
        <v>136</v>
      </c>
      <c r="E340" s="43"/>
      <c r="F340" s="221" t="s">
        <v>490</v>
      </c>
      <c r="G340" s="43"/>
      <c r="H340" s="43"/>
      <c r="I340" s="222"/>
      <c r="J340" s="43"/>
      <c r="K340" s="43"/>
      <c r="L340" s="47"/>
      <c r="M340" s="268"/>
      <c r="N340" s="269"/>
      <c r="O340" s="270"/>
      <c r="P340" s="270"/>
      <c r="Q340" s="270"/>
      <c r="R340" s="270"/>
      <c r="S340" s="270"/>
      <c r="T340" s="27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19" t="s">
        <v>136</v>
      </c>
      <c r="AU340" s="19" t="s">
        <v>21</v>
      </c>
    </row>
    <row r="341" spans="1:31" s="2" customFormat="1" ht="6.95" customHeight="1">
      <c r="A341" s="41"/>
      <c r="B341" s="62"/>
      <c r="C341" s="63"/>
      <c r="D341" s="63"/>
      <c r="E341" s="63"/>
      <c r="F341" s="63"/>
      <c r="G341" s="63"/>
      <c r="H341" s="63"/>
      <c r="I341" s="63"/>
      <c r="J341" s="63"/>
      <c r="K341" s="63"/>
      <c r="L341" s="47"/>
      <c r="M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</row>
  </sheetData>
  <sheetProtection password="CC35" sheet="1" objects="1" scenarios="1" formatColumns="0" formatRows="0" autoFilter="0"/>
  <autoFilter ref="C88:K340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4_01/111251101"/>
    <hyperlink ref="F102" r:id="rId2" display="https://podminky.urs.cz/item/CS_URS_2024_01/122452203"/>
    <hyperlink ref="F107" r:id="rId3" display="https://podminky.urs.cz/item/CS_URS_2024_01/131351203"/>
    <hyperlink ref="F112" r:id="rId4" display="https://podminky.urs.cz/item/CS_URS_2024_01/132354203"/>
    <hyperlink ref="F117" r:id="rId5" display="https://podminky.urs.cz/item/CS_URS_2024_01/139001101"/>
    <hyperlink ref="F119" r:id="rId6" display="https://podminky.urs.cz/item/CS_URS_2024_01/162301501"/>
    <hyperlink ref="F121" r:id="rId7" display="https://podminky.urs.cz/item/CS_URS_2024_01/162301981"/>
    <hyperlink ref="F125" r:id="rId8" display="https://podminky.urs.cz/item/CS_URS_2024_01/162702111"/>
    <hyperlink ref="F127" r:id="rId9" display="https://podminky.urs.cz/item/CS_URS_2024_01/162702119"/>
    <hyperlink ref="F131" r:id="rId10" display="https://podminky.urs.cz/item/CS_URS_2024_01/162751137"/>
    <hyperlink ref="F137" r:id="rId11" display="https://podminky.urs.cz/item/CS_URS_2024_01/162751139"/>
    <hyperlink ref="F141" r:id="rId12" display="https://podminky.urs.cz/item/CS_URS_2024_01/171201231"/>
    <hyperlink ref="F145" r:id="rId13" display="https://podminky.urs.cz/item/CS_URS_2024_01/171251201"/>
    <hyperlink ref="F149" r:id="rId14" display="https://podminky.urs.cz/item/CS_URS_2024_01/174151101"/>
    <hyperlink ref="F158" r:id="rId15" display="https://podminky.urs.cz/item/CS_URS_2024_01/181351003"/>
    <hyperlink ref="F165" r:id="rId16" display="https://podminky.urs.cz/item/CS_URS_2024_01/181411131"/>
    <hyperlink ref="F172" r:id="rId17" display="https://podminky.urs.cz/item/CS_URS_2024_01/181951113"/>
    <hyperlink ref="F176" r:id="rId18" display="https://podminky.urs.cz/item/CS_URS_2024_01/181951114"/>
    <hyperlink ref="F181" r:id="rId19" display="https://podminky.urs.cz/item/CS_URS_2024_01/182113121"/>
    <hyperlink ref="F187" r:id="rId20" display="https://podminky.urs.cz/item/CS_URS_2024_01/452311141"/>
    <hyperlink ref="F192" r:id="rId21" display="https://podminky.urs.cz/item/CS_URS_2024_01/452311161"/>
    <hyperlink ref="F198" r:id="rId22" display="https://podminky.urs.cz/item/CS_URS_2024_01/564831011"/>
    <hyperlink ref="F207" r:id="rId23" display="https://podminky.urs.cz/item/CS_URS_2024_01/565145121"/>
    <hyperlink ref="F212" r:id="rId24" display="https://podminky.urs.cz/item/CS_URS_2024_01/569951133"/>
    <hyperlink ref="F217" r:id="rId25" display="https://podminky.urs.cz/item/CS_URS_2024_01/573231107"/>
    <hyperlink ref="F222" r:id="rId26" display="https://podminky.urs.cz/item/CS_URS_2024_01/577144121"/>
    <hyperlink ref="F228" r:id="rId27" display="https://podminky.urs.cz/item/CS_URS_2024_01/594511112"/>
    <hyperlink ref="F236" r:id="rId28" display="https://podminky.urs.cz/item/CS_URS_2024_01/599632111"/>
    <hyperlink ref="F242" r:id="rId29" display="https://podminky.urs.cz/item/CS_URS_2024_01/822472112"/>
    <hyperlink ref="F247" r:id="rId30" display="https://podminky.urs.cz/item/CS_URS_2024_01/894302171"/>
    <hyperlink ref="F266" r:id="rId31" display="https://podminky.urs.cz/item/CS_URS_2024_01/894501111"/>
    <hyperlink ref="F272" r:id="rId32" display="https://podminky.urs.cz/item/CS_URS_2024_01/894608112"/>
    <hyperlink ref="F277" r:id="rId33" display="https://podminky.urs.cz/item/CS_URS_2024_01/894608211"/>
    <hyperlink ref="F282" r:id="rId34" display="https://podminky.urs.cz/item/CS_URS_2024_01/899104112"/>
    <hyperlink ref="F287" r:id="rId35" display="https://podminky.urs.cz/item/CS_URS_2024_01/899623171"/>
    <hyperlink ref="F292" r:id="rId36" display="https://podminky.urs.cz/item/CS_URS_2024_01/899658211"/>
    <hyperlink ref="F298" r:id="rId37" display="https://podminky.urs.cz/item/CS_URS_2024_01/938902112"/>
    <hyperlink ref="F303" r:id="rId38" display="https://podminky.urs.cz/item/CS_URS_2024_01/938902152"/>
    <hyperlink ref="F313" r:id="rId39" display="https://podminky.urs.cz/item/CS_URS_2024_01/998225111"/>
    <hyperlink ref="F317" r:id="rId40" display="https://podminky.urs.cz/item/CS_URS_2024_01/711112001"/>
    <hyperlink ref="F324" r:id="rId41" display="https://podminky.urs.cz/item/CS_URS_2024_01/711112002"/>
    <hyperlink ref="F331" r:id="rId42" display="https://podminky.urs.cz/item/CS_URS_2024_01/998711101"/>
    <hyperlink ref="F334" r:id="rId43" display="https://podminky.urs.cz/item/CS_URS_2024_01/767662210"/>
    <hyperlink ref="F340" r:id="rId44" display="https://podminky.urs.cz/item/CS_URS_2024_01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95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II/235 , Pětidomí - Přísednice - dokončení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491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ROUND(J84,2)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ROUND((SUM(BE84:BE103)),2)</f>
        <v>0</v>
      </c>
      <c r="G33" s="41"/>
      <c r="H33" s="41"/>
      <c r="I33" s="151">
        <v>0.21</v>
      </c>
      <c r="J33" s="150">
        <f>ROUND(((SUM(BE84:BE103))*I33),2)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ROUND((SUM(BF84:BF103)),2)</f>
        <v>0</v>
      </c>
      <c r="G34" s="41"/>
      <c r="H34" s="41"/>
      <c r="I34" s="151">
        <v>0.12</v>
      </c>
      <c r="J34" s="150">
        <f>ROUND(((SUM(BF84:BF103))*I34),2)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ROUND((SUM(BG84:BG103)),2)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ROUND((SUM(BH84:BH103)),2)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ROUND((SUM(BI84:BI103)),2)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II/235 , Pětidomí - Přísednice - dokončení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SKB502 - VON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 xml:space="preserve">SÚS Olzeňského kraje 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101</v>
      </c>
    </row>
    <row r="60" spans="1:31" s="9" customFormat="1" ht="24.95" customHeight="1">
      <c r="A60" s="9"/>
      <c r="B60" s="168"/>
      <c r="C60" s="169"/>
      <c r="D60" s="170" t="s">
        <v>492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493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494</v>
      </c>
      <c r="E62" s="177"/>
      <c r="F62" s="177"/>
      <c r="G62" s="177"/>
      <c r="H62" s="177"/>
      <c r="I62" s="177"/>
      <c r="J62" s="178">
        <f>J94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495</v>
      </c>
      <c r="E63" s="177"/>
      <c r="F63" s="177"/>
      <c r="G63" s="177"/>
      <c r="H63" s="177"/>
      <c r="I63" s="177"/>
      <c r="J63" s="178">
        <f>J97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496</v>
      </c>
      <c r="E64" s="177"/>
      <c r="F64" s="177"/>
      <c r="G64" s="177"/>
      <c r="H64" s="177"/>
      <c r="I64" s="177"/>
      <c r="J64" s="178">
        <f>J102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5" t="s">
        <v>112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4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63" t="str">
        <f>E7</f>
        <v>II/235 , Pětidomí - Přísednice - dokončení</v>
      </c>
      <c r="F74" s="34"/>
      <c r="G74" s="34"/>
      <c r="H74" s="34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96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SKB502 - VON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22</v>
      </c>
      <c r="D78" s="43"/>
      <c r="E78" s="43"/>
      <c r="F78" s="29" t="str">
        <f>F12</f>
        <v xml:space="preserve"> </v>
      </c>
      <c r="G78" s="43"/>
      <c r="H78" s="43"/>
      <c r="I78" s="34" t="s">
        <v>24</v>
      </c>
      <c r="J78" s="75" t="str">
        <f>IF(J12="","",J12)</f>
        <v>1. 2. 2024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5.65" customHeight="1">
      <c r="A80" s="41"/>
      <c r="B80" s="42"/>
      <c r="C80" s="34" t="s">
        <v>30</v>
      </c>
      <c r="D80" s="43"/>
      <c r="E80" s="43"/>
      <c r="F80" s="29" t="str">
        <f>E15</f>
        <v xml:space="preserve">SÚS Olzeňského kraje </v>
      </c>
      <c r="G80" s="43"/>
      <c r="H80" s="43"/>
      <c r="I80" s="34" t="s">
        <v>37</v>
      </c>
      <c r="J80" s="39" t="str">
        <f>E21</f>
        <v>Projekční kancelář Ing.Škubalová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4" t="s">
        <v>35</v>
      </c>
      <c r="D81" s="43"/>
      <c r="E81" s="43"/>
      <c r="F81" s="29" t="str">
        <f>IF(E18="","",E18)</f>
        <v>Vyplň údaj</v>
      </c>
      <c r="G81" s="43"/>
      <c r="H81" s="43"/>
      <c r="I81" s="34" t="s">
        <v>42</v>
      </c>
      <c r="J81" s="39" t="str">
        <f>E24</f>
        <v>Straka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0"/>
      <c r="B83" s="181"/>
      <c r="C83" s="182" t="s">
        <v>113</v>
      </c>
      <c r="D83" s="183" t="s">
        <v>67</v>
      </c>
      <c r="E83" s="183" t="s">
        <v>63</v>
      </c>
      <c r="F83" s="183" t="s">
        <v>64</v>
      </c>
      <c r="G83" s="183" t="s">
        <v>114</v>
      </c>
      <c r="H83" s="183" t="s">
        <v>115</v>
      </c>
      <c r="I83" s="183" t="s">
        <v>116</v>
      </c>
      <c r="J83" s="183" t="s">
        <v>100</v>
      </c>
      <c r="K83" s="184" t="s">
        <v>117</v>
      </c>
      <c r="L83" s="185"/>
      <c r="M83" s="95" t="s">
        <v>32</v>
      </c>
      <c r="N83" s="96" t="s">
        <v>52</v>
      </c>
      <c r="O83" s="96" t="s">
        <v>118</v>
      </c>
      <c r="P83" s="96" t="s">
        <v>119</v>
      </c>
      <c r="Q83" s="96" t="s">
        <v>120</v>
      </c>
      <c r="R83" s="96" t="s">
        <v>121</v>
      </c>
      <c r="S83" s="96" t="s">
        <v>122</v>
      </c>
      <c r="T83" s="97" t="s">
        <v>123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1"/>
      <c r="B84" s="42"/>
      <c r="C84" s="102" t="s">
        <v>124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</f>
        <v>0</v>
      </c>
      <c r="Q84" s="99"/>
      <c r="R84" s="188">
        <f>R85</f>
        <v>0</v>
      </c>
      <c r="S84" s="99"/>
      <c r="T84" s="189">
        <f>T85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19" t="s">
        <v>81</v>
      </c>
      <c r="AU84" s="19" t="s">
        <v>101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81</v>
      </c>
      <c r="E85" s="194" t="s">
        <v>497</v>
      </c>
      <c r="F85" s="194" t="s">
        <v>498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P86+P94+P97+P102</f>
        <v>0</v>
      </c>
      <c r="Q85" s="199"/>
      <c r="R85" s="200">
        <f>R86+R94+R97+R102</f>
        <v>0</v>
      </c>
      <c r="S85" s="199"/>
      <c r="T85" s="201">
        <f>T86+T94+T97+T102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158</v>
      </c>
      <c r="AT85" s="203" t="s">
        <v>81</v>
      </c>
      <c r="AU85" s="203" t="s">
        <v>82</v>
      </c>
      <c r="AY85" s="202" t="s">
        <v>127</v>
      </c>
      <c r="BK85" s="204">
        <f>BK86+BK94+BK97+BK102</f>
        <v>0</v>
      </c>
    </row>
    <row r="86" spans="1:63" s="12" customFormat="1" ht="22.8" customHeight="1">
      <c r="A86" s="12"/>
      <c r="B86" s="191"/>
      <c r="C86" s="192"/>
      <c r="D86" s="193" t="s">
        <v>81</v>
      </c>
      <c r="E86" s="205" t="s">
        <v>499</v>
      </c>
      <c r="F86" s="205" t="s">
        <v>500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SUM(P87:P93)</f>
        <v>0</v>
      </c>
      <c r="Q86" s="199"/>
      <c r="R86" s="200">
        <f>SUM(R87:R93)</f>
        <v>0</v>
      </c>
      <c r="S86" s="199"/>
      <c r="T86" s="201">
        <f>SUM(T87:T93)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158</v>
      </c>
      <c r="AT86" s="203" t="s">
        <v>81</v>
      </c>
      <c r="AU86" s="203" t="s">
        <v>90</v>
      </c>
      <c r="AY86" s="202" t="s">
        <v>127</v>
      </c>
      <c r="BK86" s="204">
        <f>SUM(BK87:BK93)</f>
        <v>0</v>
      </c>
    </row>
    <row r="87" spans="1:65" s="2" customFormat="1" ht="16.5" customHeight="1">
      <c r="A87" s="41"/>
      <c r="B87" s="42"/>
      <c r="C87" s="207" t="s">
        <v>90</v>
      </c>
      <c r="D87" s="207" t="s">
        <v>129</v>
      </c>
      <c r="E87" s="208" t="s">
        <v>501</v>
      </c>
      <c r="F87" s="209" t="s">
        <v>502</v>
      </c>
      <c r="G87" s="210" t="s">
        <v>319</v>
      </c>
      <c r="H87" s="211">
        <v>1</v>
      </c>
      <c r="I87" s="212"/>
      <c r="J87" s="213">
        <f>ROUND(I87*H87,2)</f>
        <v>0</v>
      </c>
      <c r="K87" s="209" t="s">
        <v>133</v>
      </c>
      <c r="L87" s="47"/>
      <c r="M87" s="214" t="s">
        <v>32</v>
      </c>
      <c r="N87" s="215" t="s">
        <v>53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503</v>
      </c>
      <c r="AT87" s="218" t="s">
        <v>129</v>
      </c>
      <c r="AU87" s="218" t="s">
        <v>21</v>
      </c>
      <c r="AY87" s="19" t="s">
        <v>127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90</v>
      </c>
      <c r="BK87" s="219">
        <f>ROUND(I87*H87,2)</f>
        <v>0</v>
      </c>
      <c r="BL87" s="19" t="s">
        <v>503</v>
      </c>
      <c r="BM87" s="218" t="s">
        <v>504</v>
      </c>
    </row>
    <row r="88" spans="1:47" s="2" customFormat="1" ht="12">
      <c r="A88" s="41"/>
      <c r="B88" s="42"/>
      <c r="C88" s="43"/>
      <c r="D88" s="220" t="s">
        <v>136</v>
      </c>
      <c r="E88" s="43"/>
      <c r="F88" s="221" t="s">
        <v>505</v>
      </c>
      <c r="G88" s="43"/>
      <c r="H88" s="43"/>
      <c r="I88" s="222"/>
      <c r="J88" s="43"/>
      <c r="K88" s="43"/>
      <c r="L88" s="47"/>
      <c r="M88" s="223"/>
      <c r="N88" s="22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136</v>
      </c>
      <c r="AU88" s="19" t="s">
        <v>21</v>
      </c>
    </row>
    <row r="89" spans="1:65" s="2" customFormat="1" ht="16.5" customHeight="1">
      <c r="A89" s="41"/>
      <c r="B89" s="42"/>
      <c r="C89" s="207" t="s">
        <v>21</v>
      </c>
      <c r="D89" s="207" t="s">
        <v>129</v>
      </c>
      <c r="E89" s="208" t="s">
        <v>506</v>
      </c>
      <c r="F89" s="209" t="s">
        <v>507</v>
      </c>
      <c r="G89" s="210" t="s">
        <v>319</v>
      </c>
      <c r="H89" s="211">
        <v>1</v>
      </c>
      <c r="I89" s="212"/>
      <c r="J89" s="213">
        <f>ROUND(I89*H89,2)</f>
        <v>0</v>
      </c>
      <c r="K89" s="209" t="s">
        <v>32</v>
      </c>
      <c r="L89" s="47"/>
      <c r="M89" s="214" t="s">
        <v>32</v>
      </c>
      <c r="N89" s="215" t="s">
        <v>53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503</v>
      </c>
      <c r="AT89" s="218" t="s">
        <v>129</v>
      </c>
      <c r="AU89" s="218" t="s">
        <v>21</v>
      </c>
      <c r="AY89" s="19" t="s">
        <v>127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90</v>
      </c>
      <c r="BK89" s="219">
        <f>ROUND(I89*H89,2)</f>
        <v>0</v>
      </c>
      <c r="BL89" s="19" t="s">
        <v>503</v>
      </c>
      <c r="BM89" s="218" t="s">
        <v>508</v>
      </c>
    </row>
    <row r="90" spans="1:65" s="2" customFormat="1" ht="24.15" customHeight="1">
      <c r="A90" s="41"/>
      <c r="B90" s="42"/>
      <c r="C90" s="207" t="s">
        <v>146</v>
      </c>
      <c r="D90" s="207" t="s">
        <v>129</v>
      </c>
      <c r="E90" s="208" t="s">
        <v>509</v>
      </c>
      <c r="F90" s="209" t="s">
        <v>510</v>
      </c>
      <c r="G90" s="210" t="s">
        <v>319</v>
      </c>
      <c r="H90" s="211">
        <v>1</v>
      </c>
      <c r="I90" s="212"/>
      <c r="J90" s="213">
        <f>ROUND(I90*H90,2)</f>
        <v>0</v>
      </c>
      <c r="K90" s="209" t="s">
        <v>133</v>
      </c>
      <c r="L90" s="47"/>
      <c r="M90" s="214" t="s">
        <v>32</v>
      </c>
      <c r="N90" s="215" t="s">
        <v>53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503</v>
      </c>
      <c r="AT90" s="218" t="s">
        <v>129</v>
      </c>
      <c r="AU90" s="218" t="s">
        <v>21</v>
      </c>
      <c r="AY90" s="19" t="s">
        <v>127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90</v>
      </c>
      <c r="BK90" s="219">
        <f>ROUND(I90*H90,2)</f>
        <v>0</v>
      </c>
      <c r="BL90" s="19" t="s">
        <v>503</v>
      </c>
      <c r="BM90" s="218" t="s">
        <v>511</v>
      </c>
    </row>
    <row r="91" spans="1:47" s="2" customFormat="1" ht="12">
      <c r="A91" s="41"/>
      <c r="B91" s="42"/>
      <c r="C91" s="43"/>
      <c r="D91" s="220" t="s">
        <v>136</v>
      </c>
      <c r="E91" s="43"/>
      <c r="F91" s="221" t="s">
        <v>512</v>
      </c>
      <c r="G91" s="43"/>
      <c r="H91" s="43"/>
      <c r="I91" s="222"/>
      <c r="J91" s="43"/>
      <c r="K91" s="43"/>
      <c r="L91" s="47"/>
      <c r="M91" s="223"/>
      <c r="N91" s="22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136</v>
      </c>
      <c r="AU91" s="19" t="s">
        <v>21</v>
      </c>
    </row>
    <row r="92" spans="1:65" s="2" customFormat="1" ht="16.5" customHeight="1">
      <c r="A92" s="41"/>
      <c r="B92" s="42"/>
      <c r="C92" s="207" t="s">
        <v>134</v>
      </c>
      <c r="D92" s="207" t="s">
        <v>129</v>
      </c>
      <c r="E92" s="208" t="s">
        <v>513</v>
      </c>
      <c r="F92" s="209" t="s">
        <v>514</v>
      </c>
      <c r="G92" s="210" t="s">
        <v>319</v>
      </c>
      <c r="H92" s="211">
        <v>1</v>
      </c>
      <c r="I92" s="212"/>
      <c r="J92" s="213">
        <f>ROUND(I92*H92,2)</f>
        <v>0</v>
      </c>
      <c r="K92" s="209" t="s">
        <v>133</v>
      </c>
      <c r="L92" s="47"/>
      <c r="M92" s="214" t="s">
        <v>32</v>
      </c>
      <c r="N92" s="215" t="s">
        <v>53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503</v>
      </c>
      <c r="AT92" s="218" t="s">
        <v>129</v>
      </c>
      <c r="AU92" s="218" t="s">
        <v>21</v>
      </c>
      <c r="AY92" s="19" t="s">
        <v>127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90</v>
      </c>
      <c r="BK92" s="219">
        <f>ROUND(I92*H92,2)</f>
        <v>0</v>
      </c>
      <c r="BL92" s="19" t="s">
        <v>503</v>
      </c>
      <c r="BM92" s="218" t="s">
        <v>515</v>
      </c>
    </row>
    <row r="93" spans="1:47" s="2" customFormat="1" ht="12">
      <c r="A93" s="41"/>
      <c r="B93" s="42"/>
      <c r="C93" s="43"/>
      <c r="D93" s="220" t="s">
        <v>136</v>
      </c>
      <c r="E93" s="43"/>
      <c r="F93" s="221" t="s">
        <v>516</v>
      </c>
      <c r="G93" s="43"/>
      <c r="H93" s="43"/>
      <c r="I93" s="222"/>
      <c r="J93" s="43"/>
      <c r="K93" s="43"/>
      <c r="L93" s="47"/>
      <c r="M93" s="223"/>
      <c r="N93" s="22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136</v>
      </c>
      <c r="AU93" s="19" t="s">
        <v>21</v>
      </c>
    </row>
    <row r="94" spans="1:63" s="12" customFormat="1" ht="22.8" customHeight="1">
      <c r="A94" s="12"/>
      <c r="B94" s="191"/>
      <c r="C94" s="192"/>
      <c r="D94" s="193" t="s">
        <v>81</v>
      </c>
      <c r="E94" s="205" t="s">
        <v>517</v>
      </c>
      <c r="F94" s="205" t="s">
        <v>518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SUM(P95:P96)</f>
        <v>0</v>
      </c>
      <c r="Q94" s="199"/>
      <c r="R94" s="200">
        <f>SUM(R95:R96)</f>
        <v>0</v>
      </c>
      <c r="S94" s="199"/>
      <c r="T94" s="201">
        <f>SUM(T95:T96)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158</v>
      </c>
      <c r="AT94" s="203" t="s">
        <v>81</v>
      </c>
      <c r="AU94" s="203" t="s">
        <v>90</v>
      </c>
      <c r="AY94" s="202" t="s">
        <v>127</v>
      </c>
      <c r="BK94" s="204">
        <f>SUM(BK95:BK96)</f>
        <v>0</v>
      </c>
    </row>
    <row r="95" spans="1:65" s="2" customFormat="1" ht="33" customHeight="1">
      <c r="A95" s="41"/>
      <c r="B95" s="42"/>
      <c r="C95" s="207" t="s">
        <v>158</v>
      </c>
      <c r="D95" s="207" t="s">
        <v>129</v>
      </c>
      <c r="E95" s="208" t="s">
        <v>519</v>
      </c>
      <c r="F95" s="209" t="s">
        <v>520</v>
      </c>
      <c r="G95" s="210" t="s">
        <v>319</v>
      </c>
      <c r="H95" s="211">
        <v>1</v>
      </c>
      <c r="I95" s="212"/>
      <c r="J95" s="213">
        <f>ROUND(I95*H95,2)</f>
        <v>0</v>
      </c>
      <c r="K95" s="209" t="s">
        <v>133</v>
      </c>
      <c r="L95" s="47"/>
      <c r="M95" s="214" t="s">
        <v>32</v>
      </c>
      <c r="N95" s="215" t="s">
        <v>53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503</v>
      </c>
      <c r="AT95" s="218" t="s">
        <v>129</v>
      </c>
      <c r="AU95" s="218" t="s">
        <v>21</v>
      </c>
      <c r="AY95" s="19" t="s">
        <v>127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90</v>
      </c>
      <c r="BK95" s="219">
        <f>ROUND(I95*H95,2)</f>
        <v>0</v>
      </c>
      <c r="BL95" s="19" t="s">
        <v>503</v>
      </c>
      <c r="BM95" s="218" t="s">
        <v>521</v>
      </c>
    </row>
    <row r="96" spans="1:47" s="2" customFormat="1" ht="12">
      <c r="A96" s="41"/>
      <c r="B96" s="42"/>
      <c r="C96" s="43"/>
      <c r="D96" s="220" t="s">
        <v>136</v>
      </c>
      <c r="E96" s="43"/>
      <c r="F96" s="221" t="s">
        <v>522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136</v>
      </c>
      <c r="AU96" s="19" t="s">
        <v>21</v>
      </c>
    </row>
    <row r="97" spans="1:63" s="12" customFormat="1" ht="22.8" customHeight="1">
      <c r="A97" s="12"/>
      <c r="B97" s="191"/>
      <c r="C97" s="192"/>
      <c r="D97" s="193" t="s">
        <v>81</v>
      </c>
      <c r="E97" s="205" t="s">
        <v>523</v>
      </c>
      <c r="F97" s="205" t="s">
        <v>524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SUM(P98:P101)</f>
        <v>0</v>
      </c>
      <c r="Q97" s="199"/>
      <c r="R97" s="200">
        <f>SUM(R98:R101)</f>
        <v>0</v>
      </c>
      <c r="S97" s="199"/>
      <c r="T97" s="201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158</v>
      </c>
      <c r="AT97" s="203" t="s">
        <v>81</v>
      </c>
      <c r="AU97" s="203" t="s">
        <v>90</v>
      </c>
      <c r="AY97" s="202" t="s">
        <v>127</v>
      </c>
      <c r="BK97" s="204">
        <f>SUM(BK98:BK101)</f>
        <v>0</v>
      </c>
    </row>
    <row r="98" spans="1:65" s="2" customFormat="1" ht="21.75" customHeight="1">
      <c r="A98" s="41"/>
      <c r="B98" s="42"/>
      <c r="C98" s="207" t="s">
        <v>164</v>
      </c>
      <c r="D98" s="207" t="s">
        <v>129</v>
      </c>
      <c r="E98" s="208" t="s">
        <v>525</v>
      </c>
      <c r="F98" s="209" t="s">
        <v>526</v>
      </c>
      <c r="G98" s="210" t="s">
        <v>319</v>
      </c>
      <c r="H98" s="211">
        <v>1</v>
      </c>
      <c r="I98" s="212"/>
      <c r="J98" s="213">
        <f>ROUND(I98*H98,2)</f>
        <v>0</v>
      </c>
      <c r="K98" s="209" t="s">
        <v>133</v>
      </c>
      <c r="L98" s="47"/>
      <c r="M98" s="214" t="s">
        <v>32</v>
      </c>
      <c r="N98" s="215" t="s">
        <v>53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503</v>
      </c>
      <c r="AT98" s="218" t="s">
        <v>129</v>
      </c>
      <c r="AU98" s="218" t="s">
        <v>21</v>
      </c>
      <c r="AY98" s="19" t="s">
        <v>127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90</v>
      </c>
      <c r="BK98" s="219">
        <f>ROUND(I98*H98,2)</f>
        <v>0</v>
      </c>
      <c r="BL98" s="19" t="s">
        <v>503</v>
      </c>
      <c r="BM98" s="218" t="s">
        <v>527</v>
      </c>
    </row>
    <row r="99" spans="1:47" s="2" customFormat="1" ht="12">
      <c r="A99" s="41"/>
      <c r="B99" s="42"/>
      <c r="C99" s="43"/>
      <c r="D99" s="220" t="s">
        <v>136</v>
      </c>
      <c r="E99" s="43"/>
      <c r="F99" s="221" t="s">
        <v>528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136</v>
      </c>
      <c r="AU99" s="19" t="s">
        <v>21</v>
      </c>
    </row>
    <row r="100" spans="1:65" s="2" customFormat="1" ht="16.5" customHeight="1">
      <c r="A100" s="41"/>
      <c r="B100" s="42"/>
      <c r="C100" s="207" t="s">
        <v>169</v>
      </c>
      <c r="D100" s="207" t="s">
        <v>129</v>
      </c>
      <c r="E100" s="208" t="s">
        <v>529</v>
      </c>
      <c r="F100" s="209" t="s">
        <v>530</v>
      </c>
      <c r="G100" s="210" t="s">
        <v>319</v>
      </c>
      <c r="H100" s="211">
        <v>1</v>
      </c>
      <c r="I100" s="212"/>
      <c r="J100" s="213">
        <f>ROUND(I100*H100,2)</f>
        <v>0</v>
      </c>
      <c r="K100" s="209" t="s">
        <v>133</v>
      </c>
      <c r="L100" s="47"/>
      <c r="M100" s="214" t="s">
        <v>32</v>
      </c>
      <c r="N100" s="215" t="s">
        <v>53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503</v>
      </c>
      <c r="AT100" s="218" t="s">
        <v>129</v>
      </c>
      <c r="AU100" s="218" t="s">
        <v>21</v>
      </c>
      <c r="AY100" s="19" t="s">
        <v>127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90</v>
      </c>
      <c r="BK100" s="219">
        <f>ROUND(I100*H100,2)</f>
        <v>0</v>
      </c>
      <c r="BL100" s="19" t="s">
        <v>503</v>
      </c>
      <c r="BM100" s="218" t="s">
        <v>531</v>
      </c>
    </row>
    <row r="101" spans="1:47" s="2" customFormat="1" ht="12">
      <c r="A101" s="41"/>
      <c r="B101" s="42"/>
      <c r="C101" s="43"/>
      <c r="D101" s="220" t="s">
        <v>136</v>
      </c>
      <c r="E101" s="43"/>
      <c r="F101" s="221" t="s">
        <v>532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136</v>
      </c>
      <c r="AU101" s="19" t="s">
        <v>21</v>
      </c>
    </row>
    <row r="102" spans="1:63" s="12" customFormat="1" ht="22.8" customHeight="1">
      <c r="A102" s="12"/>
      <c r="B102" s="191"/>
      <c r="C102" s="192"/>
      <c r="D102" s="193" t="s">
        <v>81</v>
      </c>
      <c r="E102" s="205" t="s">
        <v>533</v>
      </c>
      <c r="F102" s="205" t="s">
        <v>534</v>
      </c>
      <c r="G102" s="192"/>
      <c r="H102" s="192"/>
      <c r="I102" s="195"/>
      <c r="J102" s="206">
        <f>BK102</f>
        <v>0</v>
      </c>
      <c r="K102" s="192"/>
      <c r="L102" s="197"/>
      <c r="M102" s="198"/>
      <c r="N102" s="199"/>
      <c r="O102" s="199"/>
      <c r="P102" s="200">
        <f>P103</f>
        <v>0</v>
      </c>
      <c r="Q102" s="199"/>
      <c r="R102" s="200">
        <f>R103</f>
        <v>0</v>
      </c>
      <c r="S102" s="199"/>
      <c r="T102" s="201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2" t="s">
        <v>158</v>
      </c>
      <c r="AT102" s="203" t="s">
        <v>81</v>
      </c>
      <c r="AU102" s="203" t="s">
        <v>90</v>
      </c>
      <c r="AY102" s="202" t="s">
        <v>127</v>
      </c>
      <c r="BK102" s="204">
        <f>BK103</f>
        <v>0</v>
      </c>
    </row>
    <row r="103" spans="1:65" s="2" customFormat="1" ht="16.5" customHeight="1">
      <c r="A103" s="41"/>
      <c r="B103" s="42"/>
      <c r="C103" s="207" t="s">
        <v>174</v>
      </c>
      <c r="D103" s="207" t="s">
        <v>129</v>
      </c>
      <c r="E103" s="208" t="s">
        <v>535</v>
      </c>
      <c r="F103" s="209" t="s">
        <v>536</v>
      </c>
      <c r="G103" s="210" t="s">
        <v>319</v>
      </c>
      <c r="H103" s="211">
        <v>1</v>
      </c>
      <c r="I103" s="212"/>
      <c r="J103" s="213">
        <f>ROUND(I103*H103,2)</f>
        <v>0</v>
      </c>
      <c r="K103" s="209" t="s">
        <v>32</v>
      </c>
      <c r="L103" s="47"/>
      <c r="M103" s="272" t="s">
        <v>32</v>
      </c>
      <c r="N103" s="273" t="s">
        <v>53</v>
      </c>
      <c r="O103" s="270"/>
      <c r="P103" s="274">
        <f>O103*H103</f>
        <v>0</v>
      </c>
      <c r="Q103" s="274">
        <v>0</v>
      </c>
      <c r="R103" s="274">
        <f>Q103*H103</f>
        <v>0</v>
      </c>
      <c r="S103" s="274">
        <v>0</v>
      </c>
      <c r="T103" s="27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503</v>
      </c>
      <c r="AT103" s="218" t="s">
        <v>129</v>
      </c>
      <c r="AU103" s="218" t="s">
        <v>21</v>
      </c>
      <c r="AY103" s="19" t="s">
        <v>127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90</v>
      </c>
      <c r="BK103" s="219">
        <f>ROUND(I103*H103,2)</f>
        <v>0</v>
      </c>
      <c r="BL103" s="19" t="s">
        <v>503</v>
      </c>
      <c r="BM103" s="218" t="s">
        <v>537</v>
      </c>
    </row>
    <row r="104" spans="1:31" s="2" customFormat="1" ht="6.95" customHeight="1">
      <c r="A104" s="41"/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47"/>
      <c r="M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</sheetData>
  <sheetProtection password="CC35" sheet="1" objects="1" scenarios="1" formatColumns="0" formatRows="0" autoFilter="0"/>
  <autoFilter ref="C83:K10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4_01/012103000"/>
    <hyperlink ref="F91" r:id="rId2" display="https://podminky.urs.cz/item/CS_URS_2024_01/012303000"/>
    <hyperlink ref="F93" r:id="rId3" display="https://podminky.urs.cz/item/CS_URS_2024_01/013254000"/>
    <hyperlink ref="F96" r:id="rId4" display="https://podminky.urs.cz/item/CS_URS_2024_01/030001000"/>
    <hyperlink ref="F99" r:id="rId5" display="https://podminky.urs.cz/item/CS_URS_2024_01/072103001"/>
    <hyperlink ref="F101" r:id="rId6" display="https://podminky.urs.cz/item/CS_URS_2024_01/075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538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539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540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541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542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543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544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545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546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547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548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89</v>
      </c>
      <c r="F18" s="287" t="s">
        <v>549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550</v>
      </c>
      <c r="F19" s="287" t="s">
        <v>551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552</v>
      </c>
      <c r="F20" s="287" t="s">
        <v>553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93</v>
      </c>
      <c r="F21" s="287" t="s">
        <v>554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555</v>
      </c>
      <c r="F22" s="287" t="s">
        <v>556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557</v>
      </c>
      <c r="F23" s="287" t="s">
        <v>558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559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560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561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562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563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564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565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566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567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113</v>
      </c>
      <c r="F36" s="287"/>
      <c r="G36" s="287" t="s">
        <v>568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569</v>
      </c>
      <c r="F37" s="287"/>
      <c r="G37" s="287" t="s">
        <v>570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63</v>
      </c>
      <c r="F38" s="287"/>
      <c r="G38" s="287" t="s">
        <v>571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64</v>
      </c>
      <c r="F39" s="287"/>
      <c r="G39" s="287" t="s">
        <v>572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114</v>
      </c>
      <c r="F40" s="287"/>
      <c r="G40" s="287" t="s">
        <v>573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115</v>
      </c>
      <c r="F41" s="287"/>
      <c r="G41" s="287" t="s">
        <v>574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575</v>
      </c>
      <c r="F42" s="287"/>
      <c r="G42" s="287" t="s">
        <v>576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577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578</v>
      </c>
      <c r="F44" s="287"/>
      <c r="G44" s="287" t="s">
        <v>579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117</v>
      </c>
      <c r="F45" s="287"/>
      <c r="G45" s="287" t="s">
        <v>580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581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582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583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584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585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586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587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588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589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590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591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592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593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594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595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596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597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598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599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600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601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602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603</v>
      </c>
      <c r="D76" s="305"/>
      <c r="E76" s="305"/>
      <c r="F76" s="305" t="s">
        <v>604</v>
      </c>
      <c r="G76" s="306"/>
      <c r="H76" s="305" t="s">
        <v>64</v>
      </c>
      <c r="I76" s="305" t="s">
        <v>67</v>
      </c>
      <c r="J76" s="305" t="s">
        <v>605</v>
      </c>
      <c r="K76" s="304"/>
    </row>
    <row r="77" spans="2:11" s="1" customFormat="1" ht="17.25" customHeight="1">
      <c r="B77" s="302"/>
      <c r="C77" s="307" t="s">
        <v>606</v>
      </c>
      <c r="D77" s="307"/>
      <c r="E77" s="307"/>
      <c r="F77" s="308" t="s">
        <v>607</v>
      </c>
      <c r="G77" s="309"/>
      <c r="H77" s="307"/>
      <c r="I77" s="307"/>
      <c r="J77" s="307" t="s">
        <v>608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63</v>
      </c>
      <c r="D79" s="312"/>
      <c r="E79" s="312"/>
      <c r="F79" s="313" t="s">
        <v>609</v>
      </c>
      <c r="G79" s="314"/>
      <c r="H79" s="290" t="s">
        <v>610</v>
      </c>
      <c r="I79" s="290" t="s">
        <v>611</v>
      </c>
      <c r="J79" s="290">
        <v>20</v>
      </c>
      <c r="K79" s="304"/>
    </row>
    <row r="80" spans="2:11" s="1" customFormat="1" ht="15" customHeight="1">
      <c r="B80" s="302"/>
      <c r="C80" s="290" t="s">
        <v>612</v>
      </c>
      <c r="D80" s="290"/>
      <c r="E80" s="290"/>
      <c r="F80" s="313" t="s">
        <v>609</v>
      </c>
      <c r="G80" s="314"/>
      <c r="H80" s="290" t="s">
        <v>613</v>
      </c>
      <c r="I80" s="290" t="s">
        <v>611</v>
      </c>
      <c r="J80" s="290">
        <v>120</v>
      </c>
      <c r="K80" s="304"/>
    </row>
    <row r="81" spans="2:11" s="1" customFormat="1" ht="15" customHeight="1">
      <c r="B81" s="315"/>
      <c r="C81" s="290" t="s">
        <v>614</v>
      </c>
      <c r="D81" s="290"/>
      <c r="E81" s="290"/>
      <c r="F81" s="313" t="s">
        <v>615</v>
      </c>
      <c r="G81" s="314"/>
      <c r="H81" s="290" t="s">
        <v>616</v>
      </c>
      <c r="I81" s="290" t="s">
        <v>611</v>
      </c>
      <c r="J81" s="290">
        <v>50</v>
      </c>
      <c r="K81" s="304"/>
    </row>
    <row r="82" spans="2:11" s="1" customFormat="1" ht="15" customHeight="1">
      <c r="B82" s="315"/>
      <c r="C82" s="290" t="s">
        <v>617</v>
      </c>
      <c r="D82" s="290"/>
      <c r="E82" s="290"/>
      <c r="F82" s="313" t="s">
        <v>609</v>
      </c>
      <c r="G82" s="314"/>
      <c r="H82" s="290" t="s">
        <v>618</v>
      </c>
      <c r="I82" s="290" t="s">
        <v>619</v>
      </c>
      <c r="J82" s="290"/>
      <c r="K82" s="304"/>
    </row>
    <row r="83" spans="2:11" s="1" customFormat="1" ht="15" customHeight="1">
      <c r="B83" s="315"/>
      <c r="C83" s="316" t="s">
        <v>620</v>
      </c>
      <c r="D83" s="316"/>
      <c r="E83" s="316"/>
      <c r="F83" s="317" t="s">
        <v>615</v>
      </c>
      <c r="G83" s="316"/>
      <c r="H83" s="316" t="s">
        <v>621</v>
      </c>
      <c r="I83" s="316" t="s">
        <v>611</v>
      </c>
      <c r="J83" s="316">
        <v>15</v>
      </c>
      <c r="K83" s="304"/>
    </row>
    <row r="84" spans="2:11" s="1" customFormat="1" ht="15" customHeight="1">
      <c r="B84" s="315"/>
      <c r="C84" s="316" t="s">
        <v>622</v>
      </c>
      <c r="D84" s="316"/>
      <c r="E84" s="316"/>
      <c r="F84" s="317" t="s">
        <v>615</v>
      </c>
      <c r="G84" s="316"/>
      <c r="H84" s="316" t="s">
        <v>623</v>
      </c>
      <c r="I84" s="316" t="s">
        <v>611</v>
      </c>
      <c r="J84" s="316">
        <v>15</v>
      </c>
      <c r="K84" s="304"/>
    </row>
    <row r="85" spans="2:11" s="1" customFormat="1" ht="15" customHeight="1">
      <c r="B85" s="315"/>
      <c r="C85" s="316" t="s">
        <v>624</v>
      </c>
      <c r="D85" s="316"/>
      <c r="E85" s="316"/>
      <c r="F85" s="317" t="s">
        <v>615</v>
      </c>
      <c r="G85" s="316"/>
      <c r="H85" s="316" t="s">
        <v>625</v>
      </c>
      <c r="I85" s="316" t="s">
        <v>611</v>
      </c>
      <c r="J85" s="316">
        <v>20</v>
      </c>
      <c r="K85" s="304"/>
    </row>
    <row r="86" spans="2:11" s="1" customFormat="1" ht="15" customHeight="1">
      <c r="B86" s="315"/>
      <c r="C86" s="316" t="s">
        <v>626</v>
      </c>
      <c r="D86" s="316"/>
      <c r="E86" s="316"/>
      <c r="F86" s="317" t="s">
        <v>615</v>
      </c>
      <c r="G86" s="316"/>
      <c r="H86" s="316" t="s">
        <v>627</v>
      </c>
      <c r="I86" s="316" t="s">
        <v>611</v>
      </c>
      <c r="J86" s="316">
        <v>20</v>
      </c>
      <c r="K86" s="304"/>
    </row>
    <row r="87" spans="2:11" s="1" customFormat="1" ht="15" customHeight="1">
      <c r="B87" s="315"/>
      <c r="C87" s="290" t="s">
        <v>628</v>
      </c>
      <c r="D87" s="290"/>
      <c r="E87" s="290"/>
      <c r="F87" s="313" t="s">
        <v>615</v>
      </c>
      <c r="G87" s="314"/>
      <c r="H87" s="290" t="s">
        <v>629</v>
      </c>
      <c r="I87" s="290" t="s">
        <v>611</v>
      </c>
      <c r="J87" s="290">
        <v>50</v>
      </c>
      <c r="K87" s="304"/>
    </row>
    <row r="88" spans="2:11" s="1" customFormat="1" ht="15" customHeight="1">
      <c r="B88" s="315"/>
      <c r="C88" s="290" t="s">
        <v>630</v>
      </c>
      <c r="D88" s="290"/>
      <c r="E88" s="290"/>
      <c r="F88" s="313" t="s">
        <v>615</v>
      </c>
      <c r="G88" s="314"/>
      <c r="H88" s="290" t="s">
        <v>631</v>
      </c>
      <c r="I88" s="290" t="s">
        <v>611</v>
      </c>
      <c r="J88" s="290">
        <v>20</v>
      </c>
      <c r="K88" s="304"/>
    </row>
    <row r="89" spans="2:11" s="1" customFormat="1" ht="15" customHeight="1">
      <c r="B89" s="315"/>
      <c r="C89" s="290" t="s">
        <v>632</v>
      </c>
      <c r="D89" s="290"/>
      <c r="E89" s="290"/>
      <c r="F89" s="313" t="s">
        <v>615</v>
      </c>
      <c r="G89" s="314"/>
      <c r="H89" s="290" t="s">
        <v>633</v>
      </c>
      <c r="I89" s="290" t="s">
        <v>611</v>
      </c>
      <c r="J89" s="290">
        <v>20</v>
      </c>
      <c r="K89" s="304"/>
    </row>
    <row r="90" spans="2:11" s="1" customFormat="1" ht="15" customHeight="1">
      <c r="B90" s="315"/>
      <c r="C90" s="290" t="s">
        <v>634</v>
      </c>
      <c r="D90" s="290"/>
      <c r="E90" s="290"/>
      <c r="F90" s="313" t="s">
        <v>615</v>
      </c>
      <c r="G90" s="314"/>
      <c r="H90" s="290" t="s">
        <v>635</v>
      </c>
      <c r="I90" s="290" t="s">
        <v>611</v>
      </c>
      <c r="J90" s="290">
        <v>50</v>
      </c>
      <c r="K90" s="304"/>
    </row>
    <row r="91" spans="2:11" s="1" customFormat="1" ht="15" customHeight="1">
      <c r="B91" s="315"/>
      <c r="C91" s="290" t="s">
        <v>636</v>
      </c>
      <c r="D91" s="290"/>
      <c r="E91" s="290"/>
      <c r="F91" s="313" t="s">
        <v>615</v>
      </c>
      <c r="G91" s="314"/>
      <c r="H91" s="290" t="s">
        <v>636</v>
      </c>
      <c r="I91" s="290" t="s">
        <v>611</v>
      </c>
      <c r="J91" s="290">
        <v>50</v>
      </c>
      <c r="K91" s="304"/>
    </row>
    <row r="92" spans="2:11" s="1" customFormat="1" ht="15" customHeight="1">
      <c r="B92" s="315"/>
      <c r="C92" s="290" t="s">
        <v>637</v>
      </c>
      <c r="D92" s="290"/>
      <c r="E92" s="290"/>
      <c r="F92" s="313" t="s">
        <v>615</v>
      </c>
      <c r="G92" s="314"/>
      <c r="H92" s="290" t="s">
        <v>638</v>
      </c>
      <c r="I92" s="290" t="s">
        <v>611</v>
      </c>
      <c r="J92" s="290">
        <v>255</v>
      </c>
      <c r="K92" s="304"/>
    </row>
    <row r="93" spans="2:11" s="1" customFormat="1" ht="15" customHeight="1">
      <c r="B93" s="315"/>
      <c r="C93" s="290" t="s">
        <v>639</v>
      </c>
      <c r="D93" s="290"/>
      <c r="E93" s="290"/>
      <c r="F93" s="313" t="s">
        <v>609</v>
      </c>
      <c r="G93" s="314"/>
      <c r="H93" s="290" t="s">
        <v>640</v>
      </c>
      <c r="I93" s="290" t="s">
        <v>641</v>
      </c>
      <c r="J93" s="290"/>
      <c r="K93" s="304"/>
    </row>
    <row r="94" spans="2:11" s="1" customFormat="1" ht="15" customHeight="1">
      <c r="B94" s="315"/>
      <c r="C94" s="290" t="s">
        <v>642</v>
      </c>
      <c r="D94" s="290"/>
      <c r="E94" s="290"/>
      <c r="F94" s="313" t="s">
        <v>609</v>
      </c>
      <c r="G94" s="314"/>
      <c r="H94" s="290" t="s">
        <v>643</v>
      </c>
      <c r="I94" s="290" t="s">
        <v>644</v>
      </c>
      <c r="J94" s="290"/>
      <c r="K94" s="304"/>
    </row>
    <row r="95" spans="2:11" s="1" customFormat="1" ht="15" customHeight="1">
      <c r="B95" s="315"/>
      <c r="C95" s="290" t="s">
        <v>645</v>
      </c>
      <c r="D95" s="290"/>
      <c r="E95" s="290"/>
      <c r="F95" s="313" t="s">
        <v>609</v>
      </c>
      <c r="G95" s="314"/>
      <c r="H95" s="290" t="s">
        <v>645</v>
      </c>
      <c r="I95" s="290" t="s">
        <v>644</v>
      </c>
      <c r="J95" s="290"/>
      <c r="K95" s="304"/>
    </row>
    <row r="96" spans="2:11" s="1" customFormat="1" ht="15" customHeight="1">
      <c r="B96" s="315"/>
      <c r="C96" s="290" t="s">
        <v>48</v>
      </c>
      <c r="D96" s="290"/>
      <c r="E96" s="290"/>
      <c r="F96" s="313" t="s">
        <v>609</v>
      </c>
      <c r="G96" s="314"/>
      <c r="H96" s="290" t="s">
        <v>646</v>
      </c>
      <c r="I96" s="290" t="s">
        <v>644</v>
      </c>
      <c r="J96" s="290"/>
      <c r="K96" s="304"/>
    </row>
    <row r="97" spans="2:11" s="1" customFormat="1" ht="15" customHeight="1">
      <c r="B97" s="315"/>
      <c r="C97" s="290" t="s">
        <v>58</v>
      </c>
      <c r="D97" s="290"/>
      <c r="E97" s="290"/>
      <c r="F97" s="313" t="s">
        <v>609</v>
      </c>
      <c r="G97" s="314"/>
      <c r="H97" s="290" t="s">
        <v>647</v>
      </c>
      <c r="I97" s="290" t="s">
        <v>644</v>
      </c>
      <c r="J97" s="290"/>
      <c r="K97" s="304"/>
    </row>
    <row r="98" spans="2:11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648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603</v>
      </c>
      <c r="D103" s="305"/>
      <c r="E103" s="305"/>
      <c r="F103" s="305" t="s">
        <v>604</v>
      </c>
      <c r="G103" s="306"/>
      <c r="H103" s="305" t="s">
        <v>64</v>
      </c>
      <c r="I103" s="305" t="s">
        <v>67</v>
      </c>
      <c r="J103" s="305" t="s">
        <v>605</v>
      </c>
      <c r="K103" s="304"/>
    </row>
    <row r="104" spans="2:11" s="1" customFormat="1" ht="17.25" customHeight="1">
      <c r="B104" s="302"/>
      <c r="C104" s="307" t="s">
        <v>606</v>
      </c>
      <c r="D104" s="307"/>
      <c r="E104" s="307"/>
      <c r="F104" s="308" t="s">
        <v>607</v>
      </c>
      <c r="G104" s="309"/>
      <c r="H104" s="307"/>
      <c r="I104" s="307"/>
      <c r="J104" s="307" t="s">
        <v>608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pans="2:11" s="1" customFormat="1" ht="15" customHeight="1">
      <c r="B106" s="302"/>
      <c r="C106" s="290" t="s">
        <v>63</v>
      </c>
      <c r="D106" s="312"/>
      <c r="E106" s="312"/>
      <c r="F106" s="313" t="s">
        <v>609</v>
      </c>
      <c r="G106" s="290"/>
      <c r="H106" s="290" t="s">
        <v>649</v>
      </c>
      <c r="I106" s="290" t="s">
        <v>611</v>
      </c>
      <c r="J106" s="290">
        <v>20</v>
      </c>
      <c r="K106" s="304"/>
    </row>
    <row r="107" spans="2:11" s="1" customFormat="1" ht="15" customHeight="1">
      <c r="B107" s="302"/>
      <c r="C107" s="290" t="s">
        <v>612</v>
      </c>
      <c r="D107" s="290"/>
      <c r="E107" s="290"/>
      <c r="F107" s="313" t="s">
        <v>609</v>
      </c>
      <c r="G107" s="290"/>
      <c r="H107" s="290" t="s">
        <v>649</v>
      </c>
      <c r="I107" s="290" t="s">
        <v>611</v>
      </c>
      <c r="J107" s="290">
        <v>120</v>
      </c>
      <c r="K107" s="304"/>
    </row>
    <row r="108" spans="2:11" s="1" customFormat="1" ht="15" customHeight="1">
      <c r="B108" s="315"/>
      <c r="C108" s="290" t="s">
        <v>614</v>
      </c>
      <c r="D108" s="290"/>
      <c r="E108" s="290"/>
      <c r="F108" s="313" t="s">
        <v>615</v>
      </c>
      <c r="G108" s="290"/>
      <c r="H108" s="290" t="s">
        <v>649</v>
      </c>
      <c r="I108" s="290" t="s">
        <v>611</v>
      </c>
      <c r="J108" s="290">
        <v>50</v>
      </c>
      <c r="K108" s="304"/>
    </row>
    <row r="109" spans="2:11" s="1" customFormat="1" ht="15" customHeight="1">
      <c r="B109" s="315"/>
      <c r="C109" s="290" t="s">
        <v>617</v>
      </c>
      <c r="D109" s="290"/>
      <c r="E109" s="290"/>
      <c r="F109" s="313" t="s">
        <v>609</v>
      </c>
      <c r="G109" s="290"/>
      <c r="H109" s="290" t="s">
        <v>649</v>
      </c>
      <c r="I109" s="290" t="s">
        <v>619</v>
      </c>
      <c r="J109" s="290"/>
      <c r="K109" s="304"/>
    </row>
    <row r="110" spans="2:11" s="1" customFormat="1" ht="15" customHeight="1">
      <c r="B110" s="315"/>
      <c r="C110" s="290" t="s">
        <v>628</v>
      </c>
      <c r="D110" s="290"/>
      <c r="E110" s="290"/>
      <c r="F110" s="313" t="s">
        <v>615</v>
      </c>
      <c r="G110" s="290"/>
      <c r="H110" s="290" t="s">
        <v>649</v>
      </c>
      <c r="I110" s="290" t="s">
        <v>611</v>
      </c>
      <c r="J110" s="290">
        <v>50</v>
      </c>
      <c r="K110" s="304"/>
    </row>
    <row r="111" spans="2:11" s="1" customFormat="1" ht="15" customHeight="1">
      <c r="B111" s="315"/>
      <c r="C111" s="290" t="s">
        <v>636</v>
      </c>
      <c r="D111" s="290"/>
      <c r="E111" s="290"/>
      <c r="F111" s="313" t="s">
        <v>615</v>
      </c>
      <c r="G111" s="290"/>
      <c r="H111" s="290" t="s">
        <v>649</v>
      </c>
      <c r="I111" s="290" t="s">
        <v>611</v>
      </c>
      <c r="J111" s="290">
        <v>50</v>
      </c>
      <c r="K111" s="304"/>
    </row>
    <row r="112" spans="2:11" s="1" customFormat="1" ht="15" customHeight="1">
      <c r="B112" s="315"/>
      <c r="C112" s="290" t="s">
        <v>634</v>
      </c>
      <c r="D112" s="290"/>
      <c r="E112" s="290"/>
      <c r="F112" s="313" t="s">
        <v>615</v>
      </c>
      <c r="G112" s="290"/>
      <c r="H112" s="290" t="s">
        <v>649</v>
      </c>
      <c r="I112" s="290" t="s">
        <v>611</v>
      </c>
      <c r="J112" s="290">
        <v>50</v>
      </c>
      <c r="K112" s="304"/>
    </row>
    <row r="113" spans="2:11" s="1" customFormat="1" ht="15" customHeight="1">
      <c r="B113" s="315"/>
      <c r="C113" s="290" t="s">
        <v>63</v>
      </c>
      <c r="D113" s="290"/>
      <c r="E113" s="290"/>
      <c r="F113" s="313" t="s">
        <v>609</v>
      </c>
      <c r="G113" s="290"/>
      <c r="H113" s="290" t="s">
        <v>650</v>
      </c>
      <c r="I113" s="290" t="s">
        <v>611</v>
      </c>
      <c r="J113" s="290">
        <v>20</v>
      </c>
      <c r="K113" s="304"/>
    </row>
    <row r="114" spans="2:11" s="1" customFormat="1" ht="15" customHeight="1">
      <c r="B114" s="315"/>
      <c r="C114" s="290" t="s">
        <v>651</v>
      </c>
      <c r="D114" s="290"/>
      <c r="E114" s="290"/>
      <c r="F114" s="313" t="s">
        <v>609</v>
      </c>
      <c r="G114" s="290"/>
      <c r="H114" s="290" t="s">
        <v>652</v>
      </c>
      <c r="I114" s="290" t="s">
        <v>611</v>
      </c>
      <c r="J114" s="290">
        <v>120</v>
      </c>
      <c r="K114" s="304"/>
    </row>
    <row r="115" spans="2:11" s="1" customFormat="1" ht="15" customHeight="1">
      <c r="B115" s="315"/>
      <c r="C115" s="290" t="s">
        <v>48</v>
      </c>
      <c r="D115" s="290"/>
      <c r="E115" s="290"/>
      <c r="F115" s="313" t="s">
        <v>609</v>
      </c>
      <c r="G115" s="290"/>
      <c r="H115" s="290" t="s">
        <v>653</v>
      </c>
      <c r="I115" s="290" t="s">
        <v>644</v>
      </c>
      <c r="J115" s="290"/>
      <c r="K115" s="304"/>
    </row>
    <row r="116" spans="2:11" s="1" customFormat="1" ht="15" customHeight="1">
      <c r="B116" s="315"/>
      <c r="C116" s="290" t="s">
        <v>58</v>
      </c>
      <c r="D116" s="290"/>
      <c r="E116" s="290"/>
      <c r="F116" s="313" t="s">
        <v>609</v>
      </c>
      <c r="G116" s="290"/>
      <c r="H116" s="290" t="s">
        <v>654</v>
      </c>
      <c r="I116" s="290" t="s">
        <v>644</v>
      </c>
      <c r="J116" s="290"/>
      <c r="K116" s="304"/>
    </row>
    <row r="117" spans="2:11" s="1" customFormat="1" ht="15" customHeight="1">
      <c r="B117" s="315"/>
      <c r="C117" s="290" t="s">
        <v>67</v>
      </c>
      <c r="D117" s="290"/>
      <c r="E117" s="290"/>
      <c r="F117" s="313" t="s">
        <v>609</v>
      </c>
      <c r="G117" s="290"/>
      <c r="H117" s="290" t="s">
        <v>655</v>
      </c>
      <c r="I117" s="290" t="s">
        <v>656</v>
      </c>
      <c r="J117" s="290"/>
      <c r="K117" s="304"/>
    </row>
    <row r="118" spans="2:11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1" t="s">
        <v>657</v>
      </c>
      <c r="D122" s="281"/>
      <c r="E122" s="281"/>
      <c r="F122" s="281"/>
      <c r="G122" s="281"/>
      <c r="H122" s="281"/>
      <c r="I122" s="281"/>
      <c r="J122" s="281"/>
      <c r="K122" s="332"/>
    </row>
    <row r="123" spans="2:11" s="1" customFormat="1" ht="17.25" customHeight="1">
      <c r="B123" s="333"/>
      <c r="C123" s="305" t="s">
        <v>603</v>
      </c>
      <c r="D123" s="305"/>
      <c r="E123" s="305"/>
      <c r="F123" s="305" t="s">
        <v>604</v>
      </c>
      <c r="G123" s="306"/>
      <c r="H123" s="305" t="s">
        <v>64</v>
      </c>
      <c r="I123" s="305" t="s">
        <v>67</v>
      </c>
      <c r="J123" s="305" t="s">
        <v>605</v>
      </c>
      <c r="K123" s="334"/>
    </row>
    <row r="124" spans="2:11" s="1" customFormat="1" ht="17.25" customHeight="1">
      <c r="B124" s="333"/>
      <c r="C124" s="307" t="s">
        <v>606</v>
      </c>
      <c r="D124" s="307"/>
      <c r="E124" s="307"/>
      <c r="F124" s="308" t="s">
        <v>607</v>
      </c>
      <c r="G124" s="309"/>
      <c r="H124" s="307"/>
      <c r="I124" s="307"/>
      <c r="J124" s="307" t="s">
        <v>608</v>
      </c>
      <c r="K124" s="334"/>
    </row>
    <row r="125" spans="2:11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pans="2:11" s="1" customFormat="1" ht="15" customHeight="1">
      <c r="B126" s="335"/>
      <c r="C126" s="290" t="s">
        <v>612</v>
      </c>
      <c r="D126" s="312"/>
      <c r="E126" s="312"/>
      <c r="F126" s="313" t="s">
        <v>609</v>
      </c>
      <c r="G126" s="290"/>
      <c r="H126" s="290" t="s">
        <v>649</v>
      </c>
      <c r="I126" s="290" t="s">
        <v>611</v>
      </c>
      <c r="J126" s="290">
        <v>120</v>
      </c>
      <c r="K126" s="338"/>
    </row>
    <row r="127" spans="2:11" s="1" customFormat="1" ht="15" customHeight="1">
      <c r="B127" s="335"/>
      <c r="C127" s="290" t="s">
        <v>658</v>
      </c>
      <c r="D127" s="290"/>
      <c r="E127" s="290"/>
      <c r="F127" s="313" t="s">
        <v>609</v>
      </c>
      <c r="G127" s="290"/>
      <c r="H127" s="290" t="s">
        <v>659</v>
      </c>
      <c r="I127" s="290" t="s">
        <v>611</v>
      </c>
      <c r="J127" s="290" t="s">
        <v>660</v>
      </c>
      <c r="K127" s="338"/>
    </row>
    <row r="128" spans="2:11" s="1" customFormat="1" ht="15" customHeight="1">
      <c r="B128" s="335"/>
      <c r="C128" s="290" t="s">
        <v>557</v>
      </c>
      <c r="D128" s="290"/>
      <c r="E128" s="290"/>
      <c r="F128" s="313" t="s">
        <v>609</v>
      </c>
      <c r="G128" s="290"/>
      <c r="H128" s="290" t="s">
        <v>661</v>
      </c>
      <c r="I128" s="290" t="s">
        <v>611</v>
      </c>
      <c r="J128" s="290" t="s">
        <v>660</v>
      </c>
      <c r="K128" s="338"/>
    </row>
    <row r="129" spans="2:11" s="1" customFormat="1" ht="15" customHeight="1">
      <c r="B129" s="335"/>
      <c r="C129" s="290" t="s">
        <v>620</v>
      </c>
      <c r="D129" s="290"/>
      <c r="E129" s="290"/>
      <c r="F129" s="313" t="s">
        <v>615</v>
      </c>
      <c r="G129" s="290"/>
      <c r="H129" s="290" t="s">
        <v>621</v>
      </c>
      <c r="I129" s="290" t="s">
        <v>611</v>
      </c>
      <c r="J129" s="290">
        <v>15</v>
      </c>
      <c r="K129" s="338"/>
    </row>
    <row r="130" spans="2:11" s="1" customFormat="1" ht="15" customHeight="1">
      <c r="B130" s="335"/>
      <c r="C130" s="316" t="s">
        <v>622</v>
      </c>
      <c r="D130" s="316"/>
      <c r="E130" s="316"/>
      <c r="F130" s="317" t="s">
        <v>615</v>
      </c>
      <c r="G130" s="316"/>
      <c r="H130" s="316" t="s">
        <v>623</v>
      </c>
      <c r="I130" s="316" t="s">
        <v>611</v>
      </c>
      <c r="J130" s="316">
        <v>15</v>
      </c>
      <c r="K130" s="338"/>
    </row>
    <row r="131" spans="2:11" s="1" customFormat="1" ht="15" customHeight="1">
      <c r="B131" s="335"/>
      <c r="C131" s="316" t="s">
        <v>624</v>
      </c>
      <c r="D131" s="316"/>
      <c r="E131" s="316"/>
      <c r="F131" s="317" t="s">
        <v>615</v>
      </c>
      <c r="G131" s="316"/>
      <c r="H131" s="316" t="s">
        <v>625</v>
      </c>
      <c r="I131" s="316" t="s">
        <v>611</v>
      </c>
      <c r="J131" s="316">
        <v>20</v>
      </c>
      <c r="K131" s="338"/>
    </row>
    <row r="132" spans="2:11" s="1" customFormat="1" ht="15" customHeight="1">
      <c r="B132" s="335"/>
      <c r="C132" s="316" t="s">
        <v>626</v>
      </c>
      <c r="D132" s="316"/>
      <c r="E132" s="316"/>
      <c r="F132" s="317" t="s">
        <v>615</v>
      </c>
      <c r="G132" s="316"/>
      <c r="H132" s="316" t="s">
        <v>627</v>
      </c>
      <c r="I132" s="316" t="s">
        <v>611</v>
      </c>
      <c r="J132" s="316">
        <v>20</v>
      </c>
      <c r="K132" s="338"/>
    </row>
    <row r="133" spans="2:11" s="1" customFormat="1" ht="15" customHeight="1">
      <c r="B133" s="335"/>
      <c r="C133" s="290" t="s">
        <v>614</v>
      </c>
      <c r="D133" s="290"/>
      <c r="E133" s="290"/>
      <c r="F133" s="313" t="s">
        <v>615</v>
      </c>
      <c r="G133" s="290"/>
      <c r="H133" s="290" t="s">
        <v>649</v>
      </c>
      <c r="I133" s="290" t="s">
        <v>611</v>
      </c>
      <c r="J133" s="290">
        <v>50</v>
      </c>
      <c r="K133" s="338"/>
    </row>
    <row r="134" spans="2:11" s="1" customFormat="1" ht="15" customHeight="1">
      <c r="B134" s="335"/>
      <c r="C134" s="290" t="s">
        <v>628</v>
      </c>
      <c r="D134" s="290"/>
      <c r="E134" s="290"/>
      <c r="F134" s="313" t="s">
        <v>615</v>
      </c>
      <c r="G134" s="290"/>
      <c r="H134" s="290" t="s">
        <v>649</v>
      </c>
      <c r="I134" s="290" t="s">
        <v>611</v>
      </c>
      <c r="J134" s="290">
        <v>50</v>
      </c>
      <c r="K134" s="338"/>
    </row>
    <row r="135" spans="2:11" s="1" customFormat="1" ht="15" customHeight="1">
      <c r="B135" s="335"/>
      <c r="C135" s="290" t="s">
        <v>634</v>
      </c>
      <c r="D135" s="290"/>
      <c r="E135" s="290"/>
      <c r="F135" s="313" t="s">
        <v>615</v>
      </c>
      <c r="G135" s="290"/>
      <c r="H135" s="290" t="s">
        <v>649</v>
      </c>
      <c r="I135" s="290" t="s">
        <v>611</v>
      </c>
      <c r="J135" s="290">
        <v>50</v>
      </c>
      <c r="K135" s="338"/>
    </row>
    <row r="136" spans="2:11" s="1" customFormat="1" ht="15" customHeight="1">
      <c r="B136" s="335"/>
      <c r="C136" s="290" t="s">
        <v>636</v>
      </c>
      <c r="D136" s="290"/>
      <c r="E136" s="290"/>
      <c r="F136" s="313" t="s">
        <v>615</v>
      </c>
      <c r="G136" s="290"/>
      <c r="H136" s="290" t="s">
        <v>649</v>
      </c>
      <c r="I136" s="290" t="s">
        <v>611</v>
      </c>
      <c r="J136" s="290">
        <v>50</v>
      </c>
      <c r="K136" s="338"/>
    </row>
    <row r="137" spans="2:11" s="1" customFormat="1" ht="15" customHeight="1">
      <c r="B137" s="335"/>
      <c r="C137" s="290" t="s">
        <v>637</v>
      </c>
      <c r="D137" s="290"/>
      <c r="E137" s="290"/>
      <c r="F137" s="313" t="s">
        <v>615</v>
      </c>
      <c r="G137" s="290"/>
      <c r="H137" s="290" t="s">
        <v>662</v>
      </c>
      <c r="I137" s="290" t="s">
        <v>611</v>
      </c>
      <c r="J137" s="290">
        <v>255</v>
      </c>
      <c r="K137" s="338"/>
    </row>
    <row r="138" spans="2:11" s="1" customFormat="1" ht="15" customHeight="1">
      <c r="B138" s="335"/>
      <c r="C138" s="290" t="s">
        <v>639</v>
      </c>
      <c r="D138" s="290"/>
      <c r="E138" s="290"/>
      <c r="F138" s="313" t="s">
        <v>609</v>
      </c>
      <c r="G138" s="290"/>
      <c r="H138" s="290" t="s">
        <v>663</v>
      </c>
      <c r="I138" s="290" t="s">
        <v>641</v>
      </c>
      <c r="J138" s="290"/>
      <c r="K138" s="338"/>
    </row>
    <row r="139" spans="2:11" s="1" customFormat="1" ht="15" customHeight="1">
      <c r="B139" s="335"/>
      <c r="C139" s="290" t="s">
        <v>642</v>
      </c>
      <c r="D139" s="290"/>
      <c r="E139" s="290"/>
      <c r="F139" s="313" t="s">
        <v>609</v>
      </c>
      <c r="G139" s="290"/>
      <c r="H139" s="290" t="s">
        <v>664</v>
      </c>
      <c r="I139" s="290" t="s">
        <v>644</v>
      </c>
      <c r="J139" s="290"/>
      <c r="K139" s="338"/>
    </row>
    <row r="140" spans="2:11" s="1" customFormat="1" ht="15" customHeight="1">
      <c r="B140" s="335"/>
      <c r="C140" s="290" t="s">
        <v>645</v>
      </c>
      <c r="D140" s="290"/>
      <c r="E140" s="290"/>
      <c r="F140" s="313" t="s">
        <v>609</v>
      </c>
      <c r="G140" s="290"/>
      <c r="H140" s="290" t="s">
        <v>645</v>
      </c>
      <c r="I140" s="290" t="s">
        <v>644</v>
      </c>
      <c r="J140" s="290"/>
      <c r="K140" s="338"/>
    </row>
    <row r="141" spans="2:11" s="1" customFormat="1" ht="15" customHeight="1">
      <c r="B141" s="335"/>
      <c r="C141" s="290" t="s">
        <v>48</v>
      </c>
      <c r="D141" s="290"/>
      <c r="E141" s="290"/>
      <c r="F141" s="313" t="s">
        <v>609</v>
      </c>
      <c r="G141" s="290"/>
      <c r="H141" s="290" t="s">
        <v>665</v>
      </c>
      <c r="I141" s="290" t="s">
        <v>644</v>
      </c>
      <c r="J141" s="290"/>
      <c r="K141" s="338"/>
    </row>
    <row r="142" spans="2:11" s="1" customFormat="1" ht="15" customHeight="1">
      <c r="B142" s="335"/>
      <c r="C142" s="290" t="s">
        <v>666</v>
      </c>
      <c r="D142" s="290"/>
      <c r="E142" s="290"/>
      <c r="F142" s="313" t="s">
        <v>609</v>
      </c>
      <c r="G142" s="290"/>
      <c r="H142" s="290" t="s">
        <v>667</v>
      </c>
      <c r="I142" s="290" t="s">
        <v>644</v>
      </c>
      <c r="J142" s="290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668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603</v>
      </c>
      <c r="D148" s="305"/>
      <c r="E148" s="305"/>
      <c r="F148" s="305" t="s">
        <v>604</v>
      </c>
      <c r="G148" s="306"/>
      <c r="H148" s="305" t="s">
        <v>64</v>
      </c>
      <c r="I148" s="305" t="s">
        <v>67</v>
      </c>
      <c r="J148" s="305" t="s">
        <v>605</v>
      </c>
      <c r="K148" s="304"/>
    </row>
    <row r="149" spans="2:11" s="1" customFormat="1" ht="17.25" customHeight="1">
      <c r="B149" s="302"/>
      <c r="C149" s="307" t="s">
        <v>606</v>
      </c>
      <c r="D149" s="307"/>
      <c r="E149" s="307"/>
      <c r="F149" s="308" t="s">
        <v>607</v>
      </c>
      <c r="G149" s="309"/>
      <c r="H149" s="307"/>
      <c r="I149" s="307"/>
      <c r="J149" s="307" t="s">
        <v>608</v>
      </c>
      <c r="K149" s="304"/>
    </row>
    <row r="150" spans="2:11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pans="2:11" s="1" customFormat="1" ht="15" customHeight="1">
      <c r="B151" s="315"/>
      <c r="C151" s="342" t="s">
        <v>612</v>
      </c>
      <c r="D151" s="290"/>
      <c r="E151" s="290"/>
      <c r="F151" s="343" t="s">
        <v>609</v>
      </c>
      <c r="G151" s="290"/>
      <c r="H151" s="342" t="s">
        <v>649</v>
      </c>
      <c r="I151" s="342" t="s">
        <v>611</v>
      </c>
      <c r="J151" s="342">
        <v>120</v>
      </c>
      <c r="K151" s="338"/>
    </row>
    <row r="152" spans="2:11" s="1" customFormat="1" ht="15" customHeight="1">
      <c r="B152" s="315"/>
      <c r="C152" s="342" t="s">
        <v>658</v>
      </c>
      <c r="D152" s="290"/>
      <c r="E152" s="290"/>
      <c r="F152" s="343" t="s">
        <v>609</v>
      </c>
      <c r="G152" s="290"/>
      <c r="H152" s="342" t="s">
        <v>669</v>
      </c>
      <c r="I152" s="342" t="s">
        <v>611</v>
      </c>
      <c r="J152" s="342" t="s">
        <v>660</v>
      </c>
      <c r="K152" s="338"/>
    </row>
    <row r="153" spans="2:11" s="1" customFormat="1" ht="15" customHeight="1">
      <c r="B153" s="315"/>
      <c r="C153" s="342" t="s">
        <v>557</v>
      </c>
      <c r="D153" s="290"/>
      <c r="E153" s="290"/>
      <c r="F153" s="343" t="s">
        <v>609</v>
      </c>
      <c r="G153" s="290"/>
      <c r="H153" s="342" t="s">
        <v>670</v>
      </c>
      <c r="I153" s="342" t="s">
        <v>611</v>
      </c>
      <c r="J153" s="342" t="s">
        <v>660</v>
      </c>
      <c r="K153" s="338"/>
    </row>
    <row r="154" spans="2:11" s="1" customFormat="1" ht="15" customHeight="1">
      <c r="B154" s="315"/>
      <c r="C154" s="342" t="s">
        <v>614</v>
      </c>
      <c r="D154" s="290"/>
      <c r="E154" s="290"/>
      <c r="F154" s="343" t="s">
        <v>615</v>
      </c>
      <c r="G154" s="290"/>
      <c r="H154" s="342" t="s">
        <v>649</v>
      </c>
      <c r="I154" s="342" t="s">
        <v>611</v>
      </c>
      <c r="J154" s="342">
        <v>50</v>
      </c>
      <c r="K154" s="338"/>
    </row>
    <row r="155" spans="2:11" s="1" customFormat="1" ht="15" customHeight="1">
      <c r="B155" s="315"/>
      <c r="C155" s="342" t="s">
        <v>617</v>
      </c>
      <c r="D155" s="290"/>
      <c r="E155" s="290"/>
      <c r="F155" s="343" t="s">
        <v>609</v>
      </c>
      <c r="G155" s="290"/>
      <c r="H155" s="342" t="s">
        <v>649</v>
      </c>
      <c r="I155" s="342" t="s">
        <v>619</v>
      </c>
      <c r="J155" s="342"/>
      <c r="K155" s="338"/>
    </row>
    <row r="156" spans="2:11" s="1" customFormat="1" ht="15" customHeight="1">
      <c r="B156" s="315"/>
      <c r="C156" s="342" t="s">
        <v>628</v>
      </c>
      <c r="D156" s="290"/>
      <c r="E156" s="290"/>
      <c r="F156" s="343" t="s">
        <v>615</v>
      </c>
      <c r="G156" s="290"/>
      <c r="H156" s="342" t="s">
        <v>649</v>
      </c>
      <c r="I156" s="342" t="s">
        <v>611</v>
      </c>
      <c r="J156" s="342">
        <v>50</v>
      </c>
      <c r="K156" s="338"/>
    </row>
    <row r="157" spans="2:11" s="1" customFormat="1" ht="15" customHeight="1">
      <c r="B157" s="315"/>
      <c r="C157" s="342" t="s">
        <v>636</v>
      </c>
      <c r="D157" s="290"/>
      <c r="E157" s="290"/>
      <c r="F157" s="343" t="s">
        <v>615</v>
      </c>
      <c r="G157" s="290"/>
      <c r="H157" s="342" t="s">
        <v>649</v>
      </c>
      <c r="I157" s="342" t="s">
        <v>611</v>
      </c>
      <c r="J157" s="342">
        <v>50</v>
      </c>
      <c r="K157" s="338"/>
    </row>
    <row r="158" spans="2:11" s="1" customFormat="1" ht="15" customHeight="1">
      <c r="B158" s="315"/>
      <c r="C158" s="342" t="s">
        <v>634</v>
      </c>
      <c r="D158" s="290"/>
      <c r="E158" s="290"/>
      <c r="F158" s="343" t="s">
        <v>615</v>
      </c>
      <c r="G158" s="290"/>
      <c r="H158" s="342" t="s">
        <v>649</v>
      </c>
      <c r="I158" s="342" t="s">
        <v>611</v>
      </c>
      <c r="J158" s="342">
        <v>50</v>
      </c>
      <c r="K158" s="338"/>
    </row>
    <row r="159" spans="2:11" s="1" customFormat="1" ht="15" customHeight="1">
      <c r="B159" s="315"/>
      <c r="C159" s="342" t="s">
        <v>99</v>
      </c>
      <c r="D159" s="290"/>
      <c r="E159" s="290"/>
      <c r="F159" s="343" t="s">
        <v>609</v>
      </c>
      <c r="G159" s="290"/>
      <c r="H159" s="342" t="s">
        <v>671</v>
      </c>
      <c r="I159" s="342" t="s">
        <v>611</v>
      </c>
      <c r="J159" s="342" t="s">
        <v>672</v>
      </c>
      <c r="K159" s="338"/>
    </row>
    <row r="160" spans="2:11" s="1" customFormat="1" ht="15" customHeight="1">
      <c r="B160" s="315"/>
      <c r="C160" s="342" t="s">
        <v>673</v>
      </c>
      <c r="D160" s="290"/>
      <c r="E160" s="290"/>
      <c r="F160" s="343" t="s">
        <v>609</v>
      </c>
      <c r="G160" s="290"/>
      <c r="H160" s="342" t="s">
        <v>674</v>
      </c>
      <c r="I160" s="342" t="s">
        <v>644</v>
      </c>
      <c r="J160" s="342"/>
      <c r="K160" s="338"/>
    </row>
    <row r="161" spans="2:1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pans="2:11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675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603</v>
      </c>
      <c r="D166" s="305"/>
      <c r="E166" s="305"/>
      <c r="F166" s="305" t="s">
        <v>604</v>
      </c>
      <c r="G166" s="347"/>
      <c r="H166" s="348" t="s">
        <v>64</v>
      </c>
      <c r="I166" s="348" t="s">
        <v>67</v>
      </c>
      <c r="J166" s="305" t="s">
        <v>605</v>
      </c>
      <c r="K166" s="282"/>
    </row>
    <row r="167" spans="2:11" s="1" customFormat="1" ht="17.25" customHeight="1">
      <c r="B167" s="283"/>
      <c r="C167" s="307" t="s">
        <v>606</v>
      </c>
      <c r="D167" s="307"/>
      <c r="E167" s="307"/>
      <c r="F167" s="308" t="s">
        <v>607</v>
      </c>
      <c r="G167" s="349"/>
      <c r="H167" s="350"/>
      <c r="I167" s="350"/>
      <c r="J167" s="307" t="s">
        <v>608</v>
      </c>
      <c r="K167" s="285"/>
    </row>
    <row r="168" spans="2:11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pans="2:11" s="1" customFormat="1" ht="15" customHeight="1">
      <c r="B169" s="315"/>
      <c r="C169" s="290" t="s">
        <v>612</v>
      </c>
      <c r="D169" s="290"/>
      <c r="E169" s="290"/>
      <c r="F169" s="313" t="s">
        <v>609</v>
      </c>
      <c r="G169" s="290"/>
      <c r="H169" s="290" t="s">
        <v>649</v>
      </c>
      <c r="I169" s="290" t="s">
        <v>611</v>
      </c>
      <c r="J169" s="290">
        <v>120</v>
      </c>
      <c r="K169" s="338"/>
    </row>
    <row r="170" spans="2:11" s="1" customFormat="1" ht="15" customHeight="1">
      <c r="B170" s="315"/>
      <c r="C170" s="290" t="s">
        <v>658</v>
      </c>
      <c r="D170" s="290"/>
      <c r="E170" s="290"/>
      <c r="F170" s="313" t="s">
        <v>609</v>
      </c>
      <c r="G170" s="290"/>
      <c r="H170" s="290" t="s">
        <v>659</v>
      </c>
      <c r="I170" s="290" t="s">
        <v>611</v>
      </c>
      <c r="J170" s="290" t="s">
        <v>660</v>
      </c>
      <c r="K170" s="338"/>
    </row>
    <row r="171" spans="2:11" s="1" customFormat="1" ht="15" customHeight="1">
      <c r="B171" s="315"/>
      <c r="C171" s="290" t="s">
        <v>557</v>
      </c>
      <c r="D171" s="290"/>
      <c r="E171" s="290"/>
      <c r="F171" s="313" t="s">
        <v>609</v>
      </c>
      <c r="G171" s="290"/>
      <c r="H171" s="290" t="s">
        <v>676</v>
      </c>
      <c r="I171" s="290" t="s">
        <v>611</v>
      </c>
      <c r="J171" s="290" t="s">
        <v>660</v>
      </c>
      <c r="K171" s="338"/>
    </row>
    <row r="172" spans="2:11" s="1" customFormat="1" ht="15" customHeight="1">
      <c r="B172" s="315"/>
      <c r="C172" s="290" t="s">
        <v>614</v>
      </c>
      <c r="D172" s="290"/>
      <c r="E172" s="290"/>
      <c r="F172" s="313" t="s">
        <v>615</v>
      </c>
      <c r="G172" s="290"/>
      <c r="H172" s="290" t="s">
        <v>676</v>
      </c>
      <c r="I172" s="290" t="s">
        <v>611</v>
      </c>
      <c r="J172" s="290">
        <v>50</v>
      </c>
      <c r="K172" s="338"/>
    </row>
    <row r="173" spans="2:11" s="1" customFormat="1" ht="15" customHeight="1">
      <c r="B173" s="315"/>
      <c r="C173" s="290" t="s">
        <v>617</v>
      </c>
      <c r="D173" s="290"/>
      <c r="E173" s="290"/>
      <c r="F173" s="313" t="s">
        <v>609</v>
      </c>
      <c r="G173" s="290"/>
      <c r="H173" s="290" t="s">
        <v>676</v>
      </c>
      <c r="I173" s="290" t="s">
        <v>619</v>
      </c>
      <c r="J173" s="290"/>
      <c r="K173" s="338"/>
    </row>
    <row r="174" spans="2:11" s="1" customFormat="1" ht="15" customHeight="1">
      <c r="B174" s="315"/>
      <c r="C174" s="290" t="s">
        <v>628</v>
      </c>
      <c r="D174" s="290"/>
      <c r="E174" s="290"/>
      <c r="F174" s="313" t="s">
        <v>615</v>
      </c>
      <c r="G174" s="290"/>
      <c r="H174" s="290" t="s">
        <v>676</v>
      </c>
      <c r="I174" s="290" t="s">
        <v>611</v>
      </c>
      <c r="J174" s="290">
        <v>50</v>
      </c>
      <c r="K174" s="338"/>
    </row>
    <row r="175" spans="2:11" s="1" customFormat="1" ht="15" customHeight="1">
      <c r="B175" s="315"/>
      <c r="C175" s="290" t="s">
        <v>636</v>
      </c>
      <c r="D175" s="290"/>
      <c r="E175" s="290"/>
      <c r="F175" s="313" t="s">
        <v>615</v>
      </c>
      <c r="G175" s="290"/>
      <c r="H175" s="290" t="s">
        <v>676</v>
      </c>
      <c r="I175" s="290" t="s">
        <v>611</v>
      </c>
      <c r="J175" s="290">
        <v>50</v>
      </c>
      <c r="K175" s="338"/>
    </row>
    <row r="176" spans="2:11" s="1" customFormat="1" ht="15" customHeight="1">
      <c r="B176" s="315"/>
      <c r="C176" s="290" t="s">
        <v>634</v>
      </c>
      <c r="D176" s="290"/>
      <c r="E176" s="290"/>
      <c r="F176" s="313" t="s">
        <v>615</v>
      </c>
      <c r="G176" s="290"/>
      <c r="H176" s="290" t="s">
        <v>676</v>
      </c>
      <c r="I176" s="290" t="s">
        <v>611</v>
      </c>
      <c r="J176" s="290">
        <v>50</v>
      </c>
      <c r="K176" s="338"/>
    </row>
    <row r="177" spans="2:11" s="1" customFormat="1" ht="15" customHeight="1">
      <c r="B177" s="315"/>
      <c r="C177" s="290" t="s">
        <v>113</v>
      </c>
      <c r="D177" s="290"/>
      <c r="E177" s="290"/>
      <c r="F177" s="313" t="s">
        <v>609</v>
      </c>
      <c r="G177" s="290"/>
      <c r="H177" s="290" t="s">
        <v>677</v>
      </c>
      <c r="I177" s="290" t="s">
        <v>678</v>
      </c>
      <c r="J177" s="290"/>
      <c r="K177" s="338"/>
    </row>
    <row r="178" spans="2:11" s="1" customFormat="1" ht="15" customHeight="1">
      <c r="B178" s="315"/>
      <c r="C178" s="290" t="s">
        <v>67</v>
      </c>
      <c r="D178" s="290"/>
      <c r="E178" s="290"/>
      <c r="F178" s="313" t="s">
        <v>609</v>
      </c>
      <c r="G178" s="290"/>
      <c r="H178" s="290" t="s">
        <v>679</v>
      </c>
      <c r="I178" s="290" t="s">
        <v>680</v>
      </c>
      <c r="J178" s="290">
        <v>1</v>
      </c>
      <c r="K178" s="338"/>
    </row>
    <row r="179" spans="2:11" s="1" customFormat="1" ht="15" customHeight="1">
      <c r="B179" s="315"/>
      <c r="C179" s="290" t="s">
        <v>63</v>
      </c>
      <c r="D179" s="290"/>
      <c r="E179" s="290"/>
      <c r="F179" s="313" t="s">
        <v>609</v>
      </c>
      <c r="G179" s="290"/>
      <c r="H179" s="290" t="s">
        <v>681</v>
      </c>
      <c r="I179" s="290" t="s">
        <v>611</v>
      </c>
      <c r="J179" s="290">
        <v>20</v>
      </c>
      <c r="K179" s="338"/>
    </row>
    <row r="180" spans="2:11" s="1" customFormat="1" ht="15" customHeight="1">
      <c r="B180" s="315"/>
      <c r="C180" s="290" t="s">
        <v>64</v>
      </c>
      <c r="D180" s="290"/>
      <c r="E180" s="290"/>
      <c r="F180" s="313" t="s">
        <v>609</v>
      </c>
      <c r="G180" s="290"/>
      <c r="H180" s="290" t="s">
        <v>682</v>
      </c>
      <c r="I180" s="290" t="s">
        <v>611</v>
      </c>
      <c r="J180" s="290">
        <v>255</v>
      </c>
      <c r="K180" s="338"/>
    </row>
    <row r="181" spans="2:11" s="1" customFormat="1" ht="15" customHeight="1">
      <c r="B181" s="315"/>
      <c r="C181" s="290" t="s">
        <v>114</v>
      </c>
      <c r="D181" s="290"/>
      <c r="E181" s="290"/>
      <c r="F181" s="313" t="s">
        <v>609</v>
      </c>
      <c r="G181" s="290"/>
      <c r="H181" s="290" t="s">
        <v>573</v>
      </c>
      <c r="I181" s="290" t="s">
        <v>611</v>
      </c>
      <c r="J181" s="290">
        <v>10</v>
      </c>
      <c r="K181" s="338"/>
    </row>
    <row r="182" spans="2:11" s="1" customFormat="1" ht="15" customHeight="1">
      <c r="B182" s="315"/>
      <c r="C182" s="290" t="s">
        <v>115</v>
      </c>
      <c r="D182" s="290"/>
      <c r="E182" s="290"/>
      <c r="F182" s="313" t="s">
        <v>609</v>
      </c>
      <c r="G182" s="290"/>
      <c r="H182" s="290" t="s">
        <v>683</v>
      </c>
      <c r="I182" s="290" t="s">
        <v>644</v>
      </c>
      <c r="J182" s="290"/>
      <c r="K182" s="338"/>
    </row>
    <row r="183" spans="2:11" s="1" customFormat="1" ht="15" customHeight="1">
      <c r="B183" s="315"/>
      <c r="C183" s="290" t="s">
        <v>684</v>
      </c>
      <c r="D183" s="290"/>
      <c r="E183" s="290"/>
      <c r="F183" s="313" t="s">
        <v>609</v>
      </c>
      <c r="G183" s="290"/>
      <c r="H183" s="290" t="s">
        <v>685</v>
      </c>
      <c r="I183" s="290" t="s">
        <v>644</v>
      </c>
      <c r="J183" s="290"/>
      <c r="K183" s="338"/>
    </row>
    <row r="184" spans="2:11" s="1" customFormat="1" ht="15" customHeight="1">
      <c r="B184" s="315"/>
      <c r="C184" s="290" t="s">
        <v>673</v>
      </c>
      <c r="D184" s="290"/>
      <c r="E184" s="290"/>
      <c r="F184" s="313" t="s">
        <v>609</v>
      </c>
      <c r="G184" s="290"/>
      <c r="H184" s="290" t="s">
        <v>686</v>
      </c>
      <c r="I184" s="290" t="s">
        <v>644</v>
      </c>
      <c r="J184" s="290"/>
      <c r="K184" s="338"/>
    </row>
    <row r="185" spans="2:11" s="1" customFormat="1" ht="15" customHeight="1">
      <c r="B185" s="315"/>
      <c r="C185" s="290" t="s">
        <v>117</v>
      </c>
      <c r="D185" s="290"/>
      <c r="E185" s="290"/>
      <c r="F185" s="313" t="s">
        <v>615</v>
      </c>
      <c r="G185" s="290"/>
      <c r="H185" s="290" t="s">
        <v>687</v>
      </c>
      <c r="I185" s="290" t="s">
        <v>611</v>
      </c>
      <c r="J185" s="290">
        <v>50</v>
      </c>
      <c r="K185" s="338"/>
    </row>
    <row r="186" spans="2:11" s="1" customFormat="1" ht="15" customHeight="1">
      <c r="B186" s="315"/>
      <c r="C186" s="290" t="s">
        <v>688</v>
      </c>
      <c r="D186" s="290"/>
      <c r="E186" s="290"/>
      <c r="F186" s="313" t="s">
        <v>615</v>
      </c>
      <c r="G186" s="290"/>
      <c r="H186" s="290" t="s">
        <v>689</v>
      </c>
      <c r="I186" s="290" t="s">
        <v>690</v>
      </c>
      <c r="J186" s="290"/>
      <c r="K186" s="338"/>
    </row>
    <row r="187" spans="2:11" s="1" customFormat="1" ht="15" customHeight="1">
      <c r="B187" s="315"/>
      <c r="C187" s="290" t="s">
        <v>691</v>
      </c>
      <c r="D187" s="290"/>
      <c r="E187" s="290"/>
      <c r="F187" s="313" t="s">
        <v>615</v>
      </c>
      <c r="G187" s="290"/>
      <c r="H187" s="290" t="s">
        <v>692</v>
      </c>
      <c r="I187" s="290" t="s">
        <v>690</v>
      </c>
      <c r="J187" s="290"/>
      <c r="K187" s="338"/>
    </row>
    <row r="188" spans="2:11" s="1" customFormat="1" ht="15" customHeight="1">
      <c r="B188" s="315"/>
      <c r="C188" s="290" t="s">
        <v>693</v>
      </c>
      <c r="D188" s="290"/>
      <c r="E188" s="290"/>
      <c r="F188" s="313" t="s">
        <v>615</v>
      </c>
      <c r="G188" s="290"/>
      <c r="H188" s="290" t="s">
        <v>694</v>
      </c>
      <c r="I188" s="290" t="s">
        <v>690</v>
      </c>
      <c r="J188" s="290"/>
      <c r="K188" s="338"/>
    </row>
    <row r="189" spans="2:11" s="1" customFormat="1" ht="15" customHeight="1">
      <c r="B189" s="315"/>
      <c r="C189" s="351" t="s">
        <v>695</v>
      </c>
      <c r="D189" s="290"/>
      <c r="E189" s="290"/>
      <c r="F189" s="313" t="s">
        <v>615</v>
      </c>
      <c r="G189" s="290"/>
      <c r="H189" s="290" t="s">
        <v>696</v>
      </c>
      <c r="I189" s="290" t="s">
        <v>697</v>
      </c>
      <c r="J189" s="352" t="s">
        <v>698</v>
      </c>
      <c r="K189" s="338"/>
    </row>
    <row r="190" spans="2:11" s="17" customFormat="1" ht="15" customHeight="1">
      <c r="B190" s="353"/>
      <c r="C190" s="354" t="s">
        <v>699</v>
      </c>
      <c r="D190" s="355"/>
      <c r="E190" s="355"/>
      <c r="F190" s="356" t="s">
        <v>615</v>
      </c>
      <c r="G190" s="355"/>
      <c r="H190" s="355" t="s">
        <v>700</v>
      </c>
      <c r="I190" s="355" t="s">
        <v>697</v>
      </c>
      <c r="J190" s="357" t="s">
        <v>698</v>
      </c>
      <c r="K190" s="358"/>
    </row>
    <row r="191" spans="2:11" s="1" customFormat="1" ht="15" customHeight="1">
      <c r="B191" s="315"/>
      <c r="C191" s="351" t="s">
        <v>52</v>
      </c>
      <c r="D191" s="290"/>
      <c r="E191" s="290"/>
      <c r="F191" s="313" t="s">
        <v>609</v>
      </c>
      <c r="G191" s="290"/>
      <c r="H191" s="287" t="s">
        <v>701</v>
      </c>
      <c r="I191" s="290" t="s">
        <v>702</v>
      </c>
      <c r="J191" s="290"/>
      <c r="K191" s="338"/>
    </row>
    <row r="192" spans="2:11" s="1" customFormat="1" ht="15" customHeight="1">
      <c r="B192" s="315"/>
      <c r="C192" s="351" t="s">
        <v>703</v>
      </c>
      <c r="D192" s="290"/>
      <c r="E192" s="290"/>
      <c r="F192" s="313" t="s">
        <v>609</v>
      </c>
      <c r="G192" s="290"/>
      <c r="H192" s="290" t="s">
        <v>704</v>
      </c>
      <c r="I192" s="290" t="s">
        <v>644</v>
      </c>
      <c r="J192" s="290"/>
      <c r="K192" s="338"/>
    </row>
    <row r="193" spans="2:11" s="1" customFormat="1" ht="15" customHeight="1">
      <c r="B193" s="315"/>
      <c r="C193" s="351" t="s">
        <v>705</v>
      </c>
      <c r="D193" s="290"/>
      <c r="E193" s="290"/>
      <c r="F193" s="313" t="s">
        <v>609</v>
      </c>
      <c r="G193" s="290"/>
      <c r="H193" s="290" t="s">
        <v>706</v>
      </c>
      <c r="I193" s="290" t="s">
        <v>644</v>
      </c>
      <c r="J193" s="290"/>
      <c r="K193" s="338"/>
    </row>
    <row r="194" spans="2:11" s="1" customFormat="1" ht="15" customHeight="1">
      <c r="B194" s="315"/>
      <c r="C194" s="351" t="s">
        <v>707</v>
      </c>
      <c r="D194" s="290"/>
      <c r="E194" s="290"/>
      <c r="F194" s="313" t="s">
        <v>615</v>
      </c>
      <c r="G194" s="290"/>
      <c r="H194" s="290" t="s">
        <v>708</v>
      </c>
      <c r="I194" s="290" t="s">
        <v>644</v>
      </c>
      <c r="J194" s="290"/>
      <c r="K194" s="338"/>
    </row>
    <row r="195" spans="2:11" s="1" customFormat="1" ht="15" customHeight="1">
      <c r="B195" s="344"/>
      <c r="C195" s="359"/>
      <c r="D195" s="324"/>
      <c r="E195" s="324"/>
      <c r="F195" s="324"/>
      <c r="G195" s="324"/>
      <c r="H195" s="324"/>
      <c r="I195" s="324"/>
      <c r="J195" s="324"/>
      <c r="K195" s="345"/>
    </row>
    <row r="196" spans="2:11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pans="2:11" s="1" customFormat="1" ht="18.75" customHeight="1">
      <c r="B197" s="326"/>
      <c r="C197" s="336"/>
      <c r="D197" s="336"/>
      <c r="E197" s="336"/>
      <c r="F197" s="346"/>
      <c r="G197" s="336"/>
      <c r="H197" s="336"/>
      <c r="I197" s="336"/>
      <c r="J197" s="336"/>
      <c r="K197" s="326"/>
    </row>
    <row r="198" spans="2:11" s="1" customFormat="1" ht="18.75" customHeight="1"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</row>
    <row r="199" spans="2:11" s="1" customFormat="1" ht="13.5">
      <c r="B199" s="277"/>
      <c r="C199" s="278"/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1">
      <c r="B200" s="280"/>
      <c r="C200" s="281" t="s">
        <v>709</v>
      </c>
      <c r="D200" s="281"/>
      <c r="E200" s="281"/>
      <c r="F200" s="281"/>
      <c r="G200" s="281"/>
      <c r="H200" s="281"/>
      <c r="I200" s="281"/>
      <c r="J200" s="281"/>
      <c r="K200" s="282"/>
    </row>
    <row r="201" spans="2:11" s="1" customFormat="1" ht="25.5" customHeight="1">
      <c r="B201" s="280"/>
      <c r="C201" s="360" t="s">
        <v>710</v>
      </c>
      <c r="D201" s="360"/>
      <c r="E201" s="360"/>
      <c r="F201" s="360" t="s">
        <v>711</v>
      </c>
      <c r="G201" s="361"/>
      <c r="H201" s="360" t="s">
        <v>712</v>
      </c>
      <c r="I201" s="360"/>
      <c r="J201" s="360"/>
      <c r="K201" s="282"/>
    </row>
    <row r="202" spans="2:11" s="1" customFormat="1" ht="5.25" customHeight="1">
      <c r="B202" s="315"/>
      <c r="C202" s="310"/>
      <c r="D202" s="310"/>
      <c r="E202" s="310"/>
      <c r="F202" s="310"/>
      <c r="G202" s="336"/>
      <c r="H202" s="310"/>
      <c r="I202" s="310"/>
      <c r="J202" s="310"/>
      <c r="K202" s="338"/>
    </row>
    <row r="203" spans="2:11" s="1" customFormat="1" ht="15" customHeight="1">
      <c r="B203" s="315"/>
      <c r="C203" s="290" t="s">
        <v>702</v>
      </c>
      <c r="D203" s="290"/>
      <c r="E203" s="290"/>
      <c r="F203" s="313" t="s">
        <v>53</v>
      </c>
      <c r="G203" s="290"/>
      <c r="H203" s="290" t="s">
        <v>713</v>
      </c>
      <c r="I203" s="290"/>
      <c r="J203" s="290"/>
      <c r="K203" s="338"/>
    </row>
    <row r="204" spans="2:11" s="1" customFormat="1" ht="15" customHeight="1">
      <c r="B204" s="315"/>
      <c r="C204" s="290"/>
      <c r="D204" s="290"/>
      <c r="E204" s="290"/>
      <c r="F204" s="313" t="s">
        <v>54</v>
      </c>
      <c r="G204" s="290"/>
      <c r="H204" s="290" t="s">
        <v>714</v>
      </c>
      <c r="I204" s="290"/>
      <c r="J204" s="290"/>
      <c r="K204" s="338"/>
    </row>
    <row r="205" spans="2:11" s="1" customFormat="1" ht="15" customHeight="1">
      <c r="B205" s="315"/>
      <c r="C205" s="290"/>
      <c r="D205" s="290"/>
      <c r="E205" s="290"/>
      <c r="F205" s="313" t="s">
        <v>57</v>
      </c>
      <c r="G205" s="290"/>
      <c r="H205" s="290" t="s">
        <v>715</v>
      </c>
      <c r="I205" s="290"/>
      <c r="J205" s="290"/>
      <c r="K205" s="338"/>
    </row>
    <row r="206" spans="2:11" s="1" customFormat="1" ht="15" customHeight="1">
      <c r="B206" s="315"/>
      <c r="C206" s="290"/>
      <c r="D206" s="290"/>
      <c r="E206" s="290"/>
      <c r="F206" s="313" t="s">
        <v>55</v>
      </c>
      <c r="G206" s="290"/>
      <c r="H206" s="290" t="s">
        <v>716</v>
      </c>
      <c r="I206" s="290"/>
      <c r="J206" s="290"/>
      <c r="K206" s="338"/>
    </row>
    <row r="207" spans="2:11" s="1" customFormat="1" ht="15" customHeight="1">
      <c r="B207" s="315"/>
      <c r="C207" s="290"/>
      <c r="D207" s="290"/>
      <c r="E207" s="290"/>
      <c r="F207" s="313" t="s">
        <v>56</v>
      </c>
      <c r="G207" s="290"/>
      <c r="H207" s="290" t="s">
        <v>717</v>
      </c>
      <c r="I207" s="290"/>
      <c r="J207" s="290"/>
      <c r="K207" s="338"/>
    </row>
    <row r="208" spans="2:11" s="1" customFormat="1" ht="15" customHeight="1">
      <c r="B208" s="315"/>
      <c r="C208" s="290"/>
      <c r="D208" s="290"/>
      <c r="E208" s="290"/>
      <c r="F208" s="313"/>
      <c r="G208" s="290"/>
      <c r="H208" s="290"/>
      <c r="I208" s="290"/>
      <c r="J208" s="290"/>
      <c r="K208" s="338"/>
    </row>
    <row r="209" spans="2:11" s="1" customFormat="1" ht="15" customHeight="1">
      <c r="B209" s="315"/>
      <c r="C209" s="290" t="s">
        <v>656</v>
      </c>
      <c r="D209" s="290"/>
      <c r="E209" s="290"/>
      <c r="F209" s="313" t="s">
        <v>89</v>
      </c>
      <c r="G209" s="290"/>
      <c r="H209" s="290" t="s">
        <v>718</v>
      </c>
      <c r="I209" s="290"/>
      <c r="J209" s="290"/>
      <c r="K209" s="338"/>
    </row>
    <row r="210" spans="2:11" s="1" customFormat="1" ht="15" customHeight="1">
      <c r="B210" s="315"/>
      <c r="C210" s="290"/>
      <c r="D210" s="290"/>
      <c r="E210" s="290"/>
      <c r="F210" s="313" t="s">
        <v>552</v>
      </c>
      <c r="G210" s="290"/>
      <c r="H210" s="290" t="s">
        <v>553</v>
      </c>
      <c r="I210" s="290"/>
      <c r="J210" s="290"/>
      <c r="K210" s="338"/>
    </row>
    <row r="211" spans="2:11" s="1" customFormat="1" ht="15" customHeight="1">
      <c r="B211" s="315"/>
      <c r="C211" s="290"/>
      <c r="D211" s="290"/>
      <c r="E211" s="290"/>
      <c r="F211" s="313" t="s">
        <v>550</v>
      </c>
      <c r="G211" s="290"/>
      <c r="H211" s="290" t="s">
        <v>719</v>
      </c>
      <c r="I211" s="290"/>
      <c r="J211" s="290"/>
      <c r="K211" s="338"/>
    </row>
    <row r="212" spans="2:11" s="1" customFormat="1" ht="15" customHeight="1">
      <c r="B212" s="362"/>
      <c r="C212" s="290"/>
      <c r="D212" s="290"/>
      <c r="E212" s="290"/>
      <c r="F212" s="313" t="s">
        <v>93</v>
      </c>
      <c r="G212" s="351"/>
      <c r="H212" s="342" t="s">
        <v>554</v>
      </c>
      <c r="I212" s="342"/>
      <c r="J212" s="342"/>
      <c r="K212" s="363"/>
    </row>
    <row r="213" spans="2:11" s="1" customFormat="1" ht="15" customHeight="1">
      <c r="B213" s="362"/>
      <c r="C213" s="290"/>
      <c r="D213" s="290"/>
      <c r="E213" s="290"/>
      <c r="F213" s="313" t="s">
        <v>555</v>
      </c>
      <c r="G213" s="351"/>
      <c r="H213" s="342" t="s">
        <v>534</v>
      </c>
      <c r="I213" s="342"/>
      <c r="J213" s="342"/>
      <c r="K213" s="363"/>
    </row>
    <row r="214" spans="2:11" s="1" customFormat="1" ht="15" customHeight="1">
      <c r="B214" s="362"/>
      <c r="C214" s="290"/>
      <c r="D214" s="290"/>
      <c r="E214" s="290"/>
      <c r="F214" s="313"/>
      <c r="G214" s="351"/>
      <c r="H214" s="342"/>
      <c r="I214" s="342"/>
      <c r="J214" s="342"/>
      <c r="K214" s="363"/>
    </row>
    <row r="215" spans="2:11" s="1" customFormat="1" ht="15" customHeight="1">
      <c r="B215" s="362"/>
      <c r="C215" s="290" t="s">
        <v>680</v>
      </c>
      <c r="D215" s="290"/>
      <c r="E215" s="290"/>
      <c r="F215" s="313">
        <v>1</v>
      </c>
      <c r="G215" s="351"/>
      <c r="H215" s="342" t="s">
        <v>720</v>
      </c>
      <c r="I215" s="342"/>
      <c r="J215" s="342"/>
      <c r="K215" s="363"/>
    </row>
    <row r="216" spans="2:11" s="1" customFormat="1" ht="15" customHeight="1">
      <c r="B216" s="362"/>
      <c r="C216" s="290"/>
      <c r="D216" s="290"/>
      <c r="E216" s="290"/>
      <c r="F216" s="313">
        <v>2</v>
      </c>
      <c r="G216" s="351"/>
      <c r="H216" s="342" t="s">
        <v>721</v>
      </c>
      <c r="I216" s="342"/>
      <c r="J216" s="342"/>
      <c r="K216" s="363"/>
    </row>
    <row r="217" spans="2:11" s="1" customFormat="1" ht="15" customHeight="1">
      <c r="B217" s="362"/>
      <c r="C217" s="290"/>
      <c r="D217" s="290"/>
      <c r="E217" s="290"/>
      <c r="F217" s="313">
        <v>3</v>
      </c>
      <c r="G217" s="351"/>
      <c r="H217" s="342" t="s">
        <v>722</v>
      </c>
      <c r="I217" s="342"/>
      <c r="J217" s="342"/>
      <c r="K217" s="363"/>
    </row>
    <row r="218" spans="2:11" s="1" customFormat="1" ht="15" customHeight="1">
      <c r="B218" s="362"/>
      <c r="C218" s="290"/>
      <c r="D218" s="290"/>
      <c r="E218" s="290"/>
      <c r="F218" s="313">
        <v>4</v>
      </c>
      <c r="G218" s="351"/>
      <c r="H218" s="342" t="s">
        <v>723</v>
      </c>
      <c r="I218" s="342"/>
      <c r="J218" s="342"/>
      <c r="K218" s="363"/>
    </row>
    <row r="219" spans="2:11" s="1" customFormat="1" ht="12.75" customHeight="1">
      <c r="B219" s="364"/>
      <c r="C219" s="365"/>
      <c r="D219" s="365"/>
      <c r="E219" s="365"/>
      <c r="F219" s="365"/>
      <c r="G219" s="365"/>
      <c r="H219" s="365"/>
      <c r="I219" s="365"/>
      <c r="J219" s="365"/>
      <c r="K219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DESKTOP-9U1HJA3\Magpie</dc:creator>
  <cp:keywords/>
  <dc:description/>
  <cp:lastModifiedBy>DESKTOP-9U1HJA3\Magpie</cp:lastModifiedBy>
  <dcterms:created xsi:type="dcterms:W3CDTF">2024-03-07T09:19:11Z</dcterms:created>
  <dcterms:modified xsi:type="dcterms:W3CDTF">2024-03-07T09:19:16Z</dcterms:modified>
  <cp:category/>
  <cp:version/>
  <cp:contentType/>
  <cp:contentStatus/>
</cp:coreProperties>
</file>