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- Architektonicko-..." sheetId="2" r:id="rId2"/>
    <sheet name="D.1.4.1. - Elektroinstalace" sheetId="3" r:id="rId3"/>
    <sheet name="D.1.4.2. - Zdravotní inst..." sheetId="4" r:id="rId4"/>
    <sheet name="VON - Vedlejší a ostatní ...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'D.1.1. - Architektonicko-...'!$C$100:$K$647</definedName>
    <definedName name="_xlnm.Print_Area" localSheetId="1">'D.1.1. - Architektonicko-...'!$C$4:$J$39,'D.1.1. - Architektonicko-...'!$C$45:$J$82,'D.1.1. - Architektonicko-...'!$C$88:$K$647</definedName>
    <definedName name="_xlnm._FilterDatabase" localSheetId="2" hidden="1">'D.1.4.1. - Elektroinstalace'!$C$89:$K$195</definedName>
    <definedName name="_xlnm.Print_Area" localSheetId="2">'D.1.4.1. - Elektroinstalace'!$C$4:$J$41,'D.1.4.1. - Elektroinstalace'!$C$47:$J$69,'D.1.4.1. - Elektroinstalace'!$C$75:$K$195</definedName>
    <definedName name="_xlnm._FilterDatabase" localSheetId="3" hidden="1">'D.1.4.2. - Zdravotní inst...'!$C$97:$K$330</definedName>
    <definedName name="_xlnm.Print_Area" localSheetId="3">'D.1.4.2. - Zdravotní inst...'!$C$4:$J$41,'D.1.4.2. - Zdravotní inst...'!$C$47:$J$77,'D.1.4.2. - Zdravotní inst...'!$C$83:$K$330</definedName>
    <definedName name="_xlnm._FilterDatabase" localSheetId="4" hidden="1">'VON - Vedlejší a ostatní ...'!$C$82:$K$96</definedName>
    <definedName name="_xlnm.Print_Area" localSheetId="4">'VON - Vedlejší a ostatní ...'!$C$4:$J$39,'VON - Vedlejší a ostatní ...'!$C$45:$J$64,'VON - Vedlejší a ostatní ...'!$C$70:$K$96</definedName>
    <definedName name="_xlnm.Print_Area" localSheetId="5">'Seznam figur'!$C$4:$G$264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'D.1.1. - Architektonicko-...'!$100:$100</definedName>
    <definedName name="_xlnm.Print_Titles" localSheetId="2">'D.1.4.1. - Elektroinstalace'!$89:$89</definedName>
    <definedName name="_xlnm.Print_Titles" localSheetId="3">'D.1.4.2. - Zdravotní inst...'!$97:$97</definedName>
    <definedName name="_xlnm.Print_Titles" localSheetId="4">'VON - Vedlejší a ostatní ...'!$82:$82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<sst xmlns="http://schemas.openxmlformats.org/spreadsheetml/2006/main" count="9624" uniqueCount="1366">
  <si>
    <t>Export Komplet</t>
  </si>
  <si>
    <t>VZ</t>
  </si>
  <si>
    <t>2.0</t>
  </si>
  <si>
    <t>ZAMOK</t>
  </si>
  <si>
    <t>False</t>
  </si>
  <si>
    <t>{935edd07-a0ef-404c-af8a-04f690e9a22f}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</si>
  <si>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</si>
  <si>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</si>
  <si>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</si>
  <si>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</si>
  <si>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</si>
  <si>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</si>
  <si>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</si>
  <si>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</si>
  <si>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2021-78-PL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</si>
  <si>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</si>
  <si>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</si>
  <si>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Šatny praktického vyučování Křimice - 2. etapa, chlapecké šatny</t>
  </si>
  <si>
    <t>KSO:</t>
  </si>
  <si>
    <t/>
  </si>
  <si>
    <t>CC-CZ:</t>
  </si>
  <si>
    <t>Místo:</t>
  </si>
  <si>
    <t>Průkopníků 290/9, 322 00 Plzeň, Křimice</t>
  </si>
  <si>
    <t>Datum:</t>
  </si>
  <si>
    <t>3. 8. 2021</t>
  </si>
  <si>
    <t>Zadavatel:</t>
  </si>
  <si>
    <t>IČ:</t>
  </si>
  <si>
    <t>SPŠD, Plzeň, Karlovarská 99, Karlovarská 1210/99</t>
  </si>
  <si>
    <t>DIČ:</t>
  </si>
  <si>
    <t>Uchazeč:</t>
  </si>
  <si>
    <t>Vyplň údaj</t>
  </si>
  <si>
    <t>Projektant:</t>
  </si>
  <si>
    <t xml:space="preserve">PLANSTAV a. s. </t>
  </si>
  <si>
    <t>True</t>
  </si>
  <si>
    <t>Zpracovatel:</t>
  </si>
  <si>
    <t xml:space="preserve">Michal Jirka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</si>
  <si>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</si>
  <si>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</si>
  <si>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</si>
  <si>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</si>
  <si>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</si>
  <si>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</si>
  <si>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</si>
  <si>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</si>
  <si>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</si>
  <si>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</si>
  <si>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</si>
  <si>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</si>
  <si>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</si>
  <si>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</si>
  <si>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</si>
  <si>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</si>
  <si>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</si>
  <si>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</si>
  <si>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</si>
  <si>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</si>
  <si>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</si>
  <si>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</si>
  <si>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</si>
  <si>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</si>
  <si>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</si>
  <si>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</si>
  <si>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</si>
  <si>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</si>
  <si>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</si>
  <si>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</si>
  <si>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</si>
  <si>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</si>
  <si>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</si>
  <si>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</si>
  <si>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</si>
  <si>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</si>
  <si>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</si>
  <si>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</si>
  <si>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</si>
  <si>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</si>
  <si>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</si>
  <si>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</si>
  <si>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Architektonicko-stavební řešení</t>
  </si>
  <si>
    <t>STA</t>
  </si>
  <si>
    <t>1</t>
  </si>
  <si>
    <t>{178ea877-73af-4686-8ef6-028ea04ed711}</t>
  </si>
  <si>
    <t>2</t>
  </si>
  <si>
    <t>D.1.4.</t>
  </si>
  <si>
    <t>Technika prostředí staveb</t>
  </si>
  <si>
    <t>{9b632217-ea92-49e6-ad3b-0914269705ef}</t>
  </si>
  <si>
    <t>D.1.4.1.</t>
  </si>
  <si>
    <t>Elektroinstalace</t>
  </si>
  <si>
    <t>Soupis</t>
  </si>
  <si>
    <t>{82ffebe4-4dd0-4b91-8880-63121dbd9b2a}</t>
  </si>
  <si>
    <t>D.1.4.2.</t>
  </si>
  <si>
    <t>Zdravotní instalace</t>
  </si>
  <si>
    <t>{46fa7bf0-f019-4f5c-b299-446dcdc2ccbc}</t>
  </si>
  <si>
    <t>VON</t>
  </si>
  <si>
    <t xml:space="preserve">Vedlejší a ostatní rozpočtové náklady </t>
  </si>
  <si>
    <t>{06d39442-e570-4ec3-885f-a5509d477b30}</t>
  </si>
  <si>
    <t>KERDL</t>
  </si>
  <si>
    <t>436,58</t>
  </si>
  <si>
    <t>KEROBKL</t>
  </si>
  <si>
    <t>91,44</t>
  </si>
  <si>
    <t>KRYCÍ LIST SOUPISU PRACÍ</t>
  </si>
  <si>
    <t>KERSOKL</t>
  </si>
  <si>
    <t>126,7</t>
  </si>
  <si>
    <t>MALBA</t>
  </si>
  <si>
    <t>2207,916</t>
  </si>
  <si>
    <t>ZAKRYTI</t>
  </si>
  <si>
    <t>1771,28</t>
  </si>
  <si>
    <t>Objekt:</t>
  </si>
  <si>
    <t>D.1.1. - Architektonicko-stavební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</si>
  <si>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</si>
  <si>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</si>
  <si>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</si>
  <si>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</si>
  <si>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</si>
  <si>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</si>
  <si>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</si>
  <si>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</si>
  <si>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</si>
  <si>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</si>
  <si>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</si>
  <si>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</si>
  <si>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</si>
  <si>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</si>
  <si>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</si>
  <si>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99 - Přesun hmot a manipulace se sutí</t>
  </si>
  <si>
    <t xml:space="preserve">        997 - Přesun sutě</t>
  </si>
  <si>
    <t xml:space="preserve">        998 -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</si>
  <si>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</si>
  <si>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</si>
  <si>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</si>
  <si>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</si>
  <si>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</si>
  <si>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</si>
  <si>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</si>
  <si>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</si>
  <si>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</si>
  <si>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</si>
  <si>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</si>
  <si>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</si>
  <si>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</si>
  <si>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</si>
  <si>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</si>
  <si>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</si>
  <si>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</si>
  <si>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</si>
  <si>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</si>
  <si>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</si>
  <si>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</si>
  <si>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</si>
  <si>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</si>
  <si>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</si>
  <si>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</si>
  <si>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</si>
  <si>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</si>
  <si>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346244352</t>
  </si>
  <si>
    <t>Obezdívka koupelnových van ploch rovných tl 50 mm z pórobetonových přesných tvárnic</t>
  </si>
  <si>
    <t>m2</t>
  </si>
  <si>
    <t>CS ÚRS 2024 01</t>
  </si>
  <si>
    <t>4</t>
  </si>
  <si>
    <t>-7405125</t>
  </si>
  <si>
    <t>PP</t>
  </si>
  <si>
    <t>Obezdívka koupelnových van ploch rovných z přesných pórobetonových tvárnic, na tenké maltové lože, tl. 50 mm</t>
  </si>
  <si>
    <t>Online PSC</t>
  </si>
  <si>
    <t>https://podminky.urs.cz/item/CS_URS_2024_01/346244352</t>
  </si>
  <si>
    <t>VV</t>
  </si>
  <si>
    <t xml:space="preserve">obezdívka stupaček </t>
  </si>
  <si>
    <t>2,975*0,185</t>
  </si>
  <si>
    <t>2,975*(0,175+0,125)</t>
  </si>
  <si>
    <t>Součet</t>
  </si>
  <si>
    <t>346244354</t>
  </si>
  <si>
    <t>Obezdívka koupelnových van ploch rovných tl 100 mm z pórobetonových přesných tvárnic</t>
  </si>
  <si>
    <t>1267944507</t>
  </si>
  <si>
    <t>Obezdívka koupelnových van ploch rovných z přesných pórobetonových tvárnic, na tenké maltové lože, tl. 100 mm</t>
  </si>
  <si>
    <t>https://podminky.urs.cz/item/CS_URS_2024_01/346244354</t>
  </si>
  <si>
    <t>1,2*2,15 " přizdívka na WC</t>
  </si>
  <si>
    <t>342272235</t>
  </si>
  <si>
    <t>Příčka z pórobetonových hladkých tvárnic na tenkovrstvou maltu tl 125 mm</t>
  </si>
  <si>
    <t>-2009844797</t>
  </si>
  <si>
    <t>Příčky z pórobetonových tvárnic hladkých na tenké maltové lože objemová hmotnost do 500 kg/m3, tloušťka příčky 125 mm</t>
  </si>
  <si>
    <t>https://podminky.urs.cz/item/CS_URS_2024_01/342272235</t>
  </si>
  <si>
    <t xml:space="preserve">2,975*42,525" zdivo u šaten </t>
  </si>
  <si>
    <t>2,975*0,9</t>
  </si>
  <si>
    <t>342291121</t>
  </si>
  <si>
    <t>Ukotvení příček k cihelným konstrukcím plochými kotvami</t>
  </si>
  <si>
    <t>m</t>
  </si>
  <si>
    <t>-1337612967</t>
  </si>
  <si>
    <t>Ukotvení příček plochými kotvami, do konstrukce cihelné</t>
  </si>
  <si>
    <t>https://podminky.urs.cz/item/CS_URS_2024_01/342291121</t>
  </si>
  <si>
    <t>2,975*4</t>
  </si>
  <si>
    <t>6</t>
  </si>
  <si>
    <t>Úpravy povrchů, podlahy a osazování výplní</t>
  </si>
  <si>
    <t>61</t>
  </si>
  <si>
    <t>Úprava povrchů vnitřních</t>
  </si>
  <si>
    <t>5</t>
  </si>
  <si>
    <t>612142001</t>
  </si>
  <si>
    <t>Pletivo sklovláknité vnitřních stěn vtlačené do tmelu</t>
  </si>
  <si>
    <t>1273108511</t>
  </si>
  <si>
    <t>Pletivo vnitřních ploch v ploše nebo pruzích, na plném podkladu sklovláknité vtlačené do tmelu včetně tmelu stěn</t>
  </si>
  <si>
    <t>https://podminky.urs.cz/item/CS_URS_2024_01/612142001</t>
  </si>
  <si>
    <t>2,336</t>
  </si>
  <si>
    <t>2,58</t>
  </si>
  <si>
    <t>2*129,190</t>
  </si>
  <si>
    <t>612321121</t>
  </si>
  <si>
    <t>Vápenocementová omítka hladká jednovrstvá vnitřních stěn nanášená ručně</t>
  </si>
  <si>
    <t>-1463198056</t>
  </si>
  <si>
    <t>Omítka vápenocementová vnitřních ploch nanášená ručně jednovrstvá, tloušťky do 10 mm hladká svislých konstrukcí stěn</t>
  </si>
  <si>
    <t>https://podminky.urs.cz/item/CS_URS_2024_01/612321121</t>
  </si>
  <si>
    <t xml:space="preserve">mč 37,38,39,40,41,42 nová omítka po odsekaných obkladech </t>
  </si>
  <si>
    <t>1,8*(2,275+3,125+0,1+1,4+0,1+0,9+0,8+0,8+0,8+3,61+3,125)*2</t>
  </si>
  <si>
    <t>7</t>
  </si>
  <si>
    <t>612131121</t>
  </si>
  <si>
    <t>Penetrační disperzní nátěr vnitřních stěn nanášený ručně</t>
  </si>
  <si>
    <t>-1618607524</t>
  </si>
  <si>
    <t>Podkladní a spojovací vrstva vnitřních omítaných ploch penetrace disperzní nanášená ručně stěn</t>
  </si>
  <si>
    <t>https://podminky.urs.cz/item/CS_URS_2024_01/612131121</t>
  </si>
  <si>
    <t>2*129,190+2,336</t>
  </si>
  <si>
    <t>8</t>
  </si>
  <si>
    <t>612381006</t>
  </si>
  <si>
    <t>Tenkovrstvá minerální zatíraná (škrábaná) omítka zrnitost 1,0 mm vnitřních stěn</t>
  </si>
  <si>
    <t>1931259253</t>
  </si>
  <si>
    <t>Omítka tenkovrstvá minerální vnitřních ploch bez penetrace zatíraná (škrábaná), zrnitost 1,0 mm svislých konstrukcí stěn v podlaží i na schodišti</t>
  </si>
  <si>
    <t>https://podminky.urs.cz/item/CS_URS_2024_01/612381006</t>
  </si>
  <si>
    <t>63</t>
  </si>
  <si>
    <t>Podlahy a podlahové konstrukce</t>
  </si>
  <si>
    <t>9</t>
  </si>
  <si>
    <t>632451103</t>
  </si>
  <si>
    <t>Cementový samonivelační potěr ze suchých směsí tl přes 5 do 10 mm</t>
  </si>
  <si>
    <t>227899200</t>
  </si>
  <si>
    <t>Potěr cementový samonivelační ze suchých směsí tloušťky přes 5 do 10 mm</t>
  </si>
  <si>
    <t>https://podminky.urs.cz/item/CS_URS_2024_01/632451103</t>
  </si>
  <si>
    <t>64</t>
  </si>
  <si>
    <t>Osazování výplní otvorů</t>
  </si>
  <si>
    <t>10</t>
  </si>
  <si>
    <t>642942611</t>
  </si>
  <si>
    <t>Osazování zárubní nebo rámů dveřních kovových do 2,5 m2 na montážní pěnu</t>
  </si>
  <si>
    <t>kus</t>
  </si>
  <si>
    <t>1515677973</t>
  </si>
  <si>
    <t>Osazování zárubní nebo rámů kovových dveřních lisovaných nebo z úhelníků bez dveřních křídel na montážní pěnu, plochy otvoru do 2,5 m2</t>
  </si>
  <si>
    <t>https://podminky.urs.cz/item/CS_URS_2024_01/642942611</t>
  </si>
  <si>
    <t>11</t>
  </si>
  <si>
    <t>M</t>
  </si>
  <si>
    <t>55331480</t>
  </si>
  <si>
    <t>zárubeň jednokřídlá ocelová pro zdění tl stěny 75-100mm rozměru 600/1970, 2100mm</t>
  </si>
  <si>
    <t>1995471402</t>
  </si>
  <si>
    <t>55331485</t>
  </si>
  <si>
    <t>zárubeň jednokřídlá ocelová pro zdění tl stěny 110-150mm rozměru 600/1970, 2100mm</t>
  </si>
  <si>
    <t>-928836757</t>
  </si>
  <si>
    <t>13</t>
  </si>
  <si>
    <t>55331482</t>
  </si>
  <si>
    <t>zárubeň jednokřídlá ocelová pro zdění tl stěny 75-100mm rozměru 800/1970, 2100mm</t>
  </si>
  <si>
    <t>1306320488</t>
  </si>
  <si>
    <t>14</t>
  </si>
  <si>
    <t>55331487</t>
  </si>
  <si>
    <t>zárubeň jednokřídlá ocelová pro zdění tl stěny 110-150mm rozměru 800/1970, 2100mm</t>
  </si>
  <si>
    <t>974200745</t>
  </si>
  <si>
    <t>Ostatní konstrukce a práce, bourání</t>
  </si>
  <si>
    <t>94</t>
  </si>
  <si>
    <t>Lešení a stavební výtahy</t>
  </si>
  <si>
    <t>15</t>
  </si>
  <si>
    <t>949101111</t>
  </si>
  <si>
    <t>Lešení pomocné pro objekty pozemních staveb s lešeňovou podlahou v do 1,9 m zatížení do 150 kg/m2</t>
  </si>
  <si>
    <t>1523567806</t>
  </si>
  <si>
    <t>Lešení pomocné pracovní pro objekty pozemních staveb pro zatížení do 150 kg/m2, o výšce lešeňové podlahy do 1,9 m</t>
  </si>
  <si>
    <t>https://podminky.urs.cz/item/CS_URS_2024_01/949101111</t>
  </si>
  <si>
    <t>2*43"zdění příček</t>
  </si>
  <si>
    <t>16</t>
  </si>
  <si>
    <t>949121112</t>
  </si>
  <si>
    <t>Montáž lešení lehkého kozového dílcového v přes 1,2 do 1,9 m</t>
  </si>
  <si>
    <t>sada</t>
  </si>
  <si>
    <t>-423304404</t>
  </si>
  <si>
    <t>Lešení lehké kozové dílcové o výšce lešeňové podlahy přes 1,2 do 1,9 m montáž</t>
  </si>
  <si>
    <t>https://podminky.urs.cz/item/CS_URS_2024_01/949121112</t>
  </si>
  <si>
    <t>17</t>
  </si>
  <si>
    <t>949121212</t>
  </si>
  <si>
    <t>Příplatek k lešení lehkému kozovému dílcovému v přes 1,2 do 1,9 m za každý den použití</t>
  </si>
  <si>
    <t>1632233677</t>
  </si>
  <si>
    <t>Lešení lehké kozové dílcové o výšce lešeňové podlahy přes 1,2 do 1,9 m příplatek k ceně za každý den použití</t>
  </si>
  <si>
    <t>https://podminky.urs.cz/item/CS_URS_2024_01/949121212</t>
  </si>
  <si>
    <t>18</t>
  </si>
  <si>
    <t>949121812</t>
  </si>
  <si>
    <t>Demontáž lešení lehkého kozového dílcového v přes 1,2 do 1,9 m</t>
  </si>
  <si>
    <t>-2048306763</t>
  </si>
  <si>
    <t>Lešení lehké kozové dílcové o výšce lešeňové podlahy přes 1,2 do 1,9 m demontáž</t>
  </si>
  <si>
    <t>https://podminky.urs.cz/item/CS_URS_2024_01/949121812</t>
  </si>
  <si>
    <t>95</t>
  </si>
  <si>
    <t>Různé dokončovací konstrukce a práce pozemních staveb</t>
  </si>
  <si>
    <t>19</t>
  </si>
  <si>
    <t>952901111</t>
  </si>
  <si>
    <t>Vyčištění budov bytové a občanské výstavby při výšce podlaží do 4 m</t>
  </si>
  <si>
    <t>2121490459</t>
  </si>
  <si>
    <t>Vyčištění budov nebo objektů před předáním do užívání budov bytové nebo občanské výstavby, světlé výšky podlaží do 4 m</t>
  </si>
  <si>
    <t>https://podminky.urs.cz/item/CS_URS_2024_01/952901111</t>
  </si>
  <si>
    <t>96</t>
  </si>
  <si>
    <t>Bourání konstrukcí</t>
  </si>
  <si>
    <t>20</t>
  </si>
  <si>
    <t>962031132</t>
  </si>
  <si>
    <t>Bourání příček nebo přizdívek z cihel pálených tl do 100 mm</t>
  </si>
  <si>
    <t>1627915706</t>
  </si>
  <si>
    <t>Bourání příček nebo přizdívek z cihel pálených plných nebo dutých, tl. do 100 mm</t>
  </si>
  <si>
    <t>https://podminky.urs.cz/item/CS_URS_2024_01/962031132</t>
  </si>
  <si>
    <t>2,975*2</t>
  </si>
  <si>
    <t>965081213</t>
  </si>
  <si>
    <t>Bourání podlah z dlaždic keramických nebo xylolitových tl do 10 mm plochy přes 1 m2</t>
  </si>
  <si>
    <t>-1766406769</t>
  </si>
  <si>
    <t>Bourání podlah z dlaždic bez podkladního lože nebo mazaniny, s jakoukoliv výplní spár keramických nebo xylolitových tl. do 10 mm, plochy přes 1 m2</t>
  </si>
  <si>
    <t>https://podminky.urs.cz/item/CS_URS_2024_01/965081213</t>
  </si>
  <si>
    <t>22</t>
  </si>
  <si>
    <t>965081611</t>
  </si>
  <si>
    <t>Odsekání soklíků rovných</t>
  </si>
  <si>
    <t>-118349954</t>
  </si>
  <si>
    <t>Odsekání soklíků včetně otlučení podkladní omítky až na zdivo rovných</t>
  </si>
  <si>
    <t>https://podminky.urs.cz/item/CS_URS_2024_01/965081611</t>
  </si>
  <si>
    <t>23</t>
  </si>
  <si>
    <t>968072455</t>
  </si>
  <si>
    <t>Vybourání kovových dveřních zárubní pl do 2 m2</t>
  </si>
  <si>
    <t>-1398584723</t>
  </si>
  <si>
    <t>Vybourání kovových rámů oken s křídly, dveřních zárubní, vrat, stěn, ostění nebo obkladů dveřních zárubní, plochy do 2 m2</t>
  </si>
  <si>
    <t>https://podminky.urs.cz/item/CS_URS_2024_01/968072455</t>
  </si>
  <si>
    <t>vybourání dveří včetně zárubní</t>
  </si>
  <si>
    <t>4*(0,6*1,970)</t>
  </si>
  <si>
    <t>3*(0,8*1,970)</t>
  </si>
  <si>
    <t>97</t>
  </si>
  <si>
    <t>Prorážení otvorů a ostatní bourací práce</t>
  </si>
  <si>
    <t>24</t>
  </si>
  <si>
    <t>978059541</t>
  </si>
  <si>
    <t>Odsekání a odebrání obkladů stěn z vnitřních obkládaček plochy přes 1 m2</t>
  </si>
  <si>
    <t>-1624732858</t>
  </si>
  <si>
    <t>Odsekání obkladů stěn včetně otlučení podkladní omítky až na zdivo z obkládaček vnitřních, z jakýchkoliv materiálů, plochy přes 1 m2</t>
  </si>
  <si>
    <t>https://podminky.urs.cz/item/CS_URS_2024_01/978059541</t>
  </si>
  <si>
    <t>mč 37,38,39,40,41,42</t>
  </si>
  <si>
    <t>99</t>
  </si>
  <si>
    <t>Přesun hmot a manipulace se sutí</t>
  </si>
  <si>
    <t>997</t>
  </si>
  <si>
    <t>Přesun sutě</t>
  </si>
  <si>
    <t>25</t>
  </si>
  <si>
    <t>997013211</t>
  </si>
  <si>
    <t>Vnitrostaveništní doprava suti a vybouraných hmot pro budovy v do 6 m ručně</t>
  </si>
  <si>
    <t>t</t>
  </si>
  <si>
    <t>-1462032030</t>
  </si>
  <si>
    <t>Vnitrostaveništní doprava suti a vybouraných hmot vodorovně do 50 m s naložením ručně pro budovy a haly výšky do 6 m</t>
  </si>
  <si>
    <t>https://podminky.urs.cz/item/CS_URS_2024_01/997013211</t>
  </si>
  <si>
    <t>26</t>
  </si>
  <si>
    <t>997013501</t>
  </si>
  <si>
    <t>Odvoz suti a vybouraných hmot na skládku nebo meziskládku do 1 km se složením</t>
  </si>
  <si>
    <t>1787813243</t>
  </si>
  <si>
    <t>Odvoz suti a vybouraných hmot na skládku nebo meziskládku se složením, na vzdálenost do 1 km</t>
  </si>
  <si>
    <t>https://podminky.urs.cz/item/CS_URS_2024_01/997013501</t>
  </si>
  <si>
    <t>27</t>
  </si>
  <si>
    <t>997013509</t>
  </si>
  <si>
    <t>Příplatek k odvozu suti a vybouraných hmot na skládku ZKD 1 km přes 1 km</t>
  </si>
  <si>
    <t>1045479545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</si>
  <si>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</si>
  <si>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</si>
  <si>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33,221*14 'Přepočtené koeficientem množství</t>
  </si>
  <si>
    <t>28</t>
  </si>
  <si>
    <t>997013871</t>
  </si>
  <si>
    <t>Poplatek za uložení stavebního odpadu na recyklační skládce (skládkovné) směsného stavebního a demoličního kód odpadu 17 09 04</t>
  </si>
  <si>
    <t>-1488649269</t>
  </si>
  <si>
    <t>Poplatek za uložení stavebního odpadu na recyklační skládce (skládkovné) směsného stavebního a demoličního zatříděného do Katalogu odpadů pod kódem 17 09 04</t>
  </si>
  <si>
    <t>https://podminky.urs.cz/item/CS_URS_2024_01/997013871</t>
  </si>
  <si>
    <t>998</t>
  </si>
  <si>
    <t>Přesun hmot</t>
  </si>
  <si>
    <t>29</t>
  </si>
  <si>
    <t>998018001</t>
  </si>
  <si>
    <t>Přesun hmot pro budovy ruční pro budovy v do 6 m</t>
  </si>
  <si>
    <t>1105487793</t>
  </si>
  <si>
    <t>Přesun hmot pro budovy občanské výstavby, bydlení, výrobu a služby ruční (bez užití mechanizace) vodorovná dopravní vzdálenost do 100 m pro budovy s jakoukoliv nosnou konstrukcí výšky do 6 m</t>
  </si>
  <si>
    <t>https://podminky.urs.cz/item/CS_URS_2024_01/998018001</t>
  </si>
  <si>
    <t>PSV</t>
  </si>
  <si>
    <t>Práce a dodávky PSV</t>
  </si>
  <si>
    <t>766</t>
  </si>
  <si>
    <t>Konstrukce truhlářské</t>
  </si>
  <si>
    <t>30</t>
  </si>
  <si>
    <t>766660001</t>
  </si>
  <si>
    <t>Montáž dveřních křídel otvíravých jednokřídlových š do 0,8 m do ocelové zárubně</t>
  </si>
  <si>
    <t>619515838</t>
  </si>
  <si>
    <t>Montáž dveřních křídel dřevěných nebo plastových otevíravých do ocelové zárubně povrchově upravených jednokřídlových, šířky do 800 mm</t>
  </si>
  <si>
    <t>https://podminky.urs.cz/item/CS_URS_2024_01/766660001</t>
  </si>
  <si>
    <t>3" odkaz 1</t>
  </si>
  <si>
    <t>31</t>
  </si>
  <si>
    <t>Vnitřní dveře dřevěné, plné, rozměr 800/1970, kompletní dodávka viz odkaz 1</t>
  </si>
  <si>
    <t>ks</t>
  </si>
  <si>
    <t>vlastní položka</t>
  </si>
  <si>
    <t>1714501103</t>
  </si>
  <si>
    <t>32</t>
  </si>
  <si>
    <t>Vnitřní dveře dřevěné, plné, rozměr 600/1970, kompletní dodávka viz odkaz 2</t>
  </si>
  <si>
    <t>-397149148</t>
  </si>
  <si>
    <t>33</t>
  </si>
  <si>
    <t>a</t>
  </si>
  <si>
    <t>Šatní lavička ze svařované kovové konstrukce a LTD desek, délka 2400mm, kompletní dodávka viz odkaz a</t>
  </si>
  <si>
    <t>465928084</t>
  </si>
  <si>
    <t>34</t>
  </si>
  <si>
    <t>b</t>
  </si>
  <si>
    <t>Šatní věšáky, kovové do šaten, vyrobeny z nosné ocelové části, ke které jsou přivařeny nebo přišroubovány jednotlivé háčky, dl. 2400mm, kompletní dodávka viz odkaz b</t>
  </si>
  <si>
    <t>1310701672</t>
  </si>
  <si>
    <t>35</t>
  </si>
  <si>
    <t>c</t>
  </si>
  <si>
    <t>Univerzální skříň s úložným prostorem z pevného ocelového plechu 900/400/1850mm, kompletní dodávka viz odkaz c</t>
  </si>
  <si>
    <t>-596402273</t>
  </si>
  <si>
    <t>36</t>
  </si>
  <si>
    <t>998766121</t>
  </si>
  <si>
    <t>Přesun hmot tonážní pro kce truhlářské ruční v objektech v do 6 m</t>
  </si>
  <si>
    <t>979053175</t>
  </si>
  <si>
    <t>Přesun hmot pro konstrukce truhlářské stanovený z hmotnosti přesunovaného materiálu vodorovná dopravní vzdálenost do 50 m ruční (bez užití mechanizace) v objektech výšky do 6 m</t>
  </si>
  <si>
    <t>https://podminky.urs.cz/item/CS_URS_2024_01/998766121</t>
  </si>
  <si>
    <t>767</t>
  </si>
  <si>
    <t>Konstrukce zámečnické</t>
  </si>
  <si>
    <t>37</t>
  </si>
  <si>
    <t>767122111</t>
  </si>
  <si>
    <t>Montáž stěn s výplní z drátěné sítě, šroubované</t>
  </si>
  <si>
    <t>-164781120</t>
  </si>
  <si>
    <t>Montáž stěn a příček s výplní drátěnou sítí spojených šroubováním</t>
  </si>
  <si>
    <t>https://podminky.urs.cz/item/CS_URS_2024_01/767122111</t>
  </si>
  <si>
    <t>2,975*(7,225+1,15+0,45+0,935+4,85+0,6+1,45+1,975+0,45+5,2+0,265+6,965+4,8+0,4)</t>
  </si>
  <si>
    <t>2,975*(2,2+0,18+0,45+6,82+7,225+4,925+0,4+2,3+0,35+0,925+0,4+1,8+0,4+4,275)</t>
  </si>
  <si>
    <t>2,975*(7,225+0,24+4,8+0,5+2,2+1,15+0,4+1,8+0,4+4,275+7,225+3,35+0,4+1,8)</t>
  </si>
  <si>
    <t>2,975*(0,4+1,45+0,67+1,835+0,4+4,825+7,225+4,85+0,45+2,375+0,75+1,87+0,4+4,825)</t>
  </si>
  <si>
    <t>2,975*(7,225+0,97+3,64+0,4+2,7)</t>
  </si>
  <si>
    <t>38</t>
  </si>
  <si>
    <t>767122812</t>
  </si>
  <si>
    <t>Demontáž stěn s výplní z drátěné sítě, svařovaných</t>
  </si>
  <si>
    <t>1713816507</t>
  </si>
  <si>
    <t>Demontáž stěn a příček s výplní z drátěné sítě svařovaných</t>
  </si>
  <si>
    <t>https://podminky.urs.cz/item/CS_URS_2024_01/767122812</t>
  </si>
  <si>
    <t xml:space="preserve">demontáž stavající dělící šatní kovové konstrukce </t>
  </si>
  <si>
    <t>2,975*42,525</t>
  </si>
  <si>
    <t>2,975*45,7</t>
  </si>
  <si>
    <t>(2,975*5,95)*21</t>
  </si>
  <si>
    <t>39</t>
  </si>
  <si>
    <t>767610116</t>
  </si>
  <si>
    <t>Montáž oken kovových jednoduchých pevných do zdiva pl přes 0,6 do 1,5 m2</t>
  </si>
  <si>
    <t>847312691</t>
  </si>
  <si>
    <t>Montáž oken jednoduchých z hliníkových nebo ocelových profilů na polyuretanovou pěnu pevných do zdiva, plochy přes 0,6 do 1,5 m2</t>
  </si>
  <si>
    <t>https://podminky.urs.cz/item/CS_URS_2024_01/767610116</t>
  </si>
  <si>
    <t>15*(1,3*0,875)" odkaz 4</t>
  </si>
  <si>
    <t>6*(1,1*0,875)" odkaz 5</t>
  </si>
  <si>
    <t>40</t>
  </si>
  <si>
    <t>Okno pevné z ocelových profilů s výplní svařovaným pletivem, rozměr 1300/875mm, kompletní dodávka viz odkaz 4</t>
  </si>
  <si>
    <t>-524238591</t>
  </si>
  <si>
    <t>41</t>
  </si>
  <si>
    <t>Okno pevné z ocelových profilů s výplní svařovaným pletivem, rozměr 1100/875mm, kompletní dodávka viz odkaz 5</t>
  </si>
  <si>
    <t>1043675528</t>
  </si>
  <si>
    <t>42</t>
  </si>
  <si>
    <t>767640311</t>
  </si>
  <si>
    <t>Montáž dveří ocelových nebo hliníkových vnitřních jednokřídlových</t>
  </si>
  <si>
    <t>642370892</t>
  </si>
  <si>
    <t>https://podminky.urs.cz/item/CS_URS_2024_01/767640311</t>
  </si>
  <si>
    <t>22" odkaz 3</t>
  </si>
  <si>
    <t>43</t>
  </si>
  <si>
    <t>Šatní dveře z ocelových profilů s výplní svařovaným pletivem, rozměr 800/1970mm, včetně nové ocel. zárubně, kompletní dodávka viz odkaz 3</t>
  </si>
  <si>
    <t>-1361201707</t>
  </si>
  <si>
    <t>44</t>
  </si>
  <si>
    <t>767662110</t>
  </si>
  <si>
    <t>Montáž mříží pevných šroubovaných</t>
  </si>
  <si>
    <t>1589022995</t>
  </si>
  <si>
    <t>Montáž mříží pevných, připevněných šroubováním</t>
  </si>
  <si>
    <t>https://podminky.urs.cz/item/CS_URS_2024_01/767662110</t>
  </si>
  <si>
    <t>2*2,8" odkaz 6</t>
  </si>
  <si>
    <t>45</t>
  </si>
  <si>
    <t>Kovová stěna s dveřmi - ocelová mříž z jakl profilů, rozměr 2000/2800mm, kompletní dodávka viz odkaz 6</t>
  </si>
  <si>
    <t>945412170</t>
  </si>
  <si>
    <t>46</t>
  </si>
  <si>
    <t>998767121</t>
  </si>
  <si>
    <t>Přesun hmot tonážní pro zámečnické konstrukce ruční v objektech v do 6 m</t>
  </si>
  <si>
    <t>1314891971</t>
  </si>
  <si>
    <t>Přesun hmot pro zámečnické konstrukce stanovený z hmotnosti přesunovaného materiálu vodorovná dopravní vzdálenost do 50 m ruční (bez užití mechanizace) v objektech výšky do 6 m</t>
  </si>
  <si>
    <t>https://podminky.urs.cz/item/CS_URS_2024_01/998767121</t>
  </si>
  <si>
    <t>771</t>
  </si>
  <si>
    <t>Podlahy z dlaždic</t>
  </si>
  <si>
    <t>47</t>
  </si>
  <si>
    <t>771111011</t>
  </si>
  <si>
    <t>Vysátí podkladu před pokládkou dlažby</t>
  </si>
  <si>
    <t>407089519</t>
  </si>
  <si>
    <t>Příprava podkladu před provedením dlažby vysátí podlah</t>
  </si>
  <si>
    <t>https://podminky.urs.cz/item/CS_URS_2024_01/771111011</t>
  </si>
  <si>
    <t>48</t>
  </si>
  <si>
    <t>771121011</t>
  </si>
  <si>
    <t>Nátěr penetrační na podlahu</t>
  </si>
  <si>
    <t>1478293148</t>
  </si>
  <si>
    <t>Příprava podkladu před provedením dlažby nátěr penetrační na podlahu</t>
  </si>
  <si>
    <t>https://podminky.urs.cz/item/CS_URS_2024_01/771121011</t>
  </si>
  <si>
    <t>49</t>
  </si>
  <si>
    <t>771151012</t>
  </si>
  <si>
    <t>Samonivelační stěrka podlah pevnosti 20 MPa tl přes 3 do 5 mm</t>
  </si>
  <si>
    <t>-762672017</t>
  </si>
  <si>
    <t>Příprava podkladu před provedením dlažby samonivelační stěrka min.pevnosti 20 MPa, tloušťky přes 3 do 5 mm</t>
  </si>
  <si>
    <t>https://podminky.urs.cz/item/CS_URS_2024_01/771151012</t>
  </si>
  <si>
    <t>50</t>
  </si>
  <si>
    <t>771474112</t>
  </si>
  <si>
    <t>Montáž soklů z dlaždic keramických rovných lepených cementovým flexibilním lepidlem v přes 65 do 90 mm</t>
  </si>
  <si>
    <t>503957469</t>
  </si>
  <si>
    <t>Montáž soklů z dlaždic keramických lepených cementovým flexibilním lepidlem rovných, výšky přes 65 do 90 mm</t>
  </si>
  <si>
    <t>https://podminky.urs.cz/item/CS_URS_2024_01/771474112</t>
  </si>
  <si>
    <t>čm. 032</t>
  </si>
  <si>
    <t>23,7</t>
  </si>
  <si>
    <t>čm. 033</t>
  </si>
  <si>
    <t>103</t>
  </si>
  <si>
    <t>51</t>
  </si>
  <si>
    <t>59761184</t>
  </si>
  <si>
    <t>sokl keramický mrazuvzdorný povrch hladký/matný tl do 10mm výšky přes 65 do 90mm</t>
  </si>
  <si>
    <t>-368598296</t>
  </si>
  <si>
    <t>126,7*1,05 'Přepočtené koeficientem množství</t>
  </si>
  <si>
    <t>52</t>
  </si>
  <si>
    <t>771574111</t>
  </si>
  <si>
    <t>Montáž podlah keramických hladkých lepených cementovým flexibilním lepidlem přes 6 do 9 ks/m2</t>
  </si>
  <si>
    <t>856843533</t>
  </si>
  <si>
    <t>Montáž podlah z dlaždic keramických lepených cementovým flexibilním lepidlem hladkých, tloušťky do 10 mm přes 6 do 9 ks/m2</t>
  </si>
  <si>
    <t>https://podminky.urs.cz/item/CS_URS_2024_01/771574111</t>
  </si>
  <si>
    <t>čm. 011</t>
  </si>
  <si>
    <t>15,33</t>
  </si>
  <si>
    <t>čm. 012</t>
  </si>
  <si>
    <t>15,17</t>
  </si>
  <si>
    <t>čm. 013</t>
  </si>
  <si>
    <t>13,97</t>
  </si>
  <si>
    <t>čm. 014</t>
  </si>
  <si>
    <t>14,71</t>
  </si>
  <si>
    <t>čm. 015</t>
  </si>
  <si>
    <t>14,61</t>
  </si>
  <si>
    <t>čm. 016</t>
  </si>
  <si>
    <t>14,22</t>
  </si>
  <si>
    <t>čm. 017</t>
  </si>
  <si>
    <t>14,43</t>
  </si>
  <si>
    <t>čm. 018</t>
  </si>
  <si>
    <t>14,65</t>
  </si>
  <si>
    <t>čm. 019</t>
  </si>
  <si>
    <t>13,9</t>
  </si>
  <si>
    <t>čm. 020</t>
  </si>
  <si>
    <t>15,1</t>
  </si>
  <si>
    <t>čm. 021</t>
  </si>
  <si>
    <t>14,27</t>
  </si>
  <si>
    <t>čm. 022</t>
  </si>
  <si>
    <t>13,83</t>
  </si>
  <si>
    <t>čm. 023</t>
  </si>
  <si>
    <t>čm. 024</t>
  </si>
  <si>
    <t>14,1</t>
  </si>
  <si>
    <t>čm. 025</t>
  </si>
  <si>
    <t>13,7</t>
  </si>
  <si>
    <t>čm. 026</t>
  </si>
  <si>
    <t>14,78</t>
  </si>
  <si>
    <t>čm. 027</t>
  </si>
  <si>
    <t>čm. 028</t>
  </si>
  <si>
    <t>12,27</t>
  </si>
  <si>
    <t>čm. 029</t>
  </si>
  <si>
    <t>13,12</t>
  </si>
  <si>
    <t>čm. 030</t>
  </si>
  <si>
    <t>12,81</t>
  </si>
  <si>
    <t>čm. 031</t>
  </si>
  <si>
    <t>12,82</t>
  </si>
  <si>
    <t>23,82</t>
  </si>
  <si>
    <t>89,43</t>
  </si>
  <si>
    <t>čm. 037</t>
  </si>
  <si>
    <t>10,65</t>
  </si>
  <si>
    <t>čm. 038</t>
  </si>
  <si>
    <t>11,23</t>
  </si>
  <si>
    <t>čm. 039</t>
  </si>
  <si>
    <t>1,12</t>
  </si>
  <si>
    <t>čm. 040</t>
  </si>
  <si>
    <t>čm. 041</t>
  </si>
  <si>
    <t>čm. 042</t>
  </si>
  <si>
    <t>1,27</t>
  </si>
  <si>
    <t>čm. 044</t>
  </si>
  <si>
    <t>0,72</t>
  </si>
  <si>
    <t>53</t>
  </si>
  <si>
    <t>59761137</t>
  </si>
  <si>
    <t>dlažba keramická slinutá mrazuvzdorná povrch hladký/matný tl do 10mm přes 6 do 9ks/m2</t>
  </si>
  <si>
    <t>126161499</t>
  </si>
  <si>
    <t>436,58*1,05 'Přepočtené koeficientem množství</t>
  </si>
  <si>
    <t>54</t>
  </si>
  <si>
    <t>998771121</t>
  </si>
  <si>
    <t>Přesun hmot tonážní pro podlahy z dlaždic ruční v objektech v do 6 m</t>
  </si>
  <si>
    <t>1744570963</t>
  </si>
  <si>
    <t>Přesun hmot pro podlahy z dlaždic stanovený z hmotnosti přesunovaného materiálu vodorovná dopravní vzdálenost do 50 m ruční (bez užití mechanizace) v objektech výšky do 6 m</t>
  </si>
  <si>
    <t>https://podminky.urs.cz/item/CS_URS_2024_01/998771121</t>
  </si>
  <si>
    <t>781</t>
  </si>
  <si>
    <t>Dokončovací práce - obklady</t>
  </si>
  <si>
    <t>55</t>
  </si>
  <si>
    <t>781121011</t>
  </si>
  <si>
    <t>Nátěr penetrační na stěnu</t>
  </si>
  <si>
    <t>1946570198</t>
  </si>
  <si>
    <t>Příprava podkladu před provedením obkladu nátěr penetrační na stěnu</t>
  </si>
  <si>
    <t>https://podminky.urs.cz/item/CS_URS_2024_01/781121011</t>
  </si>
  <si>
    <t>56</t>
  </si>
  <si>
    <t>781472217</t>
  </si>
  <si>
    <t>Montáž obkladů keramických hladkých lepených cementovým flexibilním lepidlem přes 12 do 19 ks/m2</t>
  </si>
  <si>
    <t>-908573122</t>
  </si>
  <si>
    <t>Montáž keramických obkladů stěn lepených cementovým flexibilním lepidlem hladkých přes 12 do 19 ks/m2</t>
  </si>
  <si>
    <t>https://podminky.urs.cz/item/CS_URS_2024_01/781472217</t>
  </si>
  <si>
    <t>2*14,4</t>
  </si>
  <si>
    <t>2*13,5</t>
  </si>
  <si>
    <t>2*4,4</t>
  </si>
  <si>
    <t>2*4,62</t>
  </si>
  <si>
    <t>57</t>
  </si>
  <si>
    <t>59761711</t>
  </si>
  <si>
    <t>obklad keramický nemrazuvzdorný povrch hladký/matný tl do 10mm přes 12 do 19ks/m2</t>
  </si>
  <si>
    <t>593919801</t>
  </si>
  <si>
    <t>91,44*1,1 'Přepočtené koeficientem množství</t>
  </si>
  <si>
    <t>58</t>
  </si>
  <si>
    <t>781492211</t>
  </si>
  <si>
    <t>Montáž profilů rohových lepených flexibilním cementovým lepidlem</t>
  </si>
  <si>
    <t>448287523</t>
  </si>
  <si>
    <t>Obklad - dokončující práce montáž profilu lepeného flexibilním cementovým lepidlem rohového</t>
  </si>
  <si>
    <t>https://podminky.urs.cz/item/CS_URS_2024_01/781492211</t>
  </si>
  <si>
    <t>59</t>
  </si>
  <si>
    <t>28342003</t>
  </si>
  <si>
    <t>lišta ukončovací z PVC 10mm</t>
  </si>
  <si>
    <t>1986366512</t>
  </si>
  <si>
    <t>96*1,05 'Přepočtené koeficientem množství</t>
  </si>
  <si>
    <t>60</t>
  </si>
  <si>
    <t>781495115</t>
  </si>
  <si>
    <t>Spárování vnitřních obkladů silikonem</t>
  </si>
  <si>
    <t>-65750790</t>
  </si>
  <si>
    <t>Obklad - dokončující práce ostatní práce spárování silikonem</t>
  </si>
  <si>
    <t>https://podminky.urs.cz/item/CS_URS_2024_01/781495115</t>
  </si>
  <si>
    <t>14,4</t>
  </si>
  <si>
    <t>13,5</t>
  </si>
  <si>
    <t>4,4</t>
  </si>
  <si>
    <t>4,62</t>
  </si>
  <si>
    <t>998781121</t>
  </si>
  <si>
    <t>Přesun hmot tonážní pro obklady keramické ruční v objektech v do 6 m</t>
  </si>
  <si>
    <t>-323017123</t>
  </si>
  <si>
    <t>Přesun hmot pro obklady keramické stanovený z hmotnosti přesunovaného materiálu vodorovná dopravní vzdálenost do 50 m ruční (bez užití mechanizace) v objektech výšky do 6 m</t>
  </si>
  <si>
    <t>https://podminky.urs.cz/item/CS_URS_2024_01/998781121</t>
  </si>
  <si>
    <t>783</t>
  </si>
  <si>
    <t>Dokončovací práce - nátěry</t>
  </si>
  <si>
    <t>62</t>
  </si>
  <si>
    <t>783301311</t>
  </si>
  <si>
    <t>Odmaštění zámečnických konstrukcí vodou ředitelným odmašťovačem</t>
  </si>
  <si>
    <t>1544374336</t>
  </si>
  <si>
    <t>Příprava podkladu zámečnických konstrukcí před provedením nátěru odmaštění odmašťovačem vodou ředitelným</t>
  </si>
  <si>
    <t>https://podminky.urs.cz/item/CS_URS_2024_01/783301311</t>
  </si>
  <si>
    <t>nátěr zárubní</t>
  </si>
  <si>
    <t>0,125*(1+2+2)*24</t>
  </si>
  <si>
    <t>0,1*(1+2+2)*3</t>
  </si>
  <si>
    <t>783315101</t>
  </si>
  <si>
    <t>Mezinátěr jednonásobný syntetický standardní zámečnických konstrukcí</t>
  </si>
  <si>
    <t>-1117009933</t>
  </si>
  <si>
    <t>Mezinátěr zámečnických konstrukcí jednonásobný syntetický standardní</t>
  </si>
  <si>
    <t>https://podminky.urs.cz/item/CS_URS_2024_01/783315101</t>
  </si>
  <si>
    <t>783317101</t>
  </si>
  <si>
    <t>Krycí jednonásobný syntetický standardní nátěr zámečnických konstrukcí</t>
  </si>
  <si>
    <t>-1112879949</t>
  </si>
  <si>
    <t>Krycí nátěr (email) zámečnických konstrukcí jednonásobný syntetický standardní</t>
  </si>
  <si>
    <t>https://podminky.urs.cz/item/CS_URS_2024_01/783317101</t>
  </si>
  <si>
    <t>784</t>
  </si>
  <si>
    <t>Dokončovací práce - malby a tapety</t>
  </si>
  <si>
    <t>65</t>
  </si>
  <si>
    <t>784111001</t>
  </si>
  <si>
    <t>Oprášení (ometení ) podkladu v místnostech v do 3,80 m</t>
  </si>
  <si>
    <t>-482097858</t>
  </si>
  <si>
    <t>Oprášení (ometení) podkladu v místnostech výšky do 3,80 m</t>
  </si>
  <si>
    <t>https://podminky.urs.cz/item/CS_URS_2024_01/784111001</t>
  </si>
  <si>
    <t>66</t>
  </si>
  <si>
    <t>784171101</t>
  </si>
  <si>
    <t>Zakrytí vnitřních podlah včetně pozdějšího odkrytí</t>
  </si>
  <si>
    <t>1326868989</t>
  </si>
  <si>
    <t>Zakrytí nemalovaných ploch (materiál ve specifikaci) včetně pozdějšího odkrytí podlah</t>
  </si>
  <si>
    <t>https://podminky.urs.cz/item/CS_URS_2024_01/784171101</t>
  </si>
  <si>
    <t>1312</t>
  </si>
  <si>
    <t>čm. 043</t>
  </si>
  <si>
    <t>35,82</t>
  </si>
  <si>
    <t>67</t>
  </si>
  <si>
    <t>58124842</t>
  </si>
  <si>
    <t>fólie pro malířské potřeby zakrývací tl 7µ 4x5m</t>
  </si>
  <si>
    <t>-1376584352</t>
  </si>
  <si>
    <t>1771,28*1,05 'Přepočtené koeficientem množství</t>
  </si>
  <si>
    <t>68</t>
  </si>
  <si>
    <t>784181121</t>
  </si>
  <si>
    <t>Hloubková jednonásobná bezbarvá penetrace podkladu v místnostech v do 3,80 m</t>
  </si>
  <si>
    <t>1912104646</t>
  </si>
  <si>
    <t>Penetrace podkladu jednonásobná hloubková akrylátová bezbarvá v místnostech výšky do 3,80 m</t>
  </si>
  <si>
    <t>https://podminky.urs.cz/item/CS_URS_2024_01/784181121</t>
  </si>
  <si>
    <t>malba</t>
  </si>
  <si>
    <t>69</t>
  </si>
  <si>
    <t>784221101</t>
  </si>
  <si>
    <t>Dvojnásobné bílé malby ze směsí za sucha dobře otěruvzdorných v místnostech do 3,80 m</t>
  </si>
  <si>
    <t>1988195332</t>
  </si>
  <si>
    <t>Malby z malířských směsí otěruvzdorných za sucha dvojnásobné, bílé za sucha otěruvzdorné dobře v místnostech výšky do 3,80 m</t>
  </si>
  <si>
    <t>https://podminky.urs.cz/item/CS_URS_2024_01/784221101</t>
  </si>
  <si>
    <t xml:space="preserve">Malba stropy </t>
  </si>
  <si>
    <t>Mezisoučet</t>
  </si>
  <si>
    <t xml:space="preserve">Malba zdi </t>
  </si>
  <si>
    <t>2,975*23,7</t>
  </si>
  <si>
    <t>2,975*103</t>
  </si>
  <si>
    <t>0,975*14,4</t>
  </si>
  <si>
    <t>0,975*13,5</t>
  </si>
  <si>
    <t>0,975*4,4</t>
  </si>
  <si>
    <t>0,975*4,62</t>
  </si>
  <si>
    <t>2,975*35,82</t>
  </si>
  <si>
    <t>odpočet keramický obklad</t>
  </si>
  <si>
    <t>-KEROBKL</t>
  </si>
  <si>
    <t>70</t>
  </si>
  <si>
    <t>784221141</t>
  </si>
  <si>
    <t>Příplatek k cenám 2x maleb za sucha otěruvzdorných za barevnou malbu tónovanou tónovacími přípravky</t>
  </si>
  <si>
    <t>1572952859</t>
  </si>
  <si>
    <t>Malby z malířských směsí otěruvzdorných za sucha Příplatek k cenám dvojnásobných maleb za provádění barevné malby tónované tónovacími přípravky</t>
  </si>
  <si>
    <t>https://podminky.urs.cz/item/CS_URS_2024_01/784221141</t>
  </si>
  <si>
    <t>HZS</t>
  </si>
  <si>
    <t>Hodinové zúčtovací sazby</t>
  </si>
  <si>
    <t>71</t>
  </si>
  <si>
    <t>HZS2492</t>
  </si>
  <si>
    <t>Hodinová zúčtovací sazba pomocný dělník PSV</t>
  </si>
  <si>
    <t>hod</t>
  </si>
  <si>
    <t>512</t>
  </si>
  <si>
    <t>-1614488500</t>
  </si>
  <si>
    <t>Hodinové zúčtovací sazby profesí PSV zednické výpomoci a pomocné práce PSV pomocný dělník PSV</t>
  </si>
  <si>
    <t>https://podminky.urs.cz/item/CS_URS_2024_01/HZS2492</t>
  </si>
  <si>
    <t>kompletace a montáž vybavení šaten - lavičky, háčky, skříňky</t>
  </si>
  <si>
    <t>80</t>
  </si>
  <si>
    <t>D.1.4. - Technika prostředí staveb</t>
  </si>
  <si>
    <t>Soupis:</t>
  </si>
  <si>
    <t>D.1.4.1. - Elektroinstalace</t>
  </si>
  <si>
    <t>D1 - Dodávky zařízení</t>
  </si>
  <si>
    <t>D2 - Materiál elektromontážní</t>
  </si>
  <si>
    <t>D3 - Elektromontáže</t>
  </si>
  <si>
    <t>D4 - Demontáže</t>
  </si>
  <si>
    <t>D5 - Ostatní náklady</t>
  </si>
  <si>
    <t>D1</t>
  </si>
  <si>
    <t>Dodávky zařízení</t>
  </si>
  <si>
    <t>000509031</t>
  </si>
  <si>
    <t>svít  LED  24W/4000K/2000lm IP44</t>
  </si>
  <si>
    <t>000552043</t>
  </si>
  <si>
    <t>nouz svit  LED 1W/90lm  IP44 60MIN</t>
  </si>
  <si>
    <t>000900349</t>
  </si>
  <si>
    <t>rozvaděč domovní RP1 -vč.výzbroje dle výkresu 4</t>
  </si>
  <si>
    <t>D2</t>
  </si>
  <si>
    <t>Materiál elektromontážní</t>
  </si>
  <si>
    <t>000101105</t>
  </si>
  <si>
    <t>kabel CYKY 3x1,5</t>
  </si>
  <si>
    <t>000101205</t>
  </si>
  <si>
    <t>kabel CYKY 4x1,5</t>
  </si>
  <si>
    <t>000101005</t>
  </si>
  <si>
    <t>kabel CYKY 2x1,5</t>
  </si>
  <si>
    <t>000311117</t>
  </si>
  <si>
    <t>krabice univerz/rozvodka KU68-1903 vč.KO68 +S66</t>
  </si>
  <si>
    <t>000311217</t>
  </si>
  <si>
    <t>krabice přístrojová KP67/3</t>
  </si>
  <si>
    <t>000199211</t>
  </si>
  <si>
    <t>svorka Wago 273-100  3x1,5mm2 krabicová bezšroubo</t>
  </si>
  <si>
    <t>000101106</t>
  </si>
  <si>
    <t>kabel CYKY 3x2,5</t>
  </si>
  <si>
    <t>000199212</t>
  </si>
  <si>
    <t>svorka Wago 273-101  5x1,5mm2 krabicová bezšroubo</t>
  </si>
  <si>
    <t>000421302</t>
  </si>
  <si>
    <t>zásuvka 16A/250Vstř +clonky</t>
  </si>
  <si>
    <t>000421391</t>
  </si>
  <si>
    <t>rámeček krycí 1přístroj</t>
  </si>
  <si>
    <t>000364022</t>
  </si>
  <si>
    <t>ŽLAB KABELOVÝ DRÁTĚNÝ ŽÁROVÝ ZIN včetně držáků a připojení</t>
  </si>
  <si>
    <t>000411191</t>
  </si>
  <si>
    <t>spínač 10A/250Vstř/IP44  řaz.1</t>
  </si>
  <si>
    <t>000421391.1</t>
  </si>
  <si>
    <t>rámeček krycí Valena 1přístroj</t>
  </si>
  <si>
    <t>000411192</t>
  </si>
  <si>
    <t>přepínač 10A/250Vstř/IP44  řaz.6</t>
  </si>
  <si>
    <t>000421391.2</t>
  </si>
  <si>
    <t>rámeček krycí  1přístroj</t>
  </si>
  <si>
    <t>000900241</t>
  </si>
  <si>
    <t>drobný  upevňovací a spojovací materiál</t>
  </si>
  <si>
    <t>000900281</t>
  </si>
  <si>
    <t>projektová dokumentace skut. stavu</t>
  </si>
  <si>
    <t>000900174</t>
  </si>
  <si>
    <t>likvidace demont. materiálu</t>
  </si>
  <si>
    <t>000315112</t>
  </si>
  <si>
    <t>krabice pancéř plast 8107 72x72x42 IP40 +S66</t>
  </si>
  <si>
    <t>000333021</t>
  </si>
  <si>
    <t>lišta vkládací LV 18x13 vč. tvar.prvků</t>
  </si>
  <si>
    <t>D3</t>
  </si>
  <si>
    <t>Elektromontáže</t>
  </si>
  <si>
    <t>210810048</t>
  </si>
  <si>
    <t>kabel(-CYKY) pevně uložený do 3x6/4x4/7x2,5</t>
  </si>
  <si>
    <t>210800103</t>
  </si>
  <si>
    <t>kabel Cu(-CYKY) pod omítkou do 2x4/3x2,5/5x1,5</t>
  </si>
  <si>
    <t>210100001</t>
  </si>
  <si>
    <t>ukončení v rozvaděči vč.zapojení vodiče do 2,5mm2</t>
  </si>
  <si>
    <t>210010321</t>
  </si>
  <si>
    <t>krabicová rozvodka vč.svorkovn.a zapojení(-KR68)</t>
  </si>
  <si>
    <t>210010301</t>
  </si>
  <si>
    <t>krabice přístrojová bez zapojení</t>
  </si>
  <si>
    <t>210111012</t>
  </si>
  <si>
    <t>zásuvka domovní zapuštěná vč.zapojení průběžně</t>
  </si>
  <si>
    <t>210020133</t>
  </si>
  <si>
    <t>kabelový rošt do š.40cm</t>
  </si>
  <si>
    <t>210110041</t>
  </si>
  <si>
    <t>spínač zapuštěný vč.zapojení 1pólový/řazení 1</t>
  </si>
  <si>
    <t>210110045</t>
  </si>
  <si>
    <t>přepínač zapuštěný vč.zapojení střídavý/řazení 6</t>
  </si>
  <si>
    <t>210200012</t>
  </si>
  <si>
    <t>svítidlo žárovkové bytové stropní/více zdrojů</t>
  </si>
  <si>
    <t>210201201</t>
  </si>
  <si>
    <t>nouzové orientační svítidlo zářivkové</t>
  </si>
  <si>
    <t>72</t>
  </si>
  <si>
    <t>210990222</t>
  </si>
  <si>
    <t>práce mimo ceník</t>
  </si>
  <si>
    <t>74</t>
  </si>
  <si>
    <t>210990207</t>
  </si>
  <si>
    <t>práce v rozvaděči</t>
  </si>
  <si>
    <t>76</t>
  </si>
  <si>
    <t>210990139</t>
  </si>
  <si>
    <t>úprava rozvaděče</t>
  </si>
  <si>
    <t>78</t>
  </si>
  <si>
    <t>210010453</t>
  </si>
  <si>
    <t>krabice plast pro P rozvod vč.zapojení 8111</t>
  </si>
  <si>
    <t>210010111</t>
  </si>
  <si>
    <t>minilišta vkládací pevně uložená do š.20mm</t>
  </si>
  <si>
    <t>82</t>
  </si>
  <si>
    <t>210990172</t>
  </si>
  <si>
    <t>rozvodnice do hmotnosti 50kg</t>
  </si>
  <si>
    <t>84</t>
  </si>
  <si>
    <t>D4</t>
  </si>
  <si>
    <t>Demontáže</t>
  </si>
  <si>
    <t>210990186</t>
  </si>
  <si>
    <t>demontáž stáv elektroinstalace /dmtž         /dmtž</t>
  </si>
  <si>
    <t>86</t>
  </si>
  <si>
    <t>demontáž stáv elektroinstalace /dmtž /dmtž</t>
  </si>
  <si>
    <t>D5</t>
  </si>
  <si>
    <t>Ostatní náklady</t>
  </si>
  <si>
    <t>218009001</t>
  </si>
  <si>
    <t>poplatek za recyklaci svítidla přes 50cm</t>
  </si>
  <si>
    <t>88</t>
  </si>
  <si>
    <t>90</t>
  </si>
  <si>
    <t>218009011</t>
  </si>
  <si>
    <t>poplatek za recyklaci světelného zdroje</t>
  </si>
  <si>
    <t>92</t>
  </si>
  <si>
    <t>219002213</t>
  </si>
  <si>
    <t>vysekání kapsy/zeď cihla/ do 100x100x100mm</t>
  </si>
  <si>
    <t>219002611</t>
  </si>
  <si>
    <t>vysekání rýhy/zeď cihla/ hl.do 30mm/š.do 30mm</t>
  </si>
  <si>
    <t>219003622</t>
  </si>
  <si>
    <t>omítka hladká/stěna/rýha šířka do 0,30m/vč.maltyMV</t>
  </si>
  <si>
    <t>98</t>
  </si>
  <si>
    <t>219004524</t>
  </si>
  <si>
    <t>bourání zděné příčky do tl. 250mm</t>
  </si>
  <si>
    <t>100</t>
  </si>
  <si>
    <t>D.1.4.2. - Zdravotní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</si>
  <si>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</si>
  <si>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</si>
  <si>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</si>
  <si>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631312141</t>
  </si>
  <si>
    <t>Doplnění rýh v dosavadních mazaninách betonem prostým</t>
  </si>
  <si>
    <t>m3</t>
  </si>
  <si>
    <t>-1717832545</t>
  </si>
  <si>
    <t>Doplnění dosavadních mazanin prostým betonem s dodáním hmot, bez potěru, plochy jednotlivě rýh v dosavadních mazaninách</t>
  </si>
  <si>
    <t>https://podminky.urs.cz/item/CS_URS_2024_01/631312141</t>
  </si>
  <si>
    <t xml:space="preserve">0,1*0,1*1" rýha v podlaze - kanalizace </t>
  </si>
  <si>
    <t>974032132</t>
  </si>
  <si>
    <t>Vysekání rýh ve stěnách nebo příčkách z dutých cihel nebo tvárnic hl do 50 mm š 70 mm</t>
  </si>
  <si>
    <t>422376339</t>
  </si>
  <si>
    <t>Vysekání rýh ve stěnách nebo příčkách z dutých cihel, tvárnic, desek z dutých cihel nebo tvárnic do hl. 50 mm a šířky do 70 mm</t>
  </si>
  <si>
    <t>https://podminky.urs.cz/item/CS_URS_2024_01/974032132</t>
  </si>
  <si>
    <t xml:space="preserve">15" voda </t>
  </si>
  <si>
    <t>974032142</t>
  </si>
  <si>
    <t>Vysekání rýh ve stěnách nebo příčkách z dutých cihel nebo tvárnic hl do 70 mm š do 70 mm</t>
  </si>
  <si>
    <t>-1166413482</t>
  </si>
  <si>
    <t>Vysekání rýh ve stěnách nebo příčkách z dutých cihel, tvárnic, desek z dutých cihel nebo tvárnic do hl. 70 mm a šířky do 70 mm</t>
  </si>
  <si>
    <t>https://podminky.urs.cz/item/CS_URS_2024_01/974032142</t>
  </si>
  <si>
    <t xml:space="preserve">15" kanalizace </t>
  </si>
  <si>
    <t>974042553</t>
  </si>
  <si>
    <t>Vysekání rýh v dlažbě betonové nebo jiné monolitické hl do 100 mm š do 100 mm</t>
  </si>
  <si>
    <t>-960803067</t>
  </si>
  <si>
    <t>Vysekání rýh v betonové nebo jiné monolitické dlažbě s betonovým podkladem do hl. 100 mm a šířky do 100 mm</t>
  </si>
  <si>
    <t>https://podminky.urs.cz/item/CS_URS_2024_01/974042553</t>
  </si>
  <si>
    <t xml:space="preserve">1" kanalizace </t>
  </si>
  <si>
    <t>-927402115</t>
  </si>
  <si>
    <t>857809074</t>
  </si>
  <si>
    <t>2074292175</t>
  </si>
  <si>
    <t>0,725*14 'Přepočtené koeficientem množství</t>
  </si>
  <si>
    <t>997013631</t>
  </si>
  <si>
    <t>Poplatek za uložení na skládce (skládkovné) stavebního odpadu směsného kód odpadu 17 09 04</t>
  </si>
  <si>
    <t>-1328266937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</si>
  <si>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</si>
  <si>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</si>
  <si>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721</t>
  </si>
  <si>
    <t>Zdravotechnika - vnitřní kanalizace</t>
  </si>
  <si>
    <t>721110806</t>
  </si>
  <si>
    <t>Demontáž potrubí kameninové DN přes 100 do 200</t>
  </si>
  <si>
    <t>1321243340</t>
  </si>
  <si>
    <t>Demontáž potrubí z kameninových trub normálních nebo kyselinovzdorných přes 100 do DN 200</t>
  </si>
  <si>
    <t>https://podminky.urs.cz/item/CS_URS_2024_01/721110806</t>
  </si>
  <si>
    <t>721173401</t>
  </si>
  <si>
    <t>Potrubí kanalizační z PVC SN 4 svodné DN 110</t>
  </si>
  <si>
    <t>-767527404</t>
  </si>
  <si>
    <t>Potrubí z trub PVC SN4 svodné (ležaté) DN 110</t>
  </si>
  <si>
    <t>https://podminky.urs.cz/item/CS_URS_2024_01/721173401</t>
  </si>
  <si>
    <t>28615603</t>
  </si>
  <si>
    <t>čistící tvarovka odpadní pro vysoké teploty HTRE DN 110</t>
  </si>
  <si>
    <t>911333158</t>
  </si>
  <si>
    <t>721174024</t>
  </si>
  <si>
    <t>Potrubí kanalizační z PP odpadní DN 75</t>
  </si>
  <si>
    <t>773059472</t>
  </si>
  <si>
    <t>Potrubí z trub polypropylenových odpadní (svislé) DN 75</t>
  </si>
  <si>
    <t>https://podminky.urs.cz/item/CS_URS_2024_01/721174024</t>
  </si>
  <si>
    <t>721174025</t>
  </si>
  <si>
    <t>Potrubí kanalizační z PP odpadní DN 110</t>
  </si>
  <si>
    <t>1663337192</t>
  </si>
  <si>
    <t>Potrubí z trub polypropylenových odpadní (svislé) DN 110</t>
  </si>
  <si>
    <t>https://podminky.urs.cz/item/CS_URS_2024_01/721174025</t>
  </si>
  <si>
    <t>721174042</t>
  </si>
  <si>
    <t>Potrubí kanalizační z PP připojovací DN 40</t>
  </si>
  <si>
    <t>-1410948512</t>
  </si>
  <si>
    <t>Potrubí z trub polypropylenových připojovací DN 40</t>
  </si>
  <si>
    <t>https://podminky.urs.cz/item/CS_URS_2024_01/721174042</t>
  </si>
  <si>
    <t>721174043</t>
  </si>
  <si>
    <t>Potrubí kanalizační z PP připojovací DN 50</t>
  </si>
  <si>
    <t>1726928262</t>
  </si>
  <si>
    <t>Potrubí z trub polypropylenových připojovací DN 50</t>
  </si>
  <si>
    <t>https://podminky.urs.cz/item/CS_URS_2024_01/721174043</t>
  </si>
  <si>
    <t>721194104</t>
  </si>
  <si>
    <t>Vyvedení a upevnění odpadních výpustek DN 40</t>
  </si>
  <si>
    <t>1975356749</t>
  </si>
  <si>
    <t>Vyměření přípojek na potrubí vyvedení a upevnění odpadních výpustek DN 40</t>
  </si>
  <si>
    <t>https://podminky.urs.cz/item/CS_URS_2024_01/721194104</t>
  </si>
  <si>
    <t>721194105</t>
  </si>
  <si>
    <t>Vyvedení a upevnění odpadních výpustek DN 50</t>
  </si>
  <si>
    <t>622616838</t>
  </si>
  <si>
    <t>Vyměření přípojek na potrubí vyvedení a upevnění odpadních výpustek DN 50</t>
  </si>
  <si>
    <t>https://podminky.urs.cz/item/CS_URS_2024_01/721194105</t>
  </si>
  <si>
    <t>721194109</t>
  </si>
  <si>
    <t>Vyvedení a upevnění odpadních výpustek DN 110</t>
  </si>
  <si>
    <t>-805526849</t>
  </si>
  <si>
    <t>Vyměření přípojek na potrubí vyvedení a upevnění odpadních výpustek DN 110</t>
  </si>
  <si>
    <t>https://podminky.urs.cz/item/CS_URS_2024_01/721194109</t>
  </si>
  <si>
    <t>721210813</t>
  </si>
  <si>
    <t>Demontáž vpustí podlahových z kyselinovzdorné kameniny DN 100</t>
  </si>
  <si>
    <t>509720979</t>
  </si>
  <si>
    <t>Demontáž kanalizačního příslušenství vpustí podlahových z kyselinovzdorné kameniny DN 100</t>
  </si>
  <si>
    <t>https://podminky.urs.cz/item/CS_URS_2024_01/721210813</t>
  </si>
  <si>
    <t>721211913</t>
  </si>
  <si>
    <t>Montáž vpustí podlahových DN 110 ostatní typ</t>
  </si>
  <si>
    <t>1804633376</t>
  </si>
  <si>
    <t>Podlahové vpusti montáž podlahových vpustí ostatních typů DN 110</t>
  </si>
  <si>
    <t>https://podminky.urs.cz/item/CS_URS_2024_01/721211913</t>
  </si>
  <si>
    <t>1"PV</t>
  </si>
  <si>
    <t>721290111</t>
  </si>
  <si>
    <t>Zkouška těsnosti potrubí kanalizace vodou DN do 125</t>
  </si>
  <si>
    <t>-1344445274</t>
  </si>
  <si>
    <t>Zkouška těsnosti kanalizace v objektech vodou do DN 125</t>
  </si>
  <si>
    <t>https://podminky.urs.cz/item/CS_URS_2024_01/721290111</t>
  </si>
  <si>
    <t>2+5+3+2+13</t>
  </si>
  <si>
    <t>721-R1</t>
  </si>
  <si>
    <t>Přechodka DN 100 dodávka + montáž</t>
  </si>
  <si>
    <t>184501000</t>
  </si>
  <si>
    <t>721-R2</t>
  </si>
  <si>
    <t>Propojení kanalizace na stávající</t>
  </si>
  <si>
    <t>-1620682692</t>
  </si>
  <si>
    <t>998721121</t>
  </si>
  <si>
    <t>Přesun hmot tonážní pro vnitřní kanalizaci ruční v objektech v do 6 m</t>
  </si>
  <si>
    <t>755452199</t>
  </si>
  <si>
    <t>Přesun hmot pro vnitřní kanalizaci stanovený z hmotnosti přesunovaného materiálu vodorovná dopravní vzdálenost do 50 m ruční (bez užití mechanizace) v objektech výšky do 6 m</t>
  </si>
  <si>
    <t>https://podminky.urs.cz/item/CS_URS_2024_01/998721121</t>
  </si>
  <si>
    <t>722</t>
  </si>
  <si>
    <t>Zdravotechnika - vnitřní vodovod</t>
  </si>
  <si>
    <t>722170801</t>
  </si>
  <si>
    <t>Demontáž rozvodů vody z plastů D do 25</t>
  </si>
  <si>
    <t>-1003927974</t>
  </si>
  <si>
    <t>Demontáž rozvodů vody z plastů do Ø 25 mm</t>
  </si>
  <si>
    <t>https://podminky.urs.cz/item/CS_URS_2024_01/722170801</t>
  </si>
  <si>
    <t>722175002</t>
  </si>
  <si>
    <t>Potrubí vodovodní plastové PP-RCT svar polyfúze D 20x2,8 mm</t>
  </si>
  <si>
    <t>1505433304</t>
  </si>
  <si>
    <t>Potrubí z plastových trubek z polypropylenu PP-RCT svařovaných polyfúzně D 20 x 2,8</t>
  </si>
  <si>
    <t>https://podminky.urs.cz/item/CS_URS_2024_01/722175002</t>
  </si>
  <si>
    <t>722175003</t>
  </si>
  <si>
    <t>Potrubí vodovodní plastové PP-RCT svar polyfúze D 25x3,5 mm</t>
  </si>
  <si>
    <t>-827379094</t>
  </si>
  <si>
    <t>Potrubí z plastových trubek z polypropylenu PP-RCT svařovaných polyfúzně D 25 x 3,5</t>
  </si>
  <si>
    <t>https://podminky.urs.cz/item/CS_URS_2024_01/722175003</t>
  </si>
  <si>
    <t>722175004</t>
  </si>
  <si>
    <t>Potrubí vodovodní plastové PP-RCT svar polyfúze D 32x4,4 mm</t>
  </si>
  <si>
    <t>1135024498</t>
  </si>
  <si>
    <t>Potrubí z plastových trubek z polypropylenu PP-RCT svařovaných polyfúzně D 32 x 4,4</t>
  </si>
  <si>
    <t>https://podminky.urs.cz/item/CS_URS_2024_01/722175004</t>
  </si>
  <si>
    <t>722175005</t>
  </si>
  <si>
    <t>Potrubí vodovodní plastové PP-RCT svar polyfúze D 40x5,5 mm</t>
  </si>
  <si>
    <t>-996572910</t>
  </si>
  <si>
    <t>Potrubí z plastových trubek z polypropylenu PP-RCT svařovaných polyfúzně D 40 x 5,5</t>
  </si>
  <si>
    <t>https://podminky.urs.cz/item/CS_URS_2024_01/722175005</t>
  </si>
  <si>
    <t>722181252</t>
  </si>
  <si>
    <t>Ochrana vodovodního potrubí přilepenými termoizolačními trubicemi z PE tl přes 20 do 25 mm DN přes 22 do 45 mm</t>
  </si>
  <si>
    <t>-1054897953</t>
  </si>
  <si>
    <t>Ochrana potrubí termoizolačními trubicemi z pěnového polyetylenu PE přilepenými v příčných a podélných spojích, tloušťky izolace přes 20 do 25 mm, vnitřního průměru izolace DN přes 22 do 45 mm</t>
  </si>
  <si>
    <t>https://podminky.urs.cz/item/CS_URS_2024_01/722181252</t>
  </si>
  <si>
    <t>vodovod</t>
  </si>
  <si>
    <t>doplnění na stávajícím rozvodu/</t>
  </si>
  <si>
    <t>722181256</t>
  </si>
  <si>
    <t>Ochrana vodovodního potrubí přilepenými termoizolačními trubicemi z PE tl přes 20 do 25 mm DN přes 110 mm</t>
  </si>
  <si>
    <t>-1902880207</t>
  </si>
  <si>
    <t>Ochrana potrubí termoizolačními trubicemi z pěnového polyetylenu PE přilepenými v příčných a podélných spojích, tloušťky izolace přes 20 do 25 mm, vnitřního průměru izolace DN přes 110 mm</t>
  </si>
  <si>
    <t>https://podminky.urs.cz/item/CS_URS_2024_01/722181256</t>
  </si>
  <si>
    <t xml:space="preserve">kanalizace </t>
  </si>
  <si>
    <t>722190401</t>
  </si>
  <si>
    <t>Vyvedení a upevnění výpustku DN do 25</t>
  </si>
  <si>
    <t>26022119</t>
  </si>
  <si>
    <t>Zřízení přípojek na potrubí vyvedení a upevnění výpustek do DN 25</t>
  </si>
  <si>
    <t>https://podminky.urs.cz/item/CS_URS_2024_01/722190401</t>
  </si>
  <si>
    <t>3+2*2+3+1*2</t>
  </si>
  <si>
    <t>722190901</t>
  </si>
  <si>
    <t>Uzavření nebo otevření vodovodního potrubí při opravách</t>
  </si>
  <si>
    <t>-413767106</t>
  </si>
  <si>
    <t>Opravy ostatní uzavření nebo otevření vodovodního potrubí při opravách včetně vypuštění a napuštění</t>
  </si>
  <si>
    <t>https://podminky.urs.cz/item/CS_URS_2024_01/722190901</t>
  </si>
  <si>
    <t>722220111</t>
  </si>
  <si>
    <t>Nástěnka pro výtokový ventil G 1/2" s jedním závitem</t>
  </si>
  <si>
    <t>-304708534</t>
  </si>
  <si>
    <t>Armatury s jedním závitem nástěnky pro výtokový ventil G 1/2"</t>
  </si>
  <si>
    <t>https://podminky.urs.cz/item/CS_URS_2024_01/722220111</t>
  </si>
  <si>
    <t>3+3</t>
  </si>
  <si>
    <t>722220121</t>
  </si>
  <si>
    <t>Nástěnka pro baterii G 1/2" s jedním závitem</t>
  </si>
  <si>
    <t>pár</t>
  </si>
  <si>
    <t>648255448</t>
  </si>
  <si>
    <t>Armatury s jedním závitem nástěnky pro baterii G 1/2"</t>
  </si>
  <si>
    <t>https://podminky.urs.cz/item/CS_URS_2024_01/722220121</t>
  </si>
  <si>
    <t>722220861</t>
  </si>
  <si>
    <t>Demontáž armatur závitových se dvěma závity G do 3/4</t>
  </si>
  <si>
    <t>694349960</t>
  </si>
  <si>
    <t>Demontáž armatur závitových se dvěma závity do G 3/4</t>
  </si>
  <si>
    <t>https://podminky.urs.cz/item/CS_URS_2024_01/722220861</t>
  </si>
  <si>
    <t>722240121</t>
  </si>
  <si>
    <t>Kohout kulový plastový PPR DN 16</t>
  </si>
  <si>
    <t>-807886881</t>
  </si>
  <si>
    <t>Armatury z plastických hmot kohouty (PPR) kulové DN 16</t>
  </si>
  <si>
    <t>https://podminky.urs.cz/item/CS_URS_2024_01/722240121</t>
  </si>
  <si>
    <t>722240126</t>
  </si>
  <si>
    <t>Kohout kulový plastový PPR DN 50</t>
  </si>
  <si>
    <t>-5814002</t>
  </si>
  <si>
    <t>Armatury z plastických hmot kohouty (PPR) kulové DN 50</t>
  </si>
  <si>
    <t>https://podminky.urs.cz/item/CS_URS_2024_01/722240126</t>
  </si>
  <si>
    <t>722290226</t>
  </si>
  <si>
    <t>Zkouška těsnosti vodovodního potrubí závitového DN do 50</t>
  </si>
  <si>
    <t>-1746906941</t>
  </si>
  <si>
    <t>Zkoušky, proplach a desinfekce vodovodního potrubí zkoušky těsnosti vodovodního potrubí závitového do DN 50</t>
  </si>
  <si>
    <t>https://podminky.urs.cz/item/CS_URS_2024_01/722290226</t>
  </si>
  <si>
    <t>19+11+3+2</t>
  </si>
  <si>
    <t>722290234</t>
  </si>
  <si>
    <t>Proplach a dezinfekce vodovodního potrubí DN do 80</t>
  </si>
  <si>
    <t>516544870</t>
  </si>
  <si>
    <t>Zkoušky, proplach a desinfekce vodovodního potrubí proplach a desinfekce vodovodního potrubí do DN 80</t>
  </si>
  <si>
    <t>https://podminky.urs.cz/item/CS_URS_2024_01/722290234</t>
  </si>
  <si>
    <t>722-R1</t>
  </si>
  <si>
    <t>Propojení na stávající rozvody</t>
  </si>
  <si>
    <t>27781756</t>
  </si>
  <si>
    <t>998722121</t>
  </si>
  <si>
    <t>Přesun hmot tonážní pro vnitřní vodovod ruční v objektech v do 6 m</t>
  </si>
  <si>
    <t>-1507812107</t>
  </si>
  <si>
    <t>Přesun hmot pro vnitřní vodovod stanovený z hmotnosti přesunovaného materiálu vodorovná dopravní vzdálenost do 50 m ruční (bez užití mechanizace) v objektech výšky do 6 m</t>
  </si>
  <si>
    <t>https://podminky.urs.cz/item/CS_URS_2024_01/998722121</t>
  </si>
  <si>
    <t>725</t>
  </si>
  <si>
    <t>Zdravotechnika - zařizovací předměty</t>
  </si>
  <si>
    <t>725110811</t>
  </si>
  <si>
    <t>Demontáž klozetů splachovací s nádrží</t>
  </si>
  <si>
    <t>soubor</t>
  </si>
  <si>
    <t>-1151636148</t>
  </si>
  <si>
    <t>Demontáž klozetů splachovacích s nádrží nebo tlakovým splachovačem</t>
  </si>
  <si>
    <t>https://podminky.urs.cz/item/CS_URS_2024_01/725110811</t>
  </si>
  <si>
    <t>725119122</t>
  </si>
  <si>
    <t>Montáž klozetových mís kombi</t>
  </si>
  <si>
    <t>-682650686</t>
  </si>
  <si>
    <t>Zařízení záchodů montáž klozetových mís kombi</t>
  </si>
  <si>
    <t>https://podminky.urs.cz/item/CS_URS_2024_01/725119122</t>
  </si>
  <si>
    <t>WC</t>
  </si>
  <si>
    <t>WC - klozet diturvitový kombi, komplet včetně nádržky + ventil rohový -1/2“ + sedátko + instalační sada</t>
  </si>
  <si>
    <t>1406435204</t>
  </si>
  <si>
    <t>725122817</t>
  </si>
  <si>
    <t>Demontáž pisoárových stání bez nádrže a jedním záchodkem</t>
  </si>
  <si>
    <t>-619085894</t>
  </si>
  <si>
    <t>Demontáž pisoárů bez nádrže s rohovým ventilem s 1 záchodkem</t>
  </si>
  <si>
    <t>https://podminky.urs.cz/item/CS_URS_2024_01/725122817</t>
  </si>
  <si>
    <t>725129101</t>
  </si>
  <si>
    <t>Montáž pisoáru keramického</t>
  </si>
  <si>
    <t>-200453595</t>
  </si>
  <si>
    <t>Pisoárové záchodky montáž ostatních typů keramických</t>
  </si>
  <si>
    <t>https://podminky.urs.cz/item/CS_URS_2024_01/725129101</t>
  </si>
  <si>
    <t>P</t>
  </si>
  <si>
    <t>P – diturvitový pisoár + sifon + instalační sada + tlačný splachovací ventil</t>
  </si>
  <si>
    <t>-60479253</t>
  </si>
  <si>
    <t>725210821</t>
  </si>
  <si>
    <t>Demontáž umyvadel bez výtokových armatur</t>
  </si>
  <si>
    <t>22871968</t>
  </si>
  <si>
    <t>Demontáž umyvadel bez výtokových armatur umyvadel</t>
  </si>
  <si>
    <t>https://podminky.urs.cz/item/CS_URS_2024_01/725210821</t>
  </si>
  <si>
    <t>725219102</t>
  </si>
  <si>
    <t>Montáž umyvadla připevněného na šrouby do zdiva</t>
  </si>
  <si>
    <t>-651488424</t>
  </si>
  <si>
    <t>Umyvadla montáž umyvadel ostatních typů na šrouby</t>
  </si>
  <si>
    <t>https://podminky.urs.cz/item/CS_URS_2024_01/725219102</t>
  </si>
  <si>
    <t>U</t>
  </si>
  <si>
    <t>U - umyvadlo diturvitové + sifon + baterie nástěnná páková + instalační sada</t>
  </si>
  <si>
    <t>-1534773841</t>
  </si>
  <si>
    <t>725241901</t>
  </si>
  <si>
    <t>Montáž vaničky sprchové</t>
  </si>
  <si>
    <t>-1212891565</t>
  </si>
  <si>
    <t>Sprchové vaničky montáž sprchových vaniček</t>
  </si>
  <si>
    <t>https://podminky.urs.cz/item/CS_URS_2024_01/725241901</t>
  </si>
  <si>
    <t>SK</t>
  </si>
  <si>
    <t>SK - sprchový kout komplet /zástěna, sprchová vpusť s roštem, baterie sprchová</t>
  </si>
  <si>
    <t>681127132</t>
  </si>
  <si>
    <t>PV</t>
  </si>
  <si>
    <t>PV -podlahová vpusť se zápach. uzávěrkou, zp. klapkou, nerez mřížka, odpad DN 100</t>
  </si>
  <si>
    <t>-361053809</t>
  </si>
  <si>
    <t>725820802</t>
  </si>
  <si>
    <t>Demontáž baterie stojánkové do jednoho otvoru</t>
  </si>
  <si>
    <t>791958791</t>
  </si>
  <si>
    <t>Demontáž baterií stojánkových do 1 otvoru</t>
  </si>
  <si>
    <t>https://podminky.urs.cz/item/CS_URS_2024_01/725820802</t>
  </si>
  <si>
    <t>725860811</t>
  </si>
  <si>
    <t>Demontáž uzávěrů zápachu jednoduchých</t>
  </si>
  <si>
    <t>2093113385</t>
  </si>
  <si>
    <t>Demontáž zápachových uzávěrek pro zařizovací předměty jednoduchých</t>
  </si>
  <si>
    <t>https://podminky.urs.cz/item/CS_URS_2024_01/725860811</t>
  </si>
  <si>
    <t>725869218</t>
  </si>
  <si>
    <t>Montáž zápachových uzávěrek U-sifonů</t>
  </si>
  <si>
    <t>927593887</t>
  </si>
  <si>
    <t>Zápachové uzávěrky zařizovacích předmětů montáž zápachových uzávěrek dřezových dvoudílných U-sifonů</t>
  </si>
  <si>
    <t>https://podminky.urs.cz/item/CS_URS_2024_01/725869218</t>
  </si>
  <si>
    <t>552332R</t>
  </si>
  <si>
    <t>flexi sifon DN 110</t>
  </si>
  <si>
    <t>-410869825</t>
  </si>
  <si>
    <t>998725121</t>
  </si>
  <si>
    <t>Přesun hmot tonážní pro zařizovací předměty ruční v objektech v do 6 m</t>
  </si>
  <si>
    <t>-945653366</t>
  </si>
  <si>
    <t>Přesun hmot pro zařizovací předměty stanovený z hmotnosti přesunovaného materiálu vodorovná dopravní vzdálenost do 50 m ruční (bez užití mechanizace) v objektech výšky do 6 m</t>
  </si>
  <si>
    <t>https://podminky.urs.cz/item/CS_URS_2024_01/998725121</t>
  </si>
  <si>
    <t>781491821</t>
  </si>
  <si>
    <t>Demontáž vanových dvířek plastových lepených uchycených na magnet</t>
  </si>
  <si>
    <t>1087964463</t>
  </si>
  <si>
    <t>Odstranění obkladů - ostatní prvky vanová dvířka plastová lepená uchycená na magnet</t>
  </si>
  <si>
    <t>https://podminky.urs.cz/item/CS_URS_2024_01/781491821</t>
  </si>
  <si>
    <t>781493610</t>
  </si>
  <si>
    <t>Montáž vanových plastových dvířek lepených s uchycením na magnet</t>
  </si>
  <si>
    <t>-1535778603</t>
  </si>
  <si>
    <t>Obklad - dokončující práce montáž vanových dvířek plastových lepených uchycených na magnet</t>
  </si>
  <si>
    <t>https://podminky.urs.cz/item/CS_URS_2024_01/781493610</t>
  </si>
  <si>
    <t>56245720</t>
  </si>
  <si>
    <t>dvířka vanová bílá 300x400mm</t>
  </si>
  <si>
    <t>-301770485</t>
  </si>
  <si>
    <t>1270880647</t>
  </si>
  <si>
    <t>HZS2211</t>
  </si>
  <si>
    <t>Hodinová zúčtovací sazba instalatér</t>
  </si>
  <si>
    <t>1923010622</t>
  </si>
  <si>
    <t>Hodinové zúčtovací sazby profesí PSV provádění stavebních instalací instalatér</t>
  </si>
  <si>
    <t>https://podminky.urs.cz/item/CS_URS_2024_01/HZS2211</t>
  </si>
  <si>
    <t>zajištění stávajících odpadů proti možnému znečištění/ pročištění stávajících/</t>
  </si>
  <si>
    <t>vodovod - prověření stávajících uzávěrů pro 1.NP / výměna se upřesní na místě/</t>
  </si>
  <si>
    <t>1747918643</t>
  </si>
  <si>
    <t>-montážní jáma v podlaze/ propojení rozvodů /,zpětné začištění - 3 kpl</t>
  </si>
  <si>
    <t>-montážní jáma v podlaze/ výměna vpusti /,zpětné začištění - 1 kpl</t>
  </si>
  <si>
    <t>-nový prostup zdí + chráničky - 5 kpl</t>
  </si>
  <si>
    <t>-rekonstrukce stoupačky ,zpětné zazdění /viz.stavební část/</t>
  </si>
  <si>
    <t>-oprava prostupu ve stropě - 5kpl</t>
  </si>
  <si>
    <t>-zazdění a začištění stávajících prostupů</t>
  </si>
  <si>
    <t xml:space="preserve">VON - Vedlejší a ostatní rozpočtové náklady </t>
  </si>
  <si>
    <t>Michal Jirka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</si>
  <si>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</si>
  <si>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</si>
  <si>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</si>
  <si>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</si>
  <si>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</si>
  <si>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</si>
  <si>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</si>
  <si>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</si>
  <si>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</si>
  <si>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</si>
  <si>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</si>
  <si>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</si>
  <si>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959196339</t>
  </si>
  <si>
    <t>https://podminky.urs.cz/item/CS_URS_2024_01/013254000</t>
  </si>
  <si>
    <t>VRN3</t>
  </si>
  <si>
    <t>Zařízení staveniště</t>
  </si>
  <si>
    <t>030001000</t>
  </si>
  <si>
    <t>1080591387</t>
  </si>
  <si>
    <t>https://podminky.urs.cz/item/CS_URS_2024_01/030001000</t>
  </si>
  <si>
    <t>VRN4</t>
  </si>
  <si>
    <t>Inženýrská činnost</t>
  </si>
  <si>
    <t>045002000</t>
  </si>
  <si>
    <t>Kompletační a koordinační činnost</t>
  </si>
  <si>
    <t>134360319</t>
  </si>
  <si>
    <t>https://podminky.urs.cz/item/CS_URS_2024_01/045002000</t>
  </si>
  <si>
    <t>SEZNAM FIGUR</t>
  </si>
  <si>
    <t>Výměra</t>
  </si>
  <si>
    <t xml:space="preserve"> D.1.1.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</si>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</sst>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7" fillId="0" borderId="12" xfId="0" applyNumberFormat="1" applyFont="1" applyBorder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2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3" fillId="0" borderId="22" xfId="0" applyFont="1" applyBorder="1" applyAlignment="1" applyProtection="1">
      <alignment horizontal="center" vertical="center"/>
      <protection/>
    </xf>
    <xf numFmtId="49" fontId="43" fillId="0" borderId="22" xfId="0" applyNumberFormat="1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center" vertical="center" wrapText="1"/>
      <protection/>
    </xf>
    <xf numFmtId="167" fontId="43" fillId="0" borderId="22" xfId="0" applyNumberFormat="1" applyFont="1" applyBorder="1" applyAlignment="1" applyProtection="1">
      <alignment vertical="center"/>
      <protection/>
    </xf>
    <xf numFmtId="4" fontId="43" fillId="2" borderId="22" xfId="0" applyNumberFormat="1" applyFont="1" applyFill="1" applyBorder="1" applyAlignment="1" applyProtection="1">
      <alignment vertical="center"/>
      <protection locked="0"/>
    </xf>
    <xf numFmtId="4" fontId="43" fillId="0" borderId="22" xfId="0" applyNumberFormat="1" applyFont="1" applyBorder="1" applyAlignment="1" applyProtection="1">
      <alignment vertical="center"/>
      <protection/>
    </xf>
    <xf numFmtId="0" fontId="44" fillId="0" borderId="3" xfId="0" applyFont="1" applyBorder="1" applyAlignment="1">
      <alignment vertical="center"/>
    </xf>
    <xf numFmtId="0" fontId="43" fillId="2" borderId="14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167" fontId="4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7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7" fillId="0" borderId="28" xfId="0" applyFont="1" applyBorder="1" applyAlignment="1">
      <alignment horizontal="left"/>
    </xf>
    <xf numFmtId="0" fontId="50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6244352" TargetMode="External" /><Relationship Id="rId2" Type="http://schemas.openxmlformats.org/officeDocument/2006/relationships/hyperlink" Target="https://podminky.urs.cz/item/CS_URS_2024_01/346244354" TargetMode="External" /><Relationship Id="rId3" Type="http://schemas.openxmlformats.org/officeDocument/2006/relationships/hyperlink" Target="https://podminky.urs.cz/item/CS_URS_2024_01/342272235" TargetMode="External" /><Relationship Id="rId4" Type="http://schemas.openxmlformats.org/officeDocument/2006/relationships/hyperlink" Target="https://podminky.urs.cz/item/CS_URS_2024_01/342291121" TargetMode="External" /><Relationship Id="rId5" Type="http://schemas.openxmlformats.org/officeDocument/2006/relationships/hyperlink" Target="https://podminky.urs.cz/item/CS_URS_2024_01/612142001" TargetMode="External" /><Relationship Id="rId6" Type="http://schemas.openxmlformats.org/officeDocument/2006/relationships/hyperlink" Target="https://podminky.urs.cz/item/CS_URS_2024_01/612321121" TargetMode="External" /><Relationship Id="rId7" Type="http://schemas.openxmlformats.org/officeDocument/2006/relationships/hyperlink" Target="https://podminky.urs.cz/item/CS_URS_2024_01/612131121" TargetMode="External" /><Relationship Id="rId8" Type="http://schemas.openxmlformats.org/officeDocument/2006/relationships/hyperlink" Target="https://podminky.urs.cz/item/CS_URS_2024_01/612381006" TargetMode="External" /><Relationship Id="rId9" Type="http://schemas.openxmlformats.org/officeDocument/2006/relationships/hyperlink" Target="https://podminky.urs.cz/item/CS_URS_2024_01/632451103" TargetMode="External" /><Relationship Id="rId10" Type="http://schemas.openxmlformats.org/officeDocument/2006/relationships/hyperlink" Target="https://podminky.urs.cz/item/CS_URS_2024_01/642942611" TargetMode="External" /><Relationship Id="rId11" Type="http://schemas.openxmlformats.org/officeDocument/2006/relationships/hyperlink" Target="https://podminky.urs.cz/item/CS_URS_2024_01/949101111" TargetMode="External" /><Relationship Id="rId12" Type="http://schemas.openxmlformats.org/officeDocument/2006/relationships/hyperlink" Target="https://podminky.urs.cz/item/CS_URS_2024_01/949121112" TargetMode="External" /><Relationship Id="rId13" Type="http://schemas.openxmlformats.org/officeDocument/2006/relationships/hyperlink" Target="https://podminky.urs.cz/item/CS_URS_2024_01/949121212" TargetMode="External" /><Relationship Id="rId14" Type="http://schemas.openxmlformats.org/officeDocument/2006/relationships/hyperlink" Target="https://podminky.urs.cz/item/CS_URS_2024_01/949121812" TargetMode="External" /><Relationship Id="rId15" Type="http://schemas.openxmlformats.org/officeDocument/2006/relationships/hyperlink" Target="https://podminky.urs.cz/item/CS_URS_2024_01/952901111" TargetMode="External" /><Relationship Id="rId16" Type="http://schemas.openxmlformats.org/officeDocument/2006/relationships/hyperlink" Target="https://podminky.urs.cz/item/CS_URS_2024_01/962031132" TargetMode="External" /><Relationship Id="rId17" Type="http://schemas.openxmlformats.org/officeDocument/2006/relationships/hyperlink" Target="https://podminky.urs.cz/item/CS_URS_2024_01/965081213" TargetMode="External" /><Relationship Id="rId18" Type="http://schemas.openxmlformats.org/officeDocument/2006/relationships/hyperlink" Target="https://podminky.urs.cz/item/CS_URS_2024_01/965081611" TargetMode="External" /><Relationship Id="rId19" Type="http://schemas.openxmlformats.org/officeDocument/2006/relationships/hyperlink" Target="https://podminky.urs.cz/item/CS_URS_2024_01/968072455" TargetMode="External" /><Relationship Id="rId20" Type="http://schemas.openxmlformats.org/officeDocument/2006/relationships/hyperlink" Target="https://podminky.urs.cz/item/CS_URS_2024_01/978059541" TargetMode="External" /><Relationship Id="rId21" Type="http://schemas.openxmlformats.org/officeDocument/2006/relationships/hyperlink" Target="https://podminky.urs.cz/item/CS_URS_2024_01/997013211" TargetMode="External" /><Relationship Id="rId22" Type="http://schemas.openxmlformats.org/officeDocument/2006/relationships/hyperlink" Target="https://podminky.urs.cz/item/CS_URS_2024_01/997013501" TargetMode="External" /><Relationship Id="rId23" Type="http://schemas.openxmlformats.org/officeDocument/2006/relationships/hyperlink" Target="https://podminky.urs.cz/item/CS_URS_2024_01/997013509" TargetMode="External" /><Relationship Id="rId24" Type="http://schemas.openxmlformats.org/officeDocument/2006/relationships/hyperlink" Target="https://podminky.urs.cz/item/CS_URS_2024_01/997013871" TargetMode="External" /><Relationship Id="rId25" Type="http://schemas.openxmlformats.org/officeDocument/2006/relationships/hyperlink" Target="https://podminky.urs.cz/item/CS_URS_2024_01/998018001" TargetMode="External" /><Relationship Id="rId26" Type="http://schemas.openxmlformats.org/officeDocument/2006/relationships/hyperlink" Target="https://podminky.urs.cz/item/CS_URS_2024_01/766660001" TargetMode="External" /><Relationship Id="rId27" Type="http://schemas.openxmlformats.org/officeDocument/2006/relationships/hyperlink" Target="https://podminky.urs.cz/item/CS_URS_2024_01/998766121" TargetMode="External" /><Relationship Id="rId28" Type="http://schemas.openxmlformats.org/officeDocument/2006/relationships/hyperlink" Target="https://podminky.urs.cz/item/CS_URS_2024_01/767122111" TargetMode="External" /><Relationship Id="rId29" Type="http://schemas.openxmlformats.org/officeDocument/2006/relationships/hyperlink" Target="https://podminky.urs.cz/item/CS_URS_2024_01/767122812" TargetMode="External" /><Relationship Id="rId30" Type="http://schemas.openxmlformats.org/officeDocument/2006/relationships/hyperlink" Target="https://podminky.urs.cz/item/CS_URS_2024_01/767610116" TargetMode="External" /><Relationship Id="rId31" Type="http://schemas.openxmlformats.org/officeDocument/2006/relationships/hyperlink" Target="https://podminky.urs.cz/item/CS_URS_2024_01/767640311" TargetMode="External" /><Relationship Id="rId32" Type="http://schemas.openxmlformats.org/officeDocument/2006/relationships/hyperlink" Target="https://podminky.urs.cz/item/CS_URS_2024_01/767662110" TargetMode="External" /><Relationship Id="rId33" Type="http://schemas.openxmlformats.org/officeDocument/2006/relationships/hyperlink" Target="https://podminky.urs.cz/item/CS_URS_2024_01/998767121" TargetMode="External" /><Relationship Id="rId34" Type="http://schemas.openxmlformats.org/officeDocument/2006/relationships/hyperlink" Target="https://podminky.urs.cz/item/CS_URS_2024_01/771111011" TargetMode="External" /><Relationship Id="rId35" Type="http://schemas.openxmlformats.org/officeDocument/2006/relationships/hyperlink" Target="https://podminky.urs.cz/item/CS_URS_2024_01/771121011" TargetMode="External" /><Relationship Id="rId36" Type="http://schemas.openxmlformats.org/officeDocument/2006/relationships/hyperlink" Target="https://podminky.urs.cz/item/CS_URS_2024_01/771151012" TargetMode="External" /><Relationship Id="rId37" Type="http://schemas.openxmlformats.org/officeDocument/2006/relationships/hyperlink" Target="https://podminky.urs.cz/item/CS_URS_2024_01/771474112" TargetMode="External" /><Relationship Id="rId38" Type="http://schemas.openxmlformats.org/officeDocument/2006/relationships/hyperlink" Target="https://podminky.urs.cz/item/CS_URS_2024_01/771574111" TargetMode="External" /><Relationship Id="rId39" Type="http://schemas.openxmlformats.org/officeDocument/2006/relationships/hyperlink" Target="https://podminky.urs.cz/item/CS_URS_2024_01/998771121" TargetMode="External" /><Relationship Id="rId40" Type="http://schemas.openxmlformats.org/officeDocument/2006/relationships/hyperlink" Target="https://podminky.urs.cz/item/CS_URS_2024_01/781121011" TargetMode="External" /><Relationship Id="rId41" Type="http://schemas.openxmlformats.org/officeDocument/2006/relationships/hyperlink" Target="https://podminky.urs.cz/item/CS_URS_2024_01/781472217" TargetMode="External" /><Relationship Id="rId42" Type="http://schemas.openxmlformats.org/officeDocument/2006/relationships/hyperlink" Target="https://podminky.urs.cz/item/CS_URS_2024_01/781492211" TargetMode="External" /><Relationship Id="rId43" Type="http://schemas.openxmlformats.org/officeDocument/2006/relationships/hyperlink" Target="https://podminky.urs.cz/item/CS_URS_2024_01/781495115" TargetMode="External" /><Relationship Id="rId44" Type="http://schemas.openxmlformats.org/officeDocument/2006/relationships/hyperlink" Target="https://podminky.urs.cz/item/CS_URS_2024_01/998781121" TargetMode="External" /><Relationship Id="rId45" Type="http://schemas.openxmlformats.org/officeDocument/2006/relationships/hyperlink" Target="https://podminky.urs.cz/item/CS_URS_2024_01/783301311" TargetMode="External" /><Relationship Id="rId46" Type="http://schemas.openxmlformats.org/officeDocument/2006/relationships/hyperlink" Target="https://podminky.urs.cz/item/CS_URS_2024_01/783315101" TargetMode="External" /><Relationship Id="rId47" Type="http://schemas.openxmlformats.org/officeDocument/2006/relationships/hyperlink" Target="https://podminky.urs.cz/item/CS_URS_2024_01/783317101" TargetMode="External" /><Relationship Id="rId48" Type="http://schemas.openxmlformats.org/officeDocument/2006/relationships/hyperlink" Target="https://podminky.urs.cz/item/CS_URS_2024_01/784111001" TargetMode="External" /><Relationship Id="rId49" Type="http://schemas.openxmlformats.org/officeDocument/2006/relationships/hyperlink" Target="https://podminky.urs.cz/item/CS_URS_2024_01/784171101" TargetMode="External" /><Relationship Id="rId50" Type="http://schemas.openxmlformats.org/officeDocument/2006/relationships/hyperlink" Target="https://podminky.urs.cz/item/CS_URS_2024_01/784181121" TargetMode="External" /><Relationship Id="rId51" Type="http://schemas.openxmlformats.org/officeDocument/2006/relationships/hyperlink" Target="https://podminky.urs.cz/item/CS_URS_2024_01/784221101" TargetMode="External" /><Relationship Id="rId52" Type="http://schemas.openxmlformats.org/officeDocument/2006/relationships/hyperlink" Target="https://podminky.urs.cz/item/CS_URS_2024_01/784221141" TargetMode="External" /><Relationship Id="rId53" Type="http://schemas.openxmlformats.org/officeDocument/2006/relationships/hyperlink" Target="https://podminky.urs.cz/item/CS_URS_2024_01/HZS2492" TargetMode="External" /><Relationship Id="rId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31312141" TargetMode="External" /><Relationship Id="rId2" Type="http://schemas.openxmlformats.org/officeDocument/2006/relationships/hyperlink" Target="https://podminky.urs.cz/item/CS_URS_2024_01/974032132" TargetMode="External" /><Relationship Id="rId3" Type="http://schemas.openxmlformats.org/officeDocument/2006/relationships/hyperlink" Target="https://podminky.urs.cz/item/CS_URS_2024_01/974032142" TargetMode="External" /><Relationship Id="rId4" Type="http://schemas.openxmlformats.org/officeDocument/2006/relationships/hyperlink" Target="https://podminky.urs.cz/item/CS_URS_2024_01/974042553" TargetMode="External" /><Relationship Id="rId5" Type="http://schemas.openxmlformats.org/officeDocument/2006/relationships/hyperlink" Target="https://podminky.urs.cz/item/CS_URS_2024_01/997013211" TargetMode="External" /><Relationship Id="rId6" Type="http://schemas.openxmlformats.org/officeDocument/2006/relationships/hyperlink" Target="https://podminky.urs.cz/item/CS_URS_2024_01/997013501" TargetMode="External" /><Relationship Id="rId7" Type="http://schemas.openxmlformats.org/officeDocument/2006/relationships/hyperlink" Target="https://podminky.urs.cz/item/CS_URS_2024_01/997013509" TargetMode="External" /><Relationship Id="rId8" Type="http://schemas.openxmlformats.org/officeDocument/2006/relationships/hyperlink" Target="https://podminky.urs.cz/item/CS_URS_2024_01/997013631" TargetMode="External" /><Relationship Id="rId9" Type="http://schemas.openxmlformats.org/officeDocument/2006/relationships/hyperlink" Target="https://podminky.urs.cz/item/CS_URS_2024_01/721110806" TargetMode="External" /><Relationship Id="rId10" Type="http://schemas.openxmlformats.org/officeDocument/2006/relationships/hyperlink" Target="https://podminky.urs.cz/item/CS_URS_2024_01/721173401" TargetMode="External" /><Relationship Id="rId11" Type="http://schemas.openxmlformats.org/officeDocument/2006/relationships/hyperlink" Target="https://podminky.urs.cz/item/CS_URS_2024_01/721174024" TargetMode="External" /><Relationship Id="rId12" Type="http://schemas.openxmlformats.org/officeDocument/2006/relationships/hyperlink" Target="https://podminky.urs.cz/item/CS_URS_2024_01/721174025" TargetMode="External" /><Relationship Id="rId13" Type="http://schemas.openxmlformats.org/officeDocument/2006/relationships/hyperlink" Target="https://podminky.urs.cz/item/CS_URS_2024_01/721174042" TargetMode="External" /><Relationship Id="rId14" Type="http://schemas.openxmlformats.org/officeDocument/2006/relationships/hyperlink" Target="https://podminky.urs.cz/item/CS_URS_2024_01/721174043" TargetMode="External" /><Relationship Id="rId15" Type="http://schemas.openxmlformats.org/officeDocument/2006/relationships/hyperlink" Target="https://podminky.urs.cz/item/CS_URS_2024_01/721194104" TargetMode="External" /><Relationship Id="rId16" Type="http://schemas.openxmlformats.org/officeDocument/2006/relationships/hyperlink" Target="https://podminky.urs.cz/item/CS_URS_2024_01/721194105" TargetMode="External" /><Relationship Id="rId17" Type="http://schemas.openxmlformats.org/officeDocument/2006/relationships/hyperlink" Target="https://podminky.urs.cz/item/CS_URS_2024_01/721194109" TargetMode="External" /><Relationship Id="rId18" Type="http://schemas.openxmlformats.org/officeDocument/2006/relationships/hyperlink" Target="https://podminky.urs.cz/item/CS_URS_2024_01/721210813" TargetMode="External" /><Relationship Id="rId19" Type="http://schemas.openxmlformats.org/officeDocument/2006/relationships/hyperlink" Target="https://podminky.urs.cz/item/CS_URS_2024_01/721211913" TargetMode="External" /><Relationship Id="rId20" Type="http://schemas.openxmlformats.org/officeDocument/2006/relationships/hyperlink" Target="https://podminky.urs.cz/item/CS_URS_2024_01/721290111" TargetMode="External" /><Relationship Id="rId21" Type="http://schemas.openxmlformats.org/officeDocument/2006/relationships/hyperlink" Target="https://podminky.urs.cz/item/CS_URS_2024_01/998721121" TargetMode="External" /><Relationship Id="rId22" Type="http://schemas.openxmlformats.org/officeDocument/2006/relationships/hyperlink" Target="https://podminky.urs.cz/item/CS_URS_2024_01/722170801" TargetMode="External" /><Relationship Id="rId23" Type="http://schemas.openxmlformats.org/officeDocument/2006/relationships/hyperlink" Target="https://podminky.urs.cz/item/CS_URS_2024_01/722175002" TargetMode="External" /><Relationship Id="rId24" Type="http://schemas.openxmlformats.org/officeDocument/2006/relationships/hyperlink" Target="https://podminky.urs.cz/item/CS_URS_2024_01/722175003" TargetMode="External" /><Relationship Id="rId25" Type="http://schemas.openxmlformats.org/officeDocument/2006/relationships/hyperlink" Target="https://podminky.urs.cz/item/CS_URS_2024_01/722175004" TargetMode="External" /><Relationship Id="rId26" Type="http://schemas.openxmlformats.org/officeDocument/2006/relationships/hyperlink" Target="https://podminky.urs.cz/item/CS_URS_2024_01/722175005" TargetMode="External" /><Relationship Id="rId27" Type="http://schemas.openxmlformats.org/officeDocument/2006/relationships/hyperlink" Target="https://podminky.urs.cz/item/CS_URS_2024_01/722181252" TargetMode="External" /><Relationship Id="rId28" Type="http://schemas.openxmlformats.org/officeDocument/2006/relationships/hyperlink" Target="https://podminky.urs.cz/item/CS_URS_2024_01/722181256" TargetMode="External" /><Relationship Id="rId29" Type="http://schemas.openxmlformats.org/officeDocument/2006/relationships/hyperlink" Target="https://podminky.urs.cz/item/CS_URS_2024_01/722190401" TargetMode="External" /><Relationship Id="rId30" Type="http://schemas.openxmlformats.org/officeDocument/2006/relationships/hyperlink" Target="https://podminky.urs.cz/item/CS_URS_2024_01/722190901" TargetMode="External" /><Relationship Id="rId31" Type="http://schemas.openxmlformats.org/officeDocument/2006/relationships/hyperlink" Target="https://podminky.urs.cz/item/CS_URS_2024_01/722220111" TargetMode="External" /><Relationship Id="rId32" Type="http://schemas.openxmlformats.org/officeDocument/2006/relationships/hyperlink" Target="https://podminky.urs.cz/item/CS_URS_2024_01/722220121" TargetMode="External" /><Relationship Id="rId33" Type="http://schemas.openxmlformats.org/officeDocument/2006/relationships/hyperlink" Target="https://podminky.urs.cz/item/CS_URS_2024_01/722220861" TargetMode="External" /><Relationship Id="rId34" Type="http://schemas.openxmlformats.org/officeDocument/2006/relationships/hyperlink" Target="https://podminky.urs.cz/item/CS_URS_2024_01/722240121" TargetMode="External" /><Relationship Id="rId35" Type="http://schemas.openxmlformats.org/officeDocument/2006/relationships/hyperlink" Target="https://podminky.urs.cz/item/CS_URS_2024_01/722240126" TargetMode="External" /><Relationship Id="rId36" Type="http://schemas.openxmlformats.org/officeDocument/2006/relationships/hyperlink" Target="https://podminky.urs.cz/item/CS_URS_2024_01/722290226" TargetMode="External" /><Relationship Id="rId37" Type="http://schemas.openxmlformats.org/officeDocument/2006/relationships/hyperlink" Target="https://podminky.urs.cz/item/CS_URS_2024_01/722290234" TargetMode="External" /><Relationship Id="rId38" Type="http://schemas.openxmlformats.org/officeDocument/2006/relationships/hyperlink" Target="https://podminky.urs.cz/item/CS_URS_2024_01/998722121" TargetMode="External" /><Relationship Id="rId39" Type="http://schemas.openxmlformats.org/officeDocument/2006/relationships/hyperlink" Target="https://podminky.urs.cz/item/CS_URS_2024_01/725110811" TargetMode="External" /><Relationship Id="rId40" Type="http://schemas.openxmlformats.org/officeDocument/2006/relationships/hyperlink" Target="https://podminky.urs.cz/item/CS_URS_2024_01/725119122" TargetMode="External" /><Relationship Id="rId41" Type="http://schemas.openxmlformats.org/officeDocument/2006/relationships/hyperlink" Target="https://podminky.urs.cz/item/CS_URS_2024_01/725122817" TargetMode="External" /><Relationship Id="rId42" Type="http://schemas.openxmlformats.org/officeDocument/2006/relationships/hyperlink" Target="https://podminky.urs.cz/item/CS_URS_2024_01/725129101" TargetMode="External" /><Relationship Id="rId43" Type="http://schemas.openxmlformats.org/officeDocument/2006/relationships/hyperlink" Target="https://podminky.urs.cz/item/CS_URS_2024_01/725210821" TargetMode="External" /><Relationship Id="rId44" Type="http://schemas.openxmlformats.org/officeDocument/2006/relationships/hyperlink" Target="https://podminky.urs.cz/item/CS_URS_2024_01/725219102" TargetMode="External" /><Relationship Id="rId45" Type="http://schemas.openxmlformats.org/officeDocument/2006/relationships/hyperlink" Target="https://podminky.urs.cz/item/CS_URS_2024_01/725241901" TargetMode="External" /><Relationship Id="rId46" Type="http://schemas.openxmlformats.org/officeDocument/2006/relationships/hyperlink" Target="https://podminky.urs.cz/item/CS_URS_2024_01/725820802" TargetMode="External" /><Relationship Id="rId47" Type="http://schemas.openxmlformats.org/officeDocument/2006/relationships/hyperlink" Target="https://podminky.urs.cz/item/CS_URS_2024_01/725860811" TargetMode="External" /><Relationship Id="rId48" Type="http://schemas.openxmlformats.org/officeDocument/2006/relationships/hyperlink" Target="https://podminky.urs.cz/item/CS_URS_2024_01/725869218" TargetMode="External" /><Relationship Id="rId49" Type="http://schemas.openxmlformats.org/officeDocument/2006/relationships/hyperlink" Target="https://podminky.urs.cz/item/CS_URS_2024_01/998725121" TargetMode="External" /><Relationship Id="rId50" Type="http://schemas.openxmlformats.org/officeDocument/2006/relationships/hyperlink" Target="https://podminky.urs.cz/item/CS_URS_2024_01/781491821" TargetMode="External" /><Relationship Id="rId51" Type="http://schemas.openxmlformats.org/officeDocument/2006/relationships/hyperlink" Target="https://podminky.urs.cz/item/CS_URS_2024_01/781493610" TargetMode="External" /><Relationship Id="rId52" Type="http://schemas.openxmlformats.org/officeDocument/2006/relationships/hyperlink" Target="https://podminky.urs.cz/item/CS_URS_2024_01/998781121" TargetMode="External" /><Relationship Id="rId53" Type="http://schemas.openxmlformats.org/officeDocument/2006/relationships/hyperlink" Target="https://podminky.urs.cz/item/CS_URS_2024_01/HZS2211" TargetMode="External" /><Relationship Id="rId54" Type="http://schemas.openxmlformats.org/officeDocument/2006/relationships/hyperlink" Target="https://podminky.urs.cz/item/CS_URS_2024_01/HZS2492" TargetMode="External" /><Relationship Id="rId5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30001000" TargetMode="External" /><Relationship Id="rId3" Type="http://schemas.openxmlformats.org/officeDocument/2006/relationships/hyperlink" Target="https://podminky.urs.cz/item/CS_URS_2024_01/045002000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0" t="s">
        <v>0</v>
      </c>
      <c r="AZ1" s="20" t="s">
        <v>1</v>
      </c>
      <c r="BA1" s="20" t="s">
        <v>2</v>
      </c>
      <c r="BB1" s="20" t="s">
        <v>3</v>
      </c>
      <c r="BT1" s="20" t="s">
        <v>4</v>
      </c>
      <c r="BU1" s="20" t="s">
        <v>4</v>
      </c>
      <c r="BV1" s="2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1" t="s">
        <v>6</v>
      </c>
      <c r="BT2" s="21" t="s">
        <v>7</v>
      </c>
    </row>
    <row r="3" spans="2:72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BS3" s="21" t="s">
        <v>6</v>
      </c>
      <c r="BT3" s="21" t="s">
        <v>8</v>
      </c>
    </row>
    <row r="4" spans="2:71" s="1" customFormat="1" ht="24.95" customHeight="1">
      <c r="B4" s="25"/>
      <c r="C4" s="26"/>
      <c r="D4" s="27" t="s">
        <v>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4"/>
      <c r="AS4" s="28" t="s">
        <v>10</v>
      </c>
      <c r="BE4" s="29" t="s">
        <v>11</v>
      </c>
      <c r="BS4" s="21" t="s">
        <v>12</v>
      </c>
    </row>
    <row r="5" spans="2:71" s="1" customFormat="1" ht="12" customHeight="1">
      <c r="B5" s="25"/>
      <c r="C5" s="26"/>
      <c r="D5" s="30" t="s">
        <v>13</v>
      </c>
      <c r="E5" s="26"/>
      <c r="F5" s="26"/>
      <c r="G5" s="26"/>
      <c r="H5" s="26"/>
      <c r="I5" s="26"/>
      <c r="J5" s="26"/>
      <c r="K5" s="31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4"/>
      <c r="BE5" s="32" t="s">
        <v>15</v>
      </c>
      <c r="BS5" s="21" t="s">
        <v>6</v>
      </c>
    </row>
    <row r="6" spans="2:71" s="1" customFormat="1" ht="36.95" customHeight="1">
      <c r="B6" s="25"/>
      <c r="C6" s="26"/>
      <c r="D6" s="33" t="s">
        <v>16</v>
      </c>
      <c r="E6" s="26"/>
      <c r="F6" s="26"/>
      <c r="G6" s="26"/>
      <c r="H6" s="26"/>
      <c r="I6" s="26"/>
      <c r="J6" s="26"/>
      <c r="K6" s="34" t="s">
        <v>17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4"/>
      <c r="BE6" s="35"/>
      <c r="BS6" s="21" t="s">
        <v>6</v>
      </c>
    </row>
    <row r="7" spans="2:71" s="1" customFormat="1" ht="12" customHeight="1">
      <c r="B7" s="25"/>
      <c r="C7" s="26"/>
      <c r="D7" s="36" t="s">
        <v>18</v>
      </c>
      <c r="E7" s="26"/>
      <c r="F7" s="26"/>
      <c r="G7" s="26"/>
      <c r="H7" s="26"/>
      <c r="I7" s="26"/>
      <c r="J7" s="26"/>
      <c r="K7" s="31" t="s">
        <v>19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6" t="s">
        <v>20</v>
      </c>
      <c r="AL7" s="26"/>
      <c r="AM7" s="26"/>
      <c r="AN7" s="31" t="s">
        <v>19</v>
      </c>
      <c r="AO7" s="26"/>
      <c r="AP7" s="26"/>
      <c r="AQ7" s="26"/>
      <c r="AR7" s="24"/>
      <c r="BE7" s="35"/>
      <c r="BS7" s="21" t="s">
        <v>6</v>
      </c>
    </row>
    <row r="8" spans="2:71" s="1" customFormat="1" ht="12" customHeight="1">
      <c r="B8" s="25"/>
      <c r="C8" s="26"/>
      <c r="D8" s="36" t="s">
        <v>21</v>
      </c>
      <c r="E8" s="26"/>
      <c r="F8" s="26"/>
      <c r="G8" s="26"/>
      <c r="H8" s="26"/>
      <c r="I8" s="26"/>
      <c r="J8" s="26"/>
      <c r="K8" s="31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6" t="s">
        <v>23</v>
      </c>
      <c r="AL8" s="26"/>
      <c r="AM8" s="26"/>
      <c r="AN8" s="37" t="s">
        <v>24</v>
      </c>
      <c r="AO8" s="26"/>
      <c r="AP8" s="26"/>
      <c r="AQ8" s="26"/>
      <c r="AR8" s="24"/>
      <c r="BE8" s="35"/>
      <c r="BS8" s="21" t="s">
        <v>6</v>
      </c>
    </row>
    <row r="9" spans="2:71" s="1" customFormat="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4"/>
      <c r="BE9" s="35"/>
      <c r="BS9" s="21" t="s">
        <v>6</v>
      </c>
    </row>
    <row r="10" spans="2:71" s="1" customFormat="1" ht="12" customHeight="1">
      <c r="B10" s="25"/>
      <c r="C10" s="26"/>
      <c r="D10" s="36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6" t="s">
        <v>26</v>
      </c>
      <c r="AL10" s="26"/>
      <c r="AM10" s="26"/>
      <c r="AN10" s="31" t="s">
        <v>19</v>
      </c>
      <c r="AO10" s="26"/>
      <c r="AP10" s="26"/>
      <c r="AQ10" s="26"/>
      <c r="AR10" s="24"/>
      <c r="BE10" s="35"/>
      <c r="BS10" s="21" t="s">
        <v>6</v>
      </c>
    </row>
    <row r="11" spans="2:71" s="1" customFormat="1" ht="18.45" customHeight="1">
      <c r="B11" s="25"/>
      <c r="C11" s="26"/>
      <c r="D11" s="26"/>
      <c r="E11" s="31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6" t="s">
        <v>28</v>
      </c>
      <c r="AL11" s="26"/>
      <c r="AM11" s="26"/>
      <c r="AN11" s="31" t="s">
        <v>19</v>
      </c>
      <c r="AO11" s="26"/>
      <c r="AP11" s="26"/>
      <c r="AQ11" s="26"/>
      <c r="AR11" s="24"/>
      <c r="BE11" s="35"/>
      <c r="BS11" s="21" t="s">
        <v>6</v>
      </c>
    </row>
    <row r="12" spans="2:71" s="1" customFormat="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4"/>
      <c r="BE12" s="35"/>
      <c r="BS12" s="21" t="s">
        <v>6</v>
      </c>
    </row>
    <row r="13" spans="2:71" s="1" customFormat="1" ht="12" customHeight="1">
      <c r="B13" s="25"/>
      <c r="C13" s="26"/>
      <c r="D13" s="36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6" t="s">
        <v>26</v>
      </c>
      <c r="AL13" s="26"/>
      <c r="AM13" s="26"/>
      <c r="AN13" s="38" t="s">
        <v>30</v>
      </c>
      <c r="AO13" s="26"/>
      <c r="AP13" s="26"/>
      <c r="AQ13" s="26"/>
      <c r="AR13" s="24"/>
      <c r="BE13" s="35"/>
      <c r="BS13" s="21" t="s">
        <v>6</v>
      </c>
    </row>
    <row r="14" spans="2:71" ht="12">
      <c r="B14" s="25"/>
      <c r="C14" s="26"/>
      <c r="D14" s="26"/>
      <c r="E14" s="38" t="s">
        <v>30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28</v>
      </c>
      <c r="AL14" s="26"/>
      <c r="AM14" s="26"/>
      <c r="AN14" s="38" t="s">
        <v>30</v>
      </c>
      <c r="AO14" s="26"/>
      <c r="AP14" s="26"/>
      <c r="AQ14" s="26"/>
      <c r="AR14" s="24"/>
      <c r="BE14" s="35"/>
      <c r="BS14" s="21" t="s">
        <v>6</v>
      </c>
    </row>
    <row r="15" spans="2:71" s="1" customFormat="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4"/>
      <c r="BE15" s="35"/>
      <c r="BS15" s="21" t="s">
        <v>4</v>
      </c>
    </row>
    <row r="16" spans="2:71" s="1" customFormat="1" ht="12" customHeight="1">
      <c r="B16" s="25"/>
      <c r="C16" s="26"/>
      <c r="D16" s="3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6" t="s">
        <v>26</v>
      </c>
      <c r="AL16" s="26"/>
      <c r="AM16" s="26"/>
      <c r="AN16" s="31" t="s">
        <v>19</v>
      </c>
      <c r="AO16" s="26"/>
      <c r="AP16" s="26"/>
      <c r="AQ16" s="26"/>
      <c r="AR16" s="24"/>
      <c r="BE16" s="35"/>
      <c r="BS16" s="21" t="s">
        <v>4</v>
      </c>
    </row>
    <row r="17" spans="2:71" s="1" customFormat="1" ht="18.45" customHeight="1">
      <c r="B17" s="25"/>
      <c r="C17" s="26"/>
      <c r="D17" s="26"/>
      <c r="E17" s="31" t="s">
        <v>32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6" t="s">
        <v>28</v>
      </c>
      <c r="AL17" s="26"/>
      <c r="AM17" s="26"/>
      <c r="AN17" s="31" t="s">
        <v>19</v>
      </c>
      <c r="AO17" s="26"/>
      <c r="AP17" s="26"/>
      <c r="AQ17" s="26"/>
      <c r="AR17" s="24"/>
      <c r="BE17" s="35"/>
      <c r="BS17" s="21" t="s">
        <v>33</v>
      </c>
    </row>
    <row r="18" spans="2:71" s="1" customFormat="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4"/>
      <c r="BE18" s="35"/>
      <c r="BS18" s="21" t="s">
        <v>6</v>
      </c>
    </row>
    <row r="19" spans="2:71" s="1" customFormat="1" ht="12" customHeight="1">
      <c r="B19" s="25"/>
      <c r="C19" s="26"/>
      <c r="D19" s="36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6" t="s">
        <v>26</v>
      </c>
      <c r="AL19" s="26"/>
      <c r="AM19" s="26"/>
      <c r="AN19" s="31" t="s">
        <v>19</v>
      </c>
      <c r="AO19" s="26"/>
      <c r="AP19" s="26"/>
      <c r="AQ19" s="26"/>
      <c r="AR19" s="24"/>
      <c r="BE19" s="35"/>
      <c r="BS19" s="21" t="s">
        <v>6</v>
      </c>
    </row>
    <row r="20" spans="2:71" s="1" customFormat="1" ht="18.45" customHeight="1">
      <c r="B20" s="25"/>
      <c r="C20" s="26"/>
      <c r="D20" s="26"/>
      <c r="E20" s="31" t="s">
        <v>35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6" t="s">
        <v>28</v>
      </c>
      <c r="AL20" s="26"/>
      <c r="AM20" s="26"/>
      <c r="AN20" s="31" t="s">
        <v>19</v>
      </c>
      <c r="AO20" s="26"/>
      <c r="AP20" s="26"/>
      <c r="AQ20" s="26"/>
      <c r="AR20" s="24"/>
      <c r="BE20" s="35"/>
      <c r="BS20" s="21" t="s">
        <v>33</v>
      </c>
    </row>
    <row r="21" spans="2:57" s="1" customFormat="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4"/>
      <c r="BE21" s="35"/>
    </row>
    <row r="22" spans="2:57" s="1" customFormat="1" ht="12" customHeight="1">
      <c r="B22" s="25"/>
      <c r="C22" s="26"/>
      <c r="D22" s="36" t="s">
        <v>36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4"/>
      <c r="BE22" s="35"/>
    </row>
    <row r="23" spans="2:57" s="1" customFormat="1" ht="47.25" customHeight="1">
      <c r="B23" s="25"/>
      <c r="C23" s="26"/>
      <c r="D23" s="26"/>
      <c r="E23" s="40" t="s">
        <v>37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6"/>
      <c r="AP23" s="26"/>
      <c r="AQ23" s="26"/>
      <c r="AR23" s="24"/>
      <c r="BE23" s="35"/>
    </row>
    <row r="24" spans="2:57" s="1" customFormat="1" ht="6.9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4"/>
      <c r="BE24" s="35"/>
    </row>
    <row r="25" spans="2:57" s="1" customFormat="1" ht="6.95" customHeight="1">
      <c r="B25" s="25"/>
      <c r="C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6"/>
      <c r="AQ25" s="26"/>
      <c r="AR25" s="24"/>
      <c r="BE25" s="35"/>
    </row>
    <row r="26" spans="1:57" s="2" customFormat="1" ht="25.9" customHeight="1">
      <c r="A26" s="42"/>
      <c r="B26" s="43"/>
      <c r="C26" s="44"/>
      <c r="D26" s="45" t="s">
        <v>38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>
        <f>ROUND(AG54,2)</f>
        <v>0</v>
      </c>
      <c r="AL26" s="46"/>
      <c r="AM26" s="46"/>
      <c r="AN26" s="46"/>
      <c r="AO26" s="46"/>
      <c r="AP26" s="44"/>
      <c r="AQ26" s="44"/>
      <c r="AR26" s="48"/>
      <c r="BE26" s="35"/>
    </row>
    <row r="27" spans="1:57" s="2" customFormat="1" ht="6.95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  <c r="BE27" s="35"/>
    </row>
    <row r="28" spans="1:57" s="2" customFormat="1" ht="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9" t="s">
        <v>39</v>
      </c>
      <c r="M28" s="49"/>
      <c r="N28" s="49"/>
      <c r="O28" s="49"/>
      <c r="P28" s="49"/>
      <c r="Q28" s="44"/>
      <c r="R28" s="44"/>
      <c r="S28" s="44"/>
      <c r="T28" s="44"/>
      <c r="U28" s="44"/>
      <c r="V28" s="44"/>
      <c r="W28" s="49" t="s">
        <v>40</v>
      </c>
      <c r="X28" s="49"/>
      <c r="Y28" s="49"/>
      <c r="Z28" s="49"/>
      <c r="AA28" s="49"/>
      <c r="AB28" s="49"/>
      <c r="AC28" s="49"/>
      <c r="AD28" s="49"/>
      <c r="AE28" s="49"/>
      <c r="AF28" s="44"/>
      <c r="AG28" s="44"/>
      <c r="AH28" s="44"/>
      <c r="AI28" s="44"/>
      <c r="AJ28" s="44"/>
      <c r="AK28" s="49" t="s">
        <v>41</v>
      </c>
      <c r="AL28" s="49"/>
      <c r="AM28" s="49"/>
      <c r="AN28" s="49"/>
      <c r="AO28" s="49"/>
      <c r="AP28" s="44"/>
      <c r="AQ28" s="44"/>
      <c r="AR28" s="48"/>
      <c r="BE28" s="35"/>
    </row>
    <row r="29" spans="1:57" s="3" customFormat="1" ht="14.4" customHeight="1">
      <c r="A29" s="3"/>
      <c r="B29" s="50"/>
      <c r="C29" s="51"/>
      <c r="D29" s="36" t="s">
        <v>42</v>
      </c>
      <c r="E29" s="51"/>
      <c r="F29" s="36" t="s">
        <v>43</v>
      </c>
      <c r="G29" s="51"/>
      <c r="H29" s="51"/>
      <c r="I29" s="51"/>
      <c r="J29" s="51"/>
      <c r="K29" s="51"/>
      <c r="L29" s="52">
        <v>0.21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>
        <f>ROUND(AZ54,2)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3">
        <f>ROUND(AV54,2)</f>
        <v>0</v>
      </c>
      <c r="AL29" s="51"/>
      <c r="AM29" s="51"/>
      <c r="AN29" s="51"/>
      <c r="AO29" s="51"/>
      <c r="AP29" s="51"/>
      <c r="AQ29" s="51"/>
      <c r="AR29" s="54"/>
      <c r="BE29" s="55"/>
    </row>
    <row r="30" spans="1:57" s="3" customFormat="1" ht="14.4" customHeight="1">
      <c r="A30" s="3"/>
      <c r="B30" s="50"/>
      <c r="C30" s="51"/>
      <c r="D30" s="51"/>
      <c r="E30" s="51"/>
      <c r="F30" s="36" t="s">
        <v>44</v>
      </c>
      <c r="G30" s="51"/>
      <c r="H30" s="51"/>
      <c r="I30" s="51"/>
      <c r="J30" s="51"/>
      <c r="K30" s="51"/>
      <c r="L30" s="52">
        <v>0.12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3">
        <f>ROUND(BA54,2)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3">
        <f>ROUND(AW54,2)</f>
        <v>0</v>
      </c>
      <c r="AL30" s="51"/>
      <c r="AM30" s="51"/>
      <c r="AN30" s="51"/>
      <c r="AO30" s="51"/>
      <c r="AP30" s="51"/>
      <c r="AQ30" s="51"/>
      <c r="AR30" s="54"/>
      <c r="BE30" s="55"/>
    </row>
    <row r="31" spans="1:57" s="3" customFormat="1" ht="14.4" customHeight="1" hidden="1">
      <c r="A31" s="3"/>
      <c r="B31" s="50"/>
      <c r="C31" s="51"/>
      <c r="D31" s="51"/>
      <c r="E31" s="51"/>
      <c r="F31" s="36" t="s">
        <v>45</v>
      </c>
      <c r="G31" s="51"/>
      <c r="H31" s="51"/>
      <c r="I31" s="51"/>
      <c r="J31" s="51"/>
      <c r="K31" s="51"/>
      <c r="L31" s="52">
        <v>0.21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3">
        <f>ROUND(BB54,2)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>
        <v>0</v>
      </c>
      <c r="AL31" s="51"/>
      <c r="AM31" s="51"/>
      <c r="AN31" s="51"/>
      <c r="AO31" s="51"/>
      <c r="AP31" s="51"/>
      <c r="AQ31" s="51"/>
      <c r="AR31" s="54"/>
      <c r="BE31" s="55"/>
    </row>
    <row r="32" spans="1:57" s="3" customFormat="1" ht="14.4" customHeight="1" hidden="1">
      <c r="A32" s="3"/>
      <c r="B32" s="50"/>
      <c r="C32" s="51"/>
      <c r="D32" s="51"/>
      <c r="E32" s="51"/>
      <c r="F32" s="36" t="s">
        <v>46</v>
      </c>
      <c r="G32" s="51"/>
      <c r="H32" s="51"/>
      <c r="I32" s="51"/>
      <c r="J32" s="51"/>
      <c r="K32" s="51"/>
      <c r="L32" s="52">
        <v>0.12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3">
        <f>ROUND(BC54,2)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3">
        <v>0</v>
      </c>
      <c r="AL32" s="51"/>
      <c r="AM32" s="51"/>
      <c r="AN32" s="51"/>
      <c r="AO32" s="51"/>
      <c r="AP32" s="51"/>
      <c r="AQ32" s="51"/>
      <c r="AR32" s="54"/>
      <c r="BE32" s="55"/>
    </row>
    <row r="33" spans="1:57" s="3" customFormat="1" ht="14.4" customHeight="1" hidden="1">
      <c r="A33" s="3"/>
      <c r="B33" s="50"/>
      <c r="C33" s="51"/>
      <c r="D33" s="51"/>
      <c r="E33" s="51"/>
      <c r="F33" s="36" t="s">
        <v>47</v>
      </c>
      <c r="G33" s="51"/>
      <c r="H33" s="51"/>
      <c r="I33" s="51"/>
      <c r="J33" s="51"/>
      <c r="K33" s="51"/>
      <c r="L33" s="52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3">
        <f>ROUND(BD54,2)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3">
        <v>0</v>
      </c>
      <c r="AL33" s="51"/>
      <c r="AM33" s="51"/>
      <c r="AN33" s="51"/>
      <c r="AO33" s="51"/>
      <c r="AP33" s="51"/>
      <c r="AQ33" s="51"/>
      <c r="AR33" s="54"/>
      <c r="BE33" s="3"/>
    </row>
    <row r="34" spans="1:57" s="2" customFormat="1" ht="6.9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  <c r="BE34" s="42"/>
    </row>
    <row r="35" spans="1:57" s="2" customFormat="1" ht="25.9" customHeight="1">
      <c r="A35" s="42"/>
      <c r="B35" s="43"/>
      <c r="C35" s="56"/>
      <c r="D35" s="57" t="s">
        <v>48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 t="s">
        <v>49</v>
      </c>
      <c r="U35" s="58"/>
      <c r="V35" s="58"/>
      <c r="W35" s="58"/>
      <c r="X35" s="60" t="s">
        <v>50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1">
        <f>SUM(AK26:AK33)</f>
        <v>0</v>
      </c>
      <c r="AL35" s="58"/>
      <c r="AM35" s="58"/>
      <c r="AN35" s="58"/>
      <c r="AO35" s="62"/>
      <c r="AP35" s="56"/>
      <c r="AQ35" s="56"/>
      <c r="AR35" s="48"/>
      <c r="BE35" s="42"/>
    </row>
    <row r="36" spans="1:57" s="2" customFormat="1" ht="6.9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  <c r="BE36" s="42"/>
    </row>
    <row r="37" spans="1:57" s="2" customFormat="1" ht="6.95" customHeight="1">
      <c r="A37" s="4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48"/>
      <c r="BE37" s="42"/>
    </row>
    <row r="41" spans="1:57" s="2" customFormat="1" ht="6.95" customHeight="1">
      <c r="A41" s="42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48"/>
      <c r="BE41" s="42"/>
    </row>
    <row r="42" spans="1:57" s="2" customFormat="1" ht="24.95" customHeight="1">
      <c r="A42" s="42"/>
      <c r="B42" s="43"/>
      <c r="C42" s="27" t="s">
        <v>51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  <c r="BE42" s="42"/>
    </row>
    <row r="43" spans="1:57" s="2" customFormat="1" ht="6.95" customHeigh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  <c r="BE43" s="42"/>
    </row>
    <row r="44" spans="1:57" s="4" customFormat="1" ht="12" customHeight="1">
      <c r="A44" s="4"/>
      <c r="B44" s="67"/>
      <c r="C44" s="36" t="s">
        <v>13</v>
      </c>
      <c r="D44" s="68"/>
      <c r="E44" s="68"/>
      <c r="F44" s="68"/>
      <c r="G44" s="68"/>
      <c r="H44" s="68"/>
      <c r="I44" s="68"/>
      <c r="J44" s="68"/>
      <c r="K44" s="68"/>
      <c r="L44" s="68" t="str">
        <f>K5</f>
        <v>2021-78-PL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BE44" s="4"/>
    </row>
    <row r="45" spans="1:57" s="5" customFormat="1" ht="36.95" customHeight="1">
      <c r="A45" s="5"/>
      <c r="B45" s="70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3" t="str">
        <f>K6</f>
        <v>Šatny praktického vyučování Křimice - 2. etapa, chlapecké šatny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4"/>
      <c r="BE45" s="5"/>
    </row>
    <row r="46" spans="1:57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  <c r="BE46" s="42"/>
    </row>
    <row r="47" spans="1:57" s="2" customFormat="1" ht="12" customHeight="1">
      <c r="A47" s="42"/>
      <c r="B47" s="43"/>
      <c r="C47" s="36" t="s">
        <v>21</v>
      </c>
      <c r="D47" s="44"/>
      <c r="E47" s="44"/>
      <c r="F47" s="44"/>
      <c r="G47" s="44"/>
      <c r="H47" s="44"/>
      <c r="I47" s="44"/>
      <c r="J47" s="44"/>
      <c r="K47" s="44"/>
      <c r="L47" s="75" t="str">
        <f>IF(K8="","",K8)</f>
        <v>Průkopníků 290/9, 322 00 Plzeň, Křimice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6" t="s">
        <v>23</v>
      </c>
      <c r="AJ47" s="44"/>
      <c r="AK47" s="44"/>
      <c r="AL47" s="44"/>
      <c r="AM47" s="76" t="str">
        <f>IF(AN8="","",AN8)</f>
        <v>3. 8. 2021</v>
      </c>
      <c r="AN47" s="76"/>
      <c r="AO47" s="44"/>
      <c r="AP47" s="44"/>
      <c r="AQ47" s="44"/>
      <c r="AR47" s="48"/>
      <c r="BE47" s="42"/>
    </row>
    <row r="48" spans="1:57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8"/>
      <c r="BE48" s="42"/>
    </row>
    <row r="49" spans="1:57" s="2" customFormat="1" ht="15.15" customHeight="1">
      <c r="A49" s="42"/>
      <c r="B49" s="43"/>
      <c r="C49" s="36" t="s">
        <v>25</v>
      </c>
      <c r="D49" s="44"/>
      <c r="E49" s="44"/>
      <c r="F49" s="44"/>
      <c r="G49" s="44"/>
      <c r="H49" s="44"/>
      <c r="I49" s="44"/>
      <c r="J49" s="44"/>
      <c r="K49" s="44"/>
      <c r="L49" s="68" t="str">
        <f>IF(E11="","",E11)</f>
        <v>SPŠD, Plzeň, Karlovarská 99, Karlovarská 1210/99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6" t="s">
        <v>31</v>
      </c>
      <c r="AJ49" s="44"/>
      <c r="AK49" s="44"/>
      <c r="AL49" s="44"/>
      <c r="AM49" s="77" t="str">
        <f>IF(E17="","",E17)</f>
        <v xml:space="preserve">PLANSTAV a. s. </v>
      </c>
      <c r="AN49" s="68"/>
      <c r="AO49" s="68"/>
      <c r="AP49" s="68"/>
      <c r="AQ49" s="44"/>
      <c r="AR49" s="48"/>
      <c r="AS49" s="78" t="s">
        <v>52</v>
      </c>
      <c r="AT49" s="79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42"/>
    </row>
    <row r="50" spans="1:57" s="2" customFormat="1" ht="15.15" customHeight="1">
      <c r="A50" s="42"/>
      <c r="B50" s="43"/>
      <c r="C50" s="36" t="s">
        <v>29</v>
      </c>
      <c r="D50" s="44"/>
      <c r="E50" s="44"/>
      <c r="F50" s="44"/>
      <c r="G50" s="44"/>
      <c r="H50" s="44"/>
      <c r="I50" s="44"/>
      <c r="J50" s="44"/>
      <c r="K50" s="44"/>
      <c r="L50" s="68" t="str">
        <f>IF(E14="Vyplň údaj","",E14)</f>
        <v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6" t="s">
        <v>34</v>
      </c>
      <c r="AJ50" s="44"/>
      <c r="AK50" s="44"/>
      <c r="AL50" s="44"/>
      <c r="AM50" s="77" t="str">
        <f>IF(E20="","",E20)</f>
        <v xml:space="preserve">Michal Jirka </v>
      </c>
      <c r="AN50" s="68"/>
      <c r="AO50" s="68"/>
      <c r="AP50" s="68"/>
      <c r="AQ50" s="44"/>
      <c r="AR50" s="48"/>
      <c r="AS50" s="82"/>
      <c r="AT50" s="83"/>
      <c r="AU50" s="84"/>
      <c r="AV50" s="84"/>
      <c r="AW50" s="84"/>
      <c r="AX50" s="84"/>
      <c r="AY50" s="84"/>
      <c r="AZ50" s="84"/>
      <c r="BA50" s="84"/>
      <c r="BB50" s="84"/>
      <c r="BC50" s="84"/>
      <c r="BD50" s="85"/>
      <c r="BE50" s="42"/>
    </row>
    <row r="51" spans="1:57" s="2" customFormat="1" ht="10.8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8"/>
      <c r="AS51" s="86"/>
      <c r="AT51" s="87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42"/>
    </row>
    <row r="52" spans="1:57" s="2" customFormat="1" ht="29.25" customHeight="1">
      <c r="A52" s="42"/>
      <c r="B52" s="43"/>
      <c r="C52" s="90" t="s">
        <v>53</v>
      </c>
      <c r="D52" s="91"/>
      <c r="E52" s="91"/>
      <c r="F52" s="91"/>
      <c r="G52" s="91"/>
      <c r="H52" s="92"/>
      <c r="I52" s="93" t="s">
        <v>54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4" t="s">
        <v>55</v>
      </c>
      <c r="AH52" s="91"/>
      <c r="AI52" s="91"/>
      <c r="AJ52" s="91"/>
      <c r="AK52" s="91"/>
      <c r="AL52" s="91"/>
      <c r="AM52" s="91"/>
      <c r="AN52" s="93" t="s">
        <v>56</v>
      </c>
      <c r="AO52" s="91"/>
      <c r="AP52" s="91"/>
      <c r="AQ52" s="95" t="s">
        <v>57</v>
      </c>
      <c r="AR52" s="48"/>
      <c r="AS52" s="96" t="s">
        <v>58</v>
      </c>
      <c r="AT52" s="97" t="s">
        <v>59</v>
      </c>
      <c r="AU52" s="97" t="s">
        <v>60</v>
      </c>
      <c r="AV52" s="97" t="s">
        <v>61</v>
      </c>
      <c r="AW52" s="97" t="s">
        <v>62</v>
      </c>
      <c r="AX52" s="97" t="s">
        <v>63</v>
      </c>
      <c r="AY52" s="97" t="s">
        <v>64</v>
      </c>
      <c r="AZ52" s="97" t="s">
        <v>65</v>
      </c>
      <c r="BA52" s="97" t="s">
        <v>66</v>
      </c>
      <c r="BB52" s="97" t="s">
        <v>67</v>
      </c>
      <c r="BC52" s="97" t="s">
        <v>68</v>
      </c>
      <c r="BD52" s="98" t="s">
        <v>69</v>
      </c>
      <c r="BE52" s="42"/>
    </row>
    <row r="53" spans="1:57" s="2" customFormat="1" ht="10.8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8"/>
      <c r="AS53" s="99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1"/>
      <c r="BE53" s="42"/>
    </row>
    <row r="54" spans="1:90" s="6" customFormat="1" ht="32.4" customHeight="1">
      <c r="A54" s="6"/>
      <c r="B54" s="102"/>
      <c r="C54" s="103" t="s">
        <v>70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5">
        <f>ROUND(AG55+AG56+AG59,2)</f>
        <v>0</v>
      </c>
      <c r="AH54" s="105"/>
      <c r="AI54" s="105"/>
      <c r="AJ54" s="105"/>
      <c r="AK54" s="105"/>
      <c r="AL54" s="105"/>
      <c r="AM54" s="105"/>
      <c r="AN54" s="106">
        <f>SUM(AG54,AT54)</f>
        <v>0</v>
      </c>
      <c r="AO54" s="106"/>
      <c r="AP54" s="106"/>
      <c r="AQ54" s="107" t="s">
        <v>19</v>
      </c>
      <c r="AR54" s="108"/>
      <c r="AS54" s="109">
        <f>ROUND(AS55+AS56+AS59,2)</f>
        <v>0</v>
      </c>
      <c r="AT54" s="110">
        <f>ROUND(SUM(AV54:AW54),2)</f>
        <v>0</v>
      </c>
      <c r="AU54" s="111">
        <f>ROUND(AU55+AU56+AU59,5)</f>
        <v>0</v>
      </c>
      <c r="AV54" s="110">
        <f>ROUND(AZ54*L29,2)</f>
        <v>0</v>
      </c>
      <c r="AW54" s="110">
        <f>ROUND(BA54*L30,2)</f>
        <v>0</v>
      </c>
      <c r="AX54" s="110">
        <f>ROUND(BB54*L29,2)</f>
        <v>0</v>
      </c>
      <c r="AY54" s="110">
        <f>ROUND(BC54*L30,2)</f>
        <v>0</v>
      </c>
      <c r="AZ54" s="110">
        <f>ROUND(AZ55+AZ56+AZ59,2)</f>
        <v>0</v>
      </c>
      <c r="BA54" s="110">
        <f>ROUND(BA55+BA56+BA59,2)</f>
        <v>0</v>
      </c>
      <c r="BB54" s="110">
        <f>ROUND(BB55+BB56+BB59,2)</f>
        <v>0</v>
      </c>
      <c r="BC54" s="110">
        <f>ROUND(BC55+BC56+BC59,2)</f>
        <v>0</v>
      </c>
      <c r="BD54" s="112">
        <f>ROUND(BD55+BD56+BD59,2)</f>
        <v>0</v>
      </c>
      <c r="BE54" s="6"/>
      <c r="BS54" s="113" t="s">
        <v>71</v>
      </c>
      <c r="BT54" s="113" t="s">
        <v>72</v>
      </c>
      <c r="BU54" s="114" t="s">
        <v>73</v>
      </c>
      <c r="BV54" s="113" t="s">
        <v>74</v>
      </c>
      <c r="BW54" s="113" t="s">
        <v>5</v>
      </c>
      <c r="BX54" s="113" t="s">
        <v>75</v>
      </c>
      <c r="CL54" s="113" t="s">
        <v>19</v>
      </c>
    </row>
    <row r="55" spans="1:91" s="7" customFormat="1" ht="16.5" customHeight="1">
      <c r="A55" s="115" t="s">
        <v>76</v>
      </c>
      <c r="B55" s="116"/>
      <c r="C55" s="117"/>
      <c r="D55" s="118" t="s">
        <v>77</v>
      </c>
      <c r="E55" s="118"/>
      <c r="F55" s="118"/>
      <c r="G55" s="118"/>
      <c r="H55" s="118"/>
      <c r="I55" s="119"/>
      <c r="J55" s="118" t="s">
        <v>78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20">
        <f>'D.1.1. - Architektonicko-...'!J30</f>
        <v>0</v>
      </c>
      <c r="AH55" s="119"/>
      <c r="AI55" s="119"/>
      <c r="AJ55" s="119"/>
      <c r="AK55" s="119"/>
      <c r="AL55" s="119"/>
      <c r="AM55" s="119"/>
      <c r="AN55" s="120">
        <f>SUM(AG55,AT55)</f>
        <v>0</v>
      </c>
      <c r="AO55" s="119"/>
      <c r="AP55" s="119"/>
      <c r="AQ55" s="121" t="s">
        <v>79</v>
      </c>
      <c r="AR55" s="122"/>
      <c r="AS55" s="123">
        <v>0</v>
      </c>
      <c r="AT55" s="124">
        <f>ROUND(SUM(AV55:AW55),2)</f>
        <v>0</v>
      </c>
      <c r="AU55" s="125">
        <f>'D.1.1. - Architektonicko-...'!P101</f>
        <v>0</v>
      </c>
      <c r="AV55" s="124">
        <f>'D.1.1. - Architektonicko-...'!J33</f>
        <v>0</v>
      </c>
      <c r="AW55" s="124">
        <f>'D.1.1. - Architektonicko-...'!J34</f>
        <v>0</v>
      </c>
      <c r="AX55" s="124">
        <f>'D.1.1. - Architektonicko-...'!J35</f>
        <v>0</v>
      </c>
      <c r="AY55" s="124">
        <f>'D.1.1. - Architektonicko-...'!J36</f>
        <v>0</v>
      </c>
      <c r="AZ55" s="124">
        <f>'D.1.1. - Architektonicko-...'!F33</f>
        <v>0</v>
      </c>
      <c r="BA55" s="124">
        <f>'D.1.1. - Architektonicko-...'!F34</f>
        <v>0</v>
      </c>
      <c r="BB55" s="124">
        <f>'D.1.1. - Architektonicko-...'!F35</f>
        <v>0</v>
      </c>
      <c r="BC55" s="124">
        <f>'D.1.1. - Architektonicko-...'!F36</f>
        <v>0</v>
      </c>
      <c r="BD55" s="126">
        <f>'D.1.1. - Architektonicko-...'!F37</f>
        <v>0</v>
      </c>
      <c r="BE55" s="7"/>
      <c r="BT55" s="127" t="s">
        <v>80</v>
      </c>
      <c r="BV55" s="127" t="s">
        <v>74</v>
      </c>
      <c r="BW55" s="127" t="s">
        <v>81</v>
      </c>
      <c r="BX55" s="127" t="s">
        <v>5</v>
      </c>
      <c r="CL55" s="127" t="s">
        <v>19</v>
      </c>
      <c r="CM55" s="127" t="s">
        <v>82</v>
      </c>
    </row>
    <row r="56" spans="1:91" s="7" customFormat="1" ht="16.5" customHeight="1">
      <c r="A56" s="7"/>
      <c r="B56" s="116"/>
      <c r="C56" s="117"/>
      <c r="D56" s="118" t="s">
        <v>83</v>
      </c>
      <c r="E56" s="118"/>
      <c r="F56" s="118"/>
      <c r="G56" s="118"/>
      <c r="H56" s="118"/>
      <c r="I56" s="119"/>
      <c r="J56" s="118" t="s">
        <v>84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28">
        <f>ROUND(SUM(AG57:AG58),2)</f>
        <v>0</v>
      </c>
      <c r="AH56" s="119"/>
      <c r="AI56" s="119"/>
      <c r="AJ56" s="119"/>
      <c r="AK56" s="119"/>
      <c r="AL56" s="119"/>
      <c r="AM56" s="119"/>
      <c r="AN56" s="120">
        <f>SUM(AG56,AT56)</f>
        <v>0</v>
      </c>
      <c r="AO56" s="119"/>
      <c r="AP56" s="119"/>
      <c r="AQ56" s="121" t="s">
        <v>79</v>
      </c>
      <c r="AR56" s="122"/>
      <c r="AS56" s="123">
        <f>ROUND(SUM(AS57:AS58),2)</f>
        <v>0</v>
      </c>
      <c r="AT56" s="124">
        <f>ROUND(SUM(AV56:AW56),2)</f>
        <v>0</v>
      </c>
      <c r="AU56" s="125">
        <f>ROUND(SUM(AU57:AU58),5)</f>
        <v>0</v>
      </c>
      <c r="AV56" s="124">
        <f>ROUND(AZ56*L29,2)</f>
        <v>0</v>
      </c>
      <c r="AW56" s="124">
        <f>ROUND(BA56*L30,2)</f>
        <v>0</v>
      </c>
      <c r="AX56" s="124">
        <f>ROUND(BB56*L29,2)</f>
        <v>0</v>
      </c>
      <c r="AY56" s="124">
        <f>ROUND(BC56*L30,2)</f>
        <v>0</v>
      </c>
      <c r="AZ56" s="124">
        <f>ROUND(SUM(AZ57:AZ58),2)</f>
        <v>0</v>
      </c>
      <c r="BA56" s="124">
        <f>ROUND(SUM(BA57:BA58),2)</f>
        <v>0</v>
      </c>
      <c r="BB56" s="124">
        <f>ROUND(SUM(BB57:BB58),2)</f>
        <v>0</v>
      </c>
      <c r="BC56" s="124">
        <f>ROUND(SUM(BC57:BC58),2)</f>
        <v>0</v>
      </c>
      <c r="BD56" s="126">
        <f>ROUND(SUM(BD57:BD58),2)</f>
        <v>0</v>
      </c>
      <c r="BE56" s="7"/>
      <c r="BS56" s="127" t="s">
        <v>71</v>
      </c>
      <c r="BT56" s="127" t="s">
        <v>80</v>
      </c>
      <c r="BU56" s="127" t="s">
        <v>73</v>
      </c>
      <c r="BV56" s="127" t="s">
        <v>74</v>
      </c>
      <c r="BW56" s="127" t="s">
        <v>85</v>
      </c>
      <c r="BX56" s="127" t="s">
        <v>5</v>
      </c>
      <c r="CL56" s="127" t="s">
        <v>19</v>
      </c>
      <c r="CM56" s="127" t="s">
        <v>82</v>
      </c>
    </row>
    <row r="57" spans="1:90" s="4" customFormat="1" ht="16.5" customHeight="1">
      <c r="A57" s="115" t="s">
        <v>76</v>
      </c>
      <c r="B57" s="67"/>
      <c r="C57" s="129"/>
      <c r="D57" s="129"/>
      <c r="E57" s="130" t="s">
        <v>86</v>
      </c>
      <c r="F57" s="130"/>
      <c r="G57" s="130"/>
      <c r="H57" s="130"/>
      <c r="I57" s="130"/>
      <c r="J57" s="129"/>
      <c r="K57" s="130" t="s">
        <v>87</v>
      </c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1">
        <f>'D.1.4.1. - Elektroinstalace'!J32</f>
        <v>0</v>
      </c>
      <c r="AH57" s="129"/>
      <c r="AI57" s="129"/>
      <c r="AJ57" s="129"/>
      <c r="AK57" s="129"/>
      <c r="AL57" s="129"/>
      <c r="AM57" s="129"/>
      <c r="AN57" s="131">
        <f>SUM(AG57,AT57)</f>
        <v>0</v>
      </c>
      <c r="AO57" s="129"/>
      <c r="AP57" s="129"/>
      <c r="AQ57" s="132" t="s">
        <v>88</v>
      </c>
      <c r="AR57" s="69"/>
      <c r="AS57" s="133">
        <v>0</v>
      </c>
      <c r="AT57" s="134">
        <f>ROUND(SUM(AV57:AW57),2)</f>
        <v>0</v>
      </c>
      <c r="AU57" s="135">
        <f>'D.1.4.1. - Elektroinstalace'!P90</f>
        <v>0</v>
      </c>
      <c r="AV57" s="134">
        <f>'D.1.4.1. - Elektroinstalace'!J35</f>
        <v>0</v>
      </c>
      <c r="AW57" s="134">
        <f>'D.1.4.1. - Elektroinstalace'!J36</f>
        <v>0</v>
      </c>
      <c r="AX57" s="134">
        <f>'D.1.4.1. - Elektroinstalace'!J37</f>
        <v>0</v>
      </c>
      <c r="AY57" s="134">
        <f>'D.1.4.1. - Elektroinstalace'!J38</f>
        <v>0</v>
      </c>
      <c r="AZ57" s="134">
        <f>'D.1.4.1. - Elektroinstalace'!F35</f>
        <v>0</v>
      </c>
      <c r="BA57" s="134">
        <f>'D.1.4.1. - Elektroinstalace'!F36</f>
        <v>0</v>
      </c>
      <c r="BB57" s="134">
        <f>'D.1.4.1. - Elektroinstalace'!F37</f>
        <v>0</v>
      </c>
      <c r="BC57" s="134">
        <f>'D.1.4.1. - Elektroinstalace'!F38</f>
        <v>0</v>
      </c>
      <c r="BD57" s="136">
        <f>'D.1.4.1. - Elektroinstalace'!F39</f>
        <v>0</v>
      </c>
      <c r="BE57" s="4"/>
      <c r="BT57" s="137" t="s">
        <v>82</v>
      </c>
      <c r="BV57" s="137" t="s">
        <v>74</v>
      </c>
      <c r="BW57" s="137" t="s">
        <v>89</v>
      </c>
      <c r="BX57" s="137" t="s">
        <v>85</v>
      </c>
      <c r="CL57" s="137" t="s">
        <v>19</v>
      </c>
    </row>
    <row r="58" spans="1:90" s="4" customFormat="1" ht="16.5" customHeight="1">
      <c r="A58" s="115" t="s">
        <v>76</v>
      </c>
      <c r="B58" s="67"/>
      <c r="C58" s="129"/>
      <c r="D58" s="129"/>
      <c r="E58" s="130" t="s">
        <v>90</v>
      </c>
      <c r="F58" s="130"/>
      <c r="G58" s="130"/>
      <c r="H58" s="130"/>
      <c r="I58" s="130"/>
      <c r="J58" s="129"/>
      <c r="K58" s="130" t="s">
        <v>91</v>
      </c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1">
        <f>'D.1.4.2. - Zdravotní inst...'!J32</f>
        <v>0</v>
      </c>
      <c r="AH58" s="129"/>
      <c r="AI58" s="129"/>
      <c r="AJ58" s="129"/>
      <c r="AK58" s="129"/>
      <c r="AL58" s="129"/>
      <c r="AM58" s="129"/>
      <c r="AN58" s="131">
        <f>SUM(AG58,AT58)</f>
        <v>0</v>
      </c>
      <c r="AO58" s="129"/>
      <c r="AP58" s="129"/>
      <c r="AQ58" s="132" t="s">
        <v>88</v>
      </c>
      <c r="AR58" s="69"/>
      <c r="AS58" s="133">
        <v>0</v>
      </c>
      <c r="AT58" s="134">
        <f>ROUND(SUM(AV58:AW58),2)</f>
        <v>0</v>
      </c>
      <c r="AU58" s="135">
        <f>'D.1.4.2. - Zdravotní inst...'!P98</f>
        <v>0</v>
      </c>
      <c r="AV58" s="134">
        <f>'D.1.4.2. - Zdravotní inst...'!J35</f>
        <v>0</v>
      </c>
      <c r="AW58" s="134">
        <f>'D.1.4.2. - Zdravotní inst...'!J36</f>
        <v>0</v>
      </c>
      <c r="AX58" s="134">
        <f>'D.1.4.2. - Zdravotní inst...'!J37</f>
        <v>0</v>
      </c>
      <c r="AY58" s="134">
        <f>'D.1.4.2. - Zdravotní inst...'!J38</f>
        <v>0</v>
      </c>
      <c r="AZ58" s="134">
        <f>'D.1.4.2. - Zdravotní inst...'!F35</f>
        <v>0</v>
      </c>
      <c r="BA58" s="134">
        <f>'D.1.4.2. - Zdravotní inst...'!F36</f>
        <v>0</v>
      </c>
      <c r="BB58" s="134">
        <f>'D.1.4.2. - Zdravotní inst...'!F37</f>
        <v>0</v>
      </c>
      <c r="BC58" s="134">
        <f>'D.1.4.2. - Zdravotní inst...'!F38</f>
        <v>0</v>
      </c>
      <c r="BD58" s="136">
        <f>'D.1.4.2. - Zdravotní inst...'!F39</f>
        <v>0</v>
      </c>
      <c r="BE58" s="4"/>
      <c r="BT58" s="137" t="s">
        <v>82</v>
      </c>
      <c r="BV58" s="137" t="s">
        <v>74</v>
      </c>
      <c r="BW58" s="137" t="s">
        <v>92</v>
      </c>
      <c r="BX58" s="137" t="s">
        <v>85</v>
      </c>
      <c r="CL58" s="137" t="s">
        <v>19</v>
      </c>
    </row>
    <row r="59" spans="1:91" s="7" customFormat="1" ht="16.5" customHeight="1">
      <c r="A59" s="115" t="s">
        <v>76</v>
      </c>
      <c r="B59" s="116"/>
      <c r="C59" s="117"/>
      <c r="D59" s="118" t="s">
        <v>93</v>
      </c>
      <c r="E59" s="118"/>
      <c r="F59" s="118"/>
      <c r="G59" s="118"/>
      <c r="H59" s="118"/>
      <c r="I59" s="119"/>
      <c r="J59" s="118" t="s">
        <v>94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20">
        <f>'VON - Vedlejší a ostatní ...'!J30</f>
        <v>0</v>
      </c>
      <c r="AH59" s="119"/>
      <c r="AI59" s="119"/>
      <c r="AJ59" s="119"/>
      <c r="AK59" s="119"/>
      <c r="AL59" s="119"/>
      <c r="AM59" s="119"/>
      <c r="AN59" s="120">
        <f>SUM(AG59,AT59)</f>
        <v>0</v>
      </c>
      <c r="AO59" s="119"/>
      <c r="AP59" s="119"/>
      <c r="AQ59" s="121" t="s">
        <v>93</v>
      </c>
      <c r="AR59" s="122"/>
      <c r="AS59" s="138">
        <v>0</v>
      </c>
      <c r="AT59" s="139">
        <f>ROUND(SUM(AV59:AW59),2)</f>
        <v>0</v>
      </c>
      <c r="AU59" s="140">
        <f>'VON - Vedlejší a ostatní ...'!P83</f>
        <v>0</v>
      </c>
      <c r="AV59" s="139">
        <f>'VON - Vedlejší a ostatní ...'!J33</f>
        <v>0</v>
      </c>
      <c r="AW59" s="139">
        <f>'VON - Vedlejší a ostatní ...'!J34</f>
        <v>0</v>
      </c>
      <c r="AX59" s="139">
        <f>'VON - Vedlejší a ostatní ...'!J35</f>
        <v>0</v>
      </c>
      <c r="AY59" s="139">
        <f>'VON - Vedlejší a ostatní ...'!J36</f>
        <v>0</v>
      </c>
      <c r="AZ59" s="139">
        <f>'VON - Vedlejší a ostatní ...'!F33</f>
        <v>0</v>
      </c>
      <c r="BA59" s="139">
        <f>'VON - Vedlejší a ostatní ...'!F34</f>
        <v>0</v>
      </c>
      <c r="BB59" s="139">
        <f>'VON - Vedlejší a ostatní ...'!F35</f>
        <v>0</v>
      </c>
      <c r="BC59" s="139">
        <f>'VON - Vedlejší a ostatní ...'!F36</f>
        <v>0</v>
      </c>
      <c r="BD59" s="141">
        <f>'VON - Vedlejší a ostatní ...'!F37</f>
        <v>0</v>
      </c>
      <c r="BE59" s="7"/>
      <c r="BT59" s="127" t="s">
        <v>80</v>
      </c>
      <c r="BV59" s="127" t="s">
        <v>74</v>
      </c>
      <c r="BW59" s="127" t="s">
        <v>95</v>
      </c>
      <c r="BX59" s="127" t="s">
        <v>5</v>
      </c>
      <c r="CL59" s="127" t="s">
        <v>19</v>
      </c>
      <c r="CM59" s="127" t="s">
        <v>82</v>
      </c>
    </row>
    <row r="60" spans="1:57" s="2" customFormat="1" ht="30" customHeight="1">
      <c r="A60" s="4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8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s="2" customFormat="1" ht="6.95" customHeight="1">
      <c r="A61" s="42"/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48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</sheetData>
  <sheetProtection password="C67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D.1.1. - Architektonicko-...'!C2" display="/"/>
    <hyperlink ref="A57" location="'D.1.4.1. - Elektroinstalace'!C2" display="/"/>
    <hyperlink ref="A58" location="'D.1.4.2. - Zdravotní inst...'!C2" display="/"/>
    <hyperlink ref="A5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81</v>
      </c>
      <c r="AZ2" s="142" t="s">
        <v>96</v>
      </c>
      <c r="BA2" s="142" t="s">
        <v>19</v>
      </c>
      <c r="BB2" s="142" t="s">
        <v>19</v>
      </c>
      <c r="BC2" s="142" t="s">
        <v>97</v>
      </c>
      <c r="BD2" s="142" t="s">
        <v>82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4"/>
      <c r="AT3" s="21" t="s">
        <v>82</v>
      </c>
      <c r="AZ3" s="142" t="s">
        <v>98</v>
      </c>
      <c r="BA3" s="142" t="s">
        <v>19</v>
      </c>
      <c r="BB3" s="142" t="s">
        <v>19</v>
      </c>
      <c r="BC3" s="142" t="s">
        <v>99</v>
      </c>
      <c r="BD3" s="142" t="s">
        <v>82</v>
      </c>
    </row>
    <row r="4" spans="2:56" s="1" customFormat="1" ht="24.95" customHeight="1">
      <c r="B4" s="24"/>
      <c r="D4" s="145" t="s">
        <v>100</v>
      </c>
      <c r="L4" s="24"/>
      <c r="M4" s="146" t="s">
        <v>10</v>
      </c>
      <c r="AT4" s="21" t="s">
        <v>4</v>
      </c>
      <c r="AZ4" s="142" t="s">
        <v>101</v>
      </c>
      <c r="BA4" s="142" t="s">
        <v>19</v>
      </c>
      <c r="BB4" s="142" t="s">
        <v>19</v>
      </c>
      <c r="BC4" s="142" t="s">
        <v>102</v>
      </c>
      <c r="BD4" s="142" t="s">
        <v>82</v>
      </c>
    </row>
    <row r="5" spans="2:56" s="1" customFormat="1" ht="6.95" customHeight="1">
      <c r="B5" s="24"/>
      <c r="L5" s="24"/>
      <c r="AZ5" s="142" t="s">
        <v>103</v>
      </c>
      <c r="BA5" s="142" t="s">
        <v>19</v>
      </c>
      <c r="BB5" s="142" t="s">
        <v>19</v>
      </c>
      <c r="BC5" s="142" t="s">
        <v>104</v>
      </c>
      <c r="BD5" s="142" t="s">
        <v>82</v>
      </c>
    </row>
    <row r="6" spans="2:56" s="1" customFormat="1" ht="12" customHeight="1">
      <c r="B6" s="24"/>
      <c r="D6" s="147" t="s">
        <v>16</v>
      </c>
      <c r="L6" s="24"/>
      <c r="AZ6" s="142" t="s">
        <v>105</v>
      </c>
      <c r="BA6" s="142" t="s">
        <v>19</v>
      </c>
      <c r="BB6" s="142" t="s">
        <v>19</v>
      </c>
      <c r="BC6" s="142" t="s">
        <v>106</v>
      </c>
      <c r="BD6" s="142" t="s">
        <v>82</v>
      </c>
    </row>
    <row r="7" spans="2:12" s="1" customFormat="1" ht="16.5" customHeight="1">
      <c r="B7" s="24"/>
      <c r="E7" s="148" t="str">
        <f>'Rekapitulace stavby'!K6</f>
        <v>Šatny praktického vyučování Křimice - 2. etapa, chlapecké šatny</v>
      </c>
      <c r="F7" s="147"/>
      <c r="G7" s="147"/>
      <c r="H7" s="147"/>
      <c r="L7" s="24"/>
    </row>
    <row r="8" spans="1:31" s="2" customFormat="1" ht="12" customHeight="1">
      <c r="A8" s="42"/>
      <c r="B8" s="48"/>
      <c r="C8" s="42"/>
      <c r="D8" s="147" t="s">
        <v>107</v>
      </c>
      <c r="E8" s="42"/>
      <c r="F8" s="42"/>
      <c r="G8" s="42"/>
      <c r="H8" s="42"/>
      <c r="I8" s="42"/>
      <c r="J8" s="42"/>
      <c r="K8" s="42"/>
      <c r="L8" s="14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50" t="s">
        <v>108</v>
      </c>
      <c r="F9" s="42"/>
      <c r="G9" s="42"/>
      <c r="H9" s="42"/>
      <c r="I9" s="42"/>
      <c r="J9" s="42"/>
      <c r="K9" s="42"/>
      <c r="L9" s="14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4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47" t="s">
        <v>18</v>
      </c>
      <c r="E11" s="42"/>
      <c r="F11" s="137" t="s">
        <v>19</v>
      </c>
      <c r="G11" s="42"/>
      <c r="H11" s="42"/>
      <c r="I11" s="147" t="s">
        <v>20</v>
      </c>
      <c r="J11" s="137" t="s">
        <v>19</v>
      </c>
      <c r="K11" s="42"/>
      <c r="L11" s="14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47" t="s">
        <v>21</v>
      </c>
      <c r="E12" s="42"/>
      <c r="F12" s="137" t="s">
        <v>22</v>
      </c>
      <c r="G12" s="42"/>
      <c r="H12" s="42"/>
      <c r="I12" s="147" t="s">
        <v>23</v>
      </c>
      <c r="J12" s="151" t="str">
        <f>'Rekapitulace stavby'!AN8</f>
        <v>3. 8. 2021</v>
      </c>
      <c r="K12" s="42"/>
      <c r="L12" s="14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4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47" t="s">
        <v>25</v>
      </c>
      <c r="E14" s="42"/>
      <c r="F14" s="42"/>
      <c r="G14" s="42"/>
      <c r="H14" s="42"/>
      <c r="I14" s="147" t="s">
        <v>26</v>
      </c>
      <c r="J14" s="137" t="s">
        <v>19</v>
      </c>
      <c r="K14" s="42"/>
      <c r="L14" s="14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37" t="s">
        <v>27</v>
      </c>
      <c r="F15" s="42"/>
      <c r="G15" s="42"/>
      <c r="H15" s="42"/>
      <c r="I15" s="147" t="s">
        <v>28</v>
      </c>
      <c r="J15" s="137" t="s">
        <v>19</v>
      </c>
      <c r="K15" s="42"/>
      <c r="L15" s="14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4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47" t="s">
        <v>29</v>
      </c>
      <c r="E17" s="42"/>
      <c r="F17" s="42"/>
      <c r="G17" s="42"/>
      <c r="H17" s="42"/>
      <c r="I17" s="147" t="s">
        <v>26</v>
      </c>
      <c r="J17" s="37" t="str">
        <f>'Rekapitulace stavby'!AN13</f>
        <v>Vyplň údaj</v>
      </c>
      <c r="K17" s="42"/>
      <c r="L17" s="14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37"/>
      <c r="G18" s="137"/>
      <c r="H18" s="137"/>
      <c r="I18" s="147" t="s">
        <v>28</v>
      </c>
      <c r="J18" s="37" t="str">
        <f>'Rekapitulace stavby'!AN14</f>
        <v>Vyplň údaj</v>
      </c>
      <c r="K18" s="42"/>
      <c r="L18" s="14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4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47" t="s">
        <v>31</v>
      </c>
      <c r="E20" s="42"/>
      <c r="F20" s="42"/>
      <c r="G20" s="42"/>
      <c r="H20" s="42"/>
      <c r="I20" s="147" t="s">
        <v>26</v>
      </c>
      <c r="J20" s="137" t="s">
        <v>19</v>
      </c>
      <c r="K20" s="42"/>
      <c r="L20" s="14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37" t="s">
        <v>32</v>
      </c>
      <c r="F21" s="42"/>
      <c r="G21" s="42"/>
      <c r="H21" s="42"/>
      <c r="I21" s="147" t="s">
        <v>28</v>
      </c>
      <c r="J21" s="137" t="s">
        <v>19</v>
      </c>
      <c r="K21" s="42"/>
      <c r="L21" s="14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4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47" t="s">
        <v>34</v>
      </c>
      <c r="E23" s="42"/>
      <c r="F23" s="42"/>
      <c r="G23" s="42"/>
      <c r="H23" s="42"/>
      <c r="I23" s="147" t="s">
        <v>26</v>
      </c>
      <c r="J23" s="137" t="s">
        <v>19</v>
      </c>
      <c r="K23" s="42"/>
      <c r="L23" s="14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37" t="s">
        <v>35</v>
      </c>
      <c r="F24" s="42"/>
      <c r="G24" s="42"/>
      <c r="H24" s="42"/>
      <c r="I24" s="147" t="s">
        <v>28</v>
      </c>
      <c r="J24" s="137" t="s">
        <v>19</v>
      </c>
      <c r="K24" s="42"/>
      <c r="L24" s="14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47" t="s">
        <v>36</v>
      </c>
      <c r="E26" s="42"/>
      <c r="F26" s="42"/>
      <c r="G26" s="42"/>
      <c r="H26" s="42"/>
      <c r="I26" s="42"/>
      <c r="J26" s="42"/>
      <c r="K26" s="42"/>
      <c r="L26" s="1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4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56"/>
      <c r="E29" s="156"/>
      <c r="F29" s="156"/>
      <c r="G29" s="156"/>
      <c r="H29" s="156"/>
      <c r="I29" s="156"/>
      <c r="J29" s="156"/>
      <c r="K29" s="156"/>
      <c r="L29" s="14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7" t="s">
        <v>38</v>
      </c>
      <c r="E30" s="42"/>
      <c r="F30" s="42"/>
      <c r="G30" s="42"/>
      <c r="H30" s="42"/>
      <c r="I30" s="42"/>
      <c r="J30" s="158">
        <f>ROUND(J101,2)</f>
        <v>0</v>
      </c>
      <c r="K30" s="42"/>
      <c r="L30" s="14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56"/>
      <c r="E31" s="156"/>
      <c r="F31" s="156"/>
      <c r="G31" s="156"/>
      <c r="H31" s="156"/>
      <c r="I31" s="156"/>
      <c r="J31" s="156"/>
      <c r="K31" s="156"/>
      <c r="L31" s="14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9" t="s">
        <v>40</v>
      </c>
      <c r="G32" s="42"/>
      <c r="H32" s="42"/>
      <c r="I32" s="159" t="s">
        <v>39</v>
      </c>
      <c r="J32" s="159" t="s">
        <v>41</v>
      </c>
      <c r="K32" s="42"/>
      <c r="L32" s="14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60" t="s">
        <v>42</v>
      </c>
      <c r="E33" s="147" t="s">
        <v>43</v>
      </c>
      <c r="F33" s="161">
        <f>ROUND((SUM(BE101:BE647)),2)</f>
        <v>0</v>
      </c>
      <c r="G33" s="42"/>
      <c r="H33" s="42"/>
      <c r="I33" s="162">
        <v>0.21</v>
      </c>
      <c r="J33" s="161">
        <f>ROUND(((SUM(BE101:BE647))*I33),2)</f>
        <v>0</v>
      </c>
      <c r="K33" s="42"/>
      <c r="L33" s="14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47" t="s">
        <v>44</v>
      </c>
      <c r="F34" s="161">
        <f>ROUND((SUM(BF101:BF647)),2)</f>
        <v>0</v>
      </c>
      <c r="G34" s="42"/>
      <c r="H34" s="42"/>
      <c r="I34" s="162">
        <v>0.12</v>
      </c>
      <c r="J34" s="161">
        <f>ROUND(((SUM(BF101:BF647))*I34),2)</f>
        <v>0</v>
      </c>
      <c r="K34" s="42"/>
      <c r="L34" s="1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47" t="s">
        <v>45</v>
      </c>
      <c r="F35" s="161">
        <f>ROUND((SUM(BG101:BG647)),2)</f>
        <v>0</v>
      </c>
      <c r="G35" s="42"/>
      <c r="H35" s="42"/>
      <c r="I35" s="162">
        <v>0.21</v>
      </c>
      <c r="J35" s="161">
        <f>0</f>
        <v>0</v>
      </c>
      <c r="K35" s="42"/>
      <c r="L35" s="14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47" t="s">
        <v>46</v>
      </c>
      <c r="F36" s="161">
        <f>ROUND((SUM(BH101:BH647)),2)</f>
        <v>0</v>
      </c>
      <c r="G36" s="42"/>
      <c r="H36" s="42"/>
      <c r="I36" s="162">
        <v>0.12</v>
      </c>
      <c r="J36" s="161">
        <f>0</f>
        <v>0</v>
      </c>
      <c r="K36" s="42"/>
      <c r="L36" s="14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47" t="s">
        <v>47</v>
      </c>
      <c r="F37" s="161">
        <f>ROUND((SUM(BI101:BI647)),2)</f>
        <v>0</v>
      </c>
      <c r="G37" s="42"/>
      <c r="H37" s="42"/>
      <c r="I37" s="162">
        <v>0</v>
      </c>
      <c r="J37" s="161">
        <f>0</f>
        <v>0</v>
      </c>
      <c r="K37" s="42"/>
      <c r="L37" s="14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4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109</v>
      </c>
      <c r="D45" s="44"/>
      <c r="E45" s="44"/>
      <c r="F45" s="44"/>
      <c r="G45" s="44"/>
      <c r="H45" s="44"/>
      <c r="I45" s="44"/>
      <c r="J45" s="44"/>
      <c r="K45" s="44"/>
      <c r="L45" s="14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4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74" t="str">
        <f>E7</f>
        <v>Šatny praktického vyučování Křimice - 2. etapa, chlapecké šatny</v>
      </c>
      <c r="F48" s="36"/>
      <c r="G48" s="36"/>
      <c r="H48" s="36"/>
      <c r="I48" s="44"/>
      <c r="J48" s="44"/>
      <c r="K48" s="44"/>
      <c r="L48" s="1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107</v>
      </c>
      <c r="D49" s="44"/>
      <c r="E49" s="44"/>
      <c r="F49" s="44"/>
      <c r="G49" s="44"/>
      <c r="H49" s="44"/>
      <c r="I49" s="44"/>
      <c r="J49" s="44"/>
      <c r="K49" s="44"/>
      <c r="L49" s="14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D.1.1. - Architektonicko-stavební řešení</v>
      </c>
      <c r="F50" s="44"/>
      <c r="G50" s="44"/>
      <c r="H50" s="44"/>
      <c r="I50" s="44"/>
      <c r="J50" s="44"/>
      <c r="K50" s="44"/>
      <c r="L50" s="14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4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Průkopníků 290/9, 322 00 Plzeň, Křimice</v>
      </c>
      <c r="G52" s="44"/>
      <c r="H52" s="44"/>
      <c r="I52" s="36" t="s">
        <v>23</v>
      </c>
      <c r="J52" s="76" t="str">
        <f>IF(J12="","",J12)</f>
        <v>3. 8. 2021</v>
      </c>
      <c r="K52" s="44"/>
      <c r="L52" s="14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4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6" t="s">
        <v>25</v>
      </c>
      <c r="D54" s="44"/>
      <c r="E54" s="44"/>
      <c r="F54" s="31" t="str">
        <f>E15</f>
        <v>SPŠD, Plzeň, Karlovarská 99, Karlovarská 1210/99</v>
      </c>
      <c r="G54" s="44"/>
      <c r="H54" s="44"/>
      <c r="I54" s="36" t="s">
        <v>31</v>
      </c>
      <c r="J54" s="40" t="str">
        <f>E21</f>
        <v xml:space="preserve">PLANSTAV a. s. </v>
      </c>
      <c r="K54" s="44"/>
      <c r="L54" s="14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 xml:space="preserve">Michal Jirka </v>
      </c>
      <c r="K55" s="44"/>
      <c r="L55" s="14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4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75" t="s">
        <v>110</v>
      </c>
      <c r="D57" s="176"/>
      <c r="E57" s="176"/>
      <c r="F57" s="176"/>
      <c r="G57" s="176"/>
      <c r="H57" s="176"/>
      <c r="I57" s="176"/>
      <c r="J57" s="177" t="s">
        <v>111</v>
      </c>
      <c r="K57" s="176"/>
      <c r="L57" s="14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4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8" t="s">
        <v>70</v>
      </c>
      <c r="D59" s="44"/>
      <c r="E59" s="44"/>
      <c r="F59" s="44"/>
      <c r="G59" s="44"/>
      <c r="H59" s="44"/>
      <c r="I59" s="44"/>
      <c r="J59" s="106">
        <f>J101</f>
        <v>0</v>
      </c>
      <c r="K59" s="44"/>
      <c r="L59" s="1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112</v>
      </c>
    </row>
    <row r="60" spans="1:31" s="9" customFormat="1" ht="24.95" customHeight="1">
      <c r="A60" s="9"/>
      <c r="B60" s="179"/>
      <c r="C60" s="180"/>
      <c r="D60" s="181" t="s">
        <v>113</v>
      </c>
      <c r="E60" s="182"/>
      <c r="F60" s="182"/>
      <c r="G60" s="182"/>
      <c r="H60" s="182"/>
      <c r="I60" s="182"/>
      <c r="J60" s="183">
        <f>J102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9"/>
      <c r="D61" s="186" t="s">
        <v>114</v>
      </c>
      <c r="E61" s="187"/>
      <c r="F61" s="187"/>
      <c r="G61" s="187"/>
      <c r="H61" s="187"/>
      <c r="I61" s="187"/>
      <c r="J61" s="188">
        <f>J103</f>
        <v>0</v>
      </c>
      <c r="K61" s="129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9"/>
      <c r="D62" s="186" t="s">
        <v>115</v>
      </c>
      <c r="E62" s="187"/>
      <c r="F62" s="187"/>
      <c r="G62" s="187"/>
      <c r="H62" s="187"/>
      <c r="I62" s="187"/>
      <c r="J62" s="188">
        <f>J127</f>
        <v>0</v>
      </c>
      <c r="K62" s="129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5"/>
      <c r="C63" s="129"/>
      <c r="D63" s="186" t="s">
        <v>116</v>
      </c>
      <c r="E63" s="187"/>
      <c r="F63" s="187"/>
      <c r="G63" s="187"/>
      <c r="H63" s="187"/>
      <c r="I63" s="187"/>
      <c r="J63" s="188">
        <f>J128</f>
        <v>0</v>
      </c>
      <c r="K63" s="129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5"/>
      <c r="C64" s="129"/>
      <c r="D64" s="186" t="s">
        <v>117</v>
      </c>
      <c r="E64" s="187"/>
      <c r="F64" s="187"/>
      <c r="G64" s="187"/>
      <c r="H64" s="187"/>
      <c r="I64" s="187"/>
      <c r="J64" s="188">
        <f>J152</f>
        <v>0</v>
      </c>
      <c r="K64" s="129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5"/>
      <c r="C65" s="129"/>
      <c r="D65" s="186" t="s">
        <v>118</v>
      </c>
      <c r="E65" s="187"/>
      <c r="F65" s="187"/>
      <c r="G65" s="187"/>
      <c r="H65" s="187"/>
      <c r="I65" s="187"/>
      <c r="J65" s="188">
        <f>J157</f>
        <v>0</v>
      </c>
      <c r="K65" s="129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9"/>
      <c r="D66" s="186" t="s">
        <v>119</v>
      </c>
      <c r="E66" s="187"/>
      <c r="F66" s="187"/>
      <c r="G66" s="187"/>
      <c r="H66" s="187"/>
      <c r="I66" s="187"/>
      <c r="J66" s="188">
        <f>J169</f>
        <v>0</v>
      </c>
      <c r="K66" s="129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5"/>
      <c r="C67" s="129"/>
      <c r="D67" s="186" t="s">
        <v>120</v>
      </c>
      <c r="E67" s="187"/>
      <c r="F67" s="187"/>
      <c r="G67" s="187"/>
      <c r="H67" s="187"/>
      <c r="I67" s="187"/>
      <c r="J67" s="188">
        <f>J170</f>
        <v>0</v>
      </c>
      <c r="K67" s="129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5"/>
      <c r="C68" s="129"/>
      <c r="D68" s="186" t="s">
        <v>121</v>
      </c>
      <c r="E68" s="187"/>
      <c r="F68" s="187"/>
      <c r="G68" s="187"/>
      <c r="H68" s="187"/>
      <c r="I68" s="187"/>
      <c r="J68" s="188">
        <f>J184</f>
        <v>0</v>
      </c>
      <c r="K68" s="129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5"/>
      <c r="C69" s="129"/>
      <c r="D69" s="186" t="s">
        <v>122</v>
      </c>
      <c r="E69" s="187"/>
      <c r="F69" s="187"/>
      <c r="G69" s="187"/>
      <c r="H69" s="187"/>
      <c r="I69" s="187"/>
      <c r="J69" s="188">
        <f>J189</f>
        <v>0</v>
      </c>
      <c r="K69" s="129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5"/>
      <c r="C70" s="129"/>
      <c r="D70" s="186" t="s">
        <v>123</v>
      </c>
      <c r="E70" s="187"/>
      <c r="F70" s="187"/>
      <c r="G70" s="187"/>
      <c r="H70" s="187"/>
      <c r="I70" s="187"/>
      <c r="J70" s="188">
        <f>J210</f>
        <v>0</v>
      </c>
      <c r="K70" s="129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5"/>
      <c r="C71" s="129"/>
      <c r="D71" s="186" t="s">
        <v>124</v>
      </c>
      <c r="E71" s="187"/>
      <c r="F71" s="187"/>
      <c r="G71" s="187"/>
      <c r="H71" s="187"/>
      <c r="I71" s="187"/>
      <c r="J71" s="188">
        <f>J217</f>
        <v>0</v>
      </c>
      <c r="K71" s="129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21.8" customHeight="1">
      <c r="A72" s="10"/>
      <c r="B72" s="185"/>
      <c r="C72" s="129"/>
      <c r="D72" s="186" t="s">
        <v>125</v>
      </c>
      <c r="E72" s="187"/>
      <c r="F72" s="187"/>
      <c r="G72" s="187"/>
      <c r="H72" s="187"/>
      <c r="I72" s="187"/>
      <c r="J72" s="188">
        <f>J218</f>
        <v>0</v>
      </c>
      <c r="K72" s="129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21.8" customHeight="1">
      <c r="A73" s="10"/>
      <c r="B73" s="185"/>
      <c r="C73" s="129"/>
      <c r="D73" s="186" t="s">
        <v>126</v>
      </c>
      <c r="E73" s="187"/>
      <c r="F73" s="187"/>
      <c r="G73" s="187"/>
      <c r="H73" s="187"/>
      <c r="I73" s="187"/>
      <c r="J73" s="188">
        <f>J232</f>
        <v>0</v>
      </c>
      <c r="K73" s="129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9"/>
      <c r="C74" s="180"/>
      <c r="D74" s="181" t="s">
        <v>127</v>
      </c>
      <c r="E74" s="182"/>
      <c r="F74" s="182"/>
      <c r="G74" s="182"/>
      <c r="H74" s="182"/>
      <c r="I74" s="182"/>
      <c r="J74" s="183">
        <f>J236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5"/>
      <c r="C75" s="129"/>
      <c r="D75" s="186" t="s">
        <v>128</v>
      </c>
      <c r="E75" s="187"/>
      <c r="F75" s="187"/>
      <c r="G75" s="187"/>
      <c r="H75" s="187"/>
      <c r="I75" s="187"/>
      <c r="J75" s="188">
        <f>J237</f>
        <v>0</v>
      </c>
      <c r="K75" s="129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9"/>
      <c r="D76" s="186" t="s">
        <v>129</v>
      </c>
      <c r="E76" s="187"/>
      <c r="F76" s="187"/>
      <c r="G76" s="187"/>
      <c r="H76" s="187"/>
      <c r="I76" s="187"/>
      <c r="J76" s="188">
        <f>J257</f>
        <v>0</v>
      </c>
      <c r="K76" s="129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9"/>
      <c r="D77" s="186" t="s">
        <v>130</v>
      </c>
      <c r="E77" s="187"/>
      <c r="F77" s="187"/>
      <c r="G77" s="187"/>
      <c r="H77" s="187"/>
      <c r="I77" s="187"/>
      <c r="J77" s="188">
        <f>J302</f>
        <v>0</v>
      </c>
      <c r="K77" s="129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9"/>
      <c r="D78" s="186" t="s">
        <v>131</v>
      </c>
      <c r="E78" s="187"/>
      <c r="F78" s="187"/>
      <c r="G78" s="187"/>
      <c r="H78" s="187"/>
      <c r="I78" s="187"/>
      <c r="J78" s="188">
        <f>J397</f>
        <v>0</v>
      </c>
      <c r="K78" s="129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9"/>
      <c r="D79" s="186" t="s">
        <v>132</v>
      </c>
      <c r="E79" s="187"/>
      <c r="F79" s="187"/>
      <c r="G79" s="187"/>
      <c r="H79" s="187"/>
      <c r="I79" s="187"/>
      <c r="J79" s="188">
        <f>J446</f>
        <v>0</v>
      </c>
      <c r="K79" s="129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9"/>
      <c r="D80" s="186" t="s">
        <v>133</v>
      </c>
      <c r="E80" s="187"/>
      <c r="F80" s="187"/>
      <c r="G80" s="187"/>
      <c r="H80" s="187"/>
      <c r="I80" s="187"/>
      <c r="J80" s="188">
        <f>J468</f>
        <v>0</v>
      </c>
      <c r="K80" s="129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9" customFormat="1" ht="24.95" customHeight="1">
      <c r="A81" s="9"/>
      <c r="B81" s="179"/>
      <c r="C81" s="180"/>
      <c r="D81" s="181" t="s">
        <v>134</v>
      </c>
      <c r="E81" s="182"/>
      <c r="F81" s="182"/>
      <c r="G81" s="182"/>
      <c r="H81" s="182"/>
      <c r="I81" s="182"/>
      <c r="J81" s="183">
        <f>J641</f>
        <v>0</v>
      </c>
      <c r="K81" s="180"/>
      <c r="L81" s="184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2" customFormat="1" ht="21.8" customHeight="1">
      <c r="A82" s="42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14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4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7" spans="1:31" s="2" customFormat="1" ht="6.95" customHeight="1">
      <c r="A87" s="42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14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24.95" customHeight="1">
      <c r="A88" s="42"/>
      <c r="B88" s="43"/>
      <c r="C88" s="27" t="s">
        <v>135</v>
      </c>
      <c r="D88" s="44"/>
      <c r="E88" s="44"/>
      <c r="F88" s="44"/>
      <c r="G88" s="44"/>
      <c r="H88" s="44"/>
      <c r="I88" s="44"/>
      <c r="J88" s="44"/>
      <c r="K88" s="44"/>
      <c r="L88" s="14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6.95" customHeight="1">
      <c r="A89" s="42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149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2" customHeight="1">
      <c r="A90" s="42"/>
      <c r="B90" s="43"/>
      <c r="C90" s="36" t="s">
        <v>16</v>
      </c>
      <c r="D90" s="44"/>
      <c r="E90" s="44"/>
      <c r="F90" s="44"/>
      <c r="G90" s="44"/>
      <c r="H90" s="44"/>
      <c r="I90" s="44"/>
      <c r="J90" s="44"/>
      <c r="K90" s="44"/>
      <c r="L90" s="149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16.5" customHeight="1">
      <c r="A91" s="42"/>
      <c r="B91" s="43"/>
      <c r="C91" s="44"/>
      <c r="D91" s="44"/>
      <c r="E91" s="174" t="str">
        <f>E7</f>
        <v>Šatny praktického vyučování Křimice - 2. etapa, chlapecké šatny</v>
      </c>
      <c r="F91" s="36"/>
      <c r="G91" s="36"/>
      <c r="H91" s="36"/>
      <c r="I91" s="44"/>
      <c r="J91" s="44"/>
      <c r="K91" s="44"/>
      <c r="L91" s="149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12" customHeight="1">
      <c r="A92" s="42"/>
      <c r="B92" s="43"/>
      <c r="C92" s="36" t="s">
        <v>107</v>
      </c>
      <c r="D92" s="44"/>
      <c r="E92" s="44"/>
      <c r="F92" s="44"/>
      <c r="G92" s="44"/>
      <c r="H92" s="44"/>
      <c r="I92" s="44"/>
      <c r="J92" s="44"/>
      <c r="K92" s="44"/>
      <c r="L92" s="14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16.5" customHeight="1">
      <c r="A93" s="42"/>
      <c r="B93" s="43"/>
      <c r="C93" s="44"/>
      <c r="D93" s="44"/>
      <c r="E93" s="73" t="str">
        <f>E9</f>
        <v>D.1.1. - Architektonicko-stavební řešení</v>
      </c>
      <c r="F93" s="44"/>
      <c r="G93" s="44"/>
      <c r="H93" s="44"/>
      <c r="I93" s="44"/>
      <c r="J93" s="44"/>
      <c r="K93" s="44"/>
      <c r="L93" s="149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6.95" customHeight="1">
      <c r="A94" s="42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14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2" customHeight="1">
      <c r="A95" s="42"/>
      <c r="B95" s="43"/>
      <c r="C95" s="36" t="s">
        <v>21</v>
      </c>
      <c r="D95" s="44"/>
      <c r="E95" s="44"/>
      <c r="F95" s="31" t="str">
        <f>F12</f>
        <v>Průkopníků 290/9, 322 00 Plzeň, Křimice</v>
      </c>
      <c r="G95" s="44"/>
      <c r="H95" s="44"/>
      <c r="I95" s="36" t="s">
        <v>23</v>
      </c>
      <c r="J95" s="76" t="str">
        <f>IF(J12="","",J12)</f>
        <v>3. 8. 2021</v>
      </c>
      <c r="K95" s="44"/>
      <c r="L95" s="14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6.95" customHeight="1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14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2" customFormat="1" ht="15.15" customHeight="1">
      <c r="A97" s="42"/>
      <c r="B97" s="43"/>
      <c r="C97" s="36" t="s">
        <v>25</v>
      </c>
      <c r="D97" s="44"/>
      <c r="E97" s="44"/>
      <c r="F97" s="31" t="str">
        <f>E15</f>
        <v>SPŠD, Plzeň, Karlovarská 99, Karlovarská 1210/99</v>
      </c>
      <c r="G97" s="44"/>
      <c r="H97" s="44"/>
      <c r="I97" s="36" t="s">
        <v>31</v>
      </c>
      <c r="J97" s="40" t="str">
        <f>E21</f>
        <v xml:space="preserve">PLANSTAV a. s. </v>
      </c>
      <c r="K97" s="44"/>
      <c r="L97" s="149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s="2" customFormat="1" ht="15.15" customHeight="1">
      <c r="A98" s="42"/>
      <c r="B98" s="43"/>
      <c r="C98" s="36" t="s">
        <v>29</v>
      </c>
      <c r="D98" s="44"/>
      <c r="E98" s="44"/>
      <c r="F98" s="31" t="str">
        <f>IF(E18="","",E18)</f>
        <v>Vyplň údaj</v>
      </c>
      <c r="G98" s="44"/>
      <c r="H98" s="44"/>
      <c r="I98" s="36" t="s">
        <v>34</v>
      </c>
      <c r="J98" s="40" t="str">
        <f>E24</f>
        <v xml:space="preserve">Michal Jirka </v>
      </c>
      <c r="K98" s="44"/>
      <c r="L98" s="149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s="2" customFormat="1" ht="10.3" customHeight="1">
      <c r="A99" s="42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149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11" customFormat="1" ht="29.25" customHeight="1">
      <c r="A100" s="190"/>
      <c r="B100" s="191"/>
      <c r="C100" s="192" t="s">
        <v>136</v>
      </c>
      <c r="D100" s="193" t="s">
        <v>57</v>
      </c>
      <c r="E100" s="193" t="s">
        <v>53</v>
      </c>
      <c r="F100" s="193" t="s">
        <v>54</v>
      </c>
      <c r="G100" s="193" t="s">
        <v>137</v>
      </c>
      <c r="H100" s="193" t="s">
        <v>138</v>
      </c>
      <c r="I100" s="193" t="s">
        <v>139</v>
      </c>
      <c r="J100" s="193" t="s">
        <v>111</v>
      </c>
      <c r="K100" s="194" t="s">
        <v>140</v>
      </c>
      <c r="L100" s="195"/>
      <c r="M100" s="96" t="s">
        <v>19</v>
      </c>
      <c r="N100" s="97" t="s">
        <v>42</v>
      </c>
      <c r="O100" s="97" t="s">
        <v>141</v>
      </c>
      <c r="P100" s="97" t="s">
        <v>142</v>
      </c>
      <c r="Q100" s="97" t="s">
        <v>143</v>
      </c>
      <c r="R100" s="97" t="s">
        <v>144</v>
      </c>
      <c r="S100" s="97" t="s">
        <v>145</v>
      </c>
      <c r="T100" s="98" t="s">
        <v>146</v>
      </c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</row>
    <row r="101" spans="1:63" s="2" customFormat="1" ht="22.8" customHeight="1">
      <c r="A101" s="42"/>
      <c r="B101" s="43"/>
      <c r="C101" s="103" t="s">
        <v>147</v>
      </c>
      <c r="D101" s="44"/>
      <c r="E101" s="44"/>
      <c r="F101" s="44"/>
      <c r="G101" s="44"/>
      <c r="H101" s="44"/>
      <c r="I101" s="44"/>
      <c r="J101" s="196">
        <f>BK101</f>
        <v>0</v>
      </c>
      <c r="K101" s="44"/>
      <c r="L101" s="48"/>
      <c r="M101" s="99"/>
      <c r="N101" s="197"/>
      <c r="O101" s="100"/>
      <c r="P101" s="198">
        <f>P102+P236+P641</f>
        <v>0</v>
      </c>
      <c r="Q101" s="100"/>
      <c r="R101" s="198">
        <f>R102+R236+R641</f>
        <v>46.850313377199996</v>
      </c>
      <c r="S101" s="100"/>
      <c r="T101" s="199">
        <f>T102+T236+T641</f>
        <v>33.220844400000004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T101" s="21" t="s">
        <v>71</v>
      </c>
      <c r="AU101" s="21" t="s">
        <v>112</v>
      </c>
      <c r="BK101" s="200">
        <f>BK102+BK236+BK641</f>
        <v>0</v>
      </c>
    </row>
    <row r="102" spans="1:63" s="12" customFormat="1" ht="25.9" customHeight="1">
      <c r="A102" s="12"/>
      <c r="B102" s="201"/>
      <c r="C102" s="202"/>
      <c r="D102" s="203" t="s">
        <v>71</v>
      </c>
      <c r="E102" s="204" t="s">
        <v>148</v>
      </c>
      <c r="F102" s="204" t="s">
        <v>149</v>
      </c>
      <c r="G102" s="202"/>
      <c r="H102" s="202"/>
      <c r="I102" s="205"/>
      <c r="J102" s="206">
        <f>BK102</f>
        <v>0</v>
      </c>
      <c r="K102" s="202"/>
      <c r="L102" s="207"/>
      <c r="M102" s="208"/>
      <c r="N102" s="209"/>
      <c r="O102" s="209"/>
      <c r="P102" s="210">
        <f>P103+P127+P169</f>
        <v>0</v>
      </c>
      <c r="Q102" s="209"/>
      <c r="R102" s="210">
        <f>R103+R127+R169</f>
        <v>21.398974400000004</v>
      </c>
      <c r="S102" s="209"/>
      <c r="T102" s="211">
        <f>T103+T127+T169</f>
        <v>22.386374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2" t="s">
        <v>80</v>
      </c>
      <c r="AT102" s="213" t="s">
        <v>71</v>
      </c>
      <c r="AU102" s="213" t="s">
        <v>72</v>
      </c>
      <c r="AY102" s="212" t="s">
        <v>150</v>
      </c>
      <c r="BK102" s="214">
        <f>BK103+BK127+BK169</f>
        <v>0</v>
      </c>
    </row>
    <row r="103" spans="1:63" s="12" customFormat="1" ht="22.8" customHeight="1">
      <c r="A103" s="12"/>
      <c r="B103" s="201"/>
      <c r="C103" s="202"/>
      <c r="D103" s="203" t="s">
        <v>71</v>
      </c>
      <c r="E103" s="215" t="s">
        <v>151</v>
      </c>
      <c r="F103" s="215" t="s">
        <v>152</v>
      </c>
      <c r="G103" s="202"/>
      <c r="H103" s="202"/>
      <c r="I103" s="205"/>
      <c r="J103" s="216">
        <f>BK103</f>
        <v>0</v>
      </c>
      <c r="K103" s="202"/>
      <c r="L103" s="207"/>
      <c r="M103" s="208"/>
      <c r="N103" s="209"/>
      <c r="O103" s="209"/>
      <c r="P103" s="210">
        <f>SUM(P104:P126)</f>
        <v>0</v>
      </c>
      <c r="Q103" s="209"/>
      <c r="R103" s="210">
        <f>SUM(R104:R126)</f>
        <v>9.353934920000002</v>
      </c>
      <c r="S103" s="209"/>
      <c r="T103" s="211">
        <f>SUM(T104:T126)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80</v>
      </c>
      <c r="AT103" s="213" t="s">
        <v>71</v>
      </c>
      <c r="AU103" s="213" t="s">
        <v>80</v>
      </c>
      <c r="AY103" s="212" t="s">
        <v>150</v>
      </c>
      <c r="BK103" s="214">
        <f>SUM(BK104:BK126)</f>
        <v>0</v>
      </c>
    </row>
    <row r="104" spans="1:65" s="2" customFormat="1" ht="24.15" customHeight="1">
      <c r="A104" s="42"/>
      <c r="B104" s="43"/>
      <c r="C104" s="217" t="s">
        <v>80</v>
      </c>
      <c r="D104" s="217" t="s">
        <v>153</v>
      </c>
      <c r="E104" s="218" t="s">
        <v>154</v>
      </c>
      <c r="F104" s="219" t="s">
        <v>155</v>
      </c>
      <c r="G104" s="220" t="s">
        <v>156</v>
      </c>
      <c r="H104" s="221">
        <v>2.336</v>
      </c>
      <c r="I104" s="222"/>
      <c r="J104" s="223">
        <f>ROUND(I104*H104,2)</f>
        <v>0</v>
      </c>
      <c r="K104" s="219" t="s">
        <v>157</v>
      </c>
      <c r="L104" s="48"/>
      <c r="M104" s="224" t="s">
        <v>19</v>
      </c>
      <c r="N104" s="225" t="s">
        <v>43</v>
      </c>
      <c r="O104" s="88"/>
      <c r="P104" s="226">
        <f>O104*H104</f>
        <v>0</v>
      </c>
      <c r="Q104" s="226">
        <v>0.05252</v>
      </c>
      <c r="R104" s="226">
        <f>Q104*H104</f>
        <v>0.12268671999999999</v>
      </c>
      <c r="S104" s="226">
        <v>0</v>
      </c>
      <c r="T104" s="227">
        <f>S104*H104</f>
        <v>0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R104" s="228" t="s">
        <v>158</v>
      </c>
      <c r="AT104" s="228" t="s">
        <v>153</v>
      </c>
      <c r="AU104" s="228" t="s">
        <v>82</v>
      </c>
      <c r="AY104" s="21" t="s">
        <v>150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80</v>
      </c>
      <c r="BK104" s="229">
        <f>ROUND(I104*H104,2)</f>
        <v>0</v>
      </c>
      <c r="BL104" s="21" t="s">
        <v>158</v>
      </c>
      <c r="BM104" s="228" t="s">
        <v>159</v>
      </c>
    </row>
    <row r="105" spans="1:47" s="2" customFormat="1" ht="12">
      <c r="A105" s="42"/>
      <c r="B105" s="43"/>
      <c r="C105" s="44"/>
      <c r="D105" s="230" t="s">
        <v>160</v>
      </c>
      <c r="E105" s="44"/>
      <c r="F105" s="231" t="s">
        <v>161</v>
      </c>
      <c r="G105" s="44"/>
      <c r="H105" s="44"/>
      <c r="I105" s="232"/>
      <c r="J105" s="44"/>
      <c r="K105" s="44"/>
      <c r="L105" s="48"/>
      <c r="M105" s="233"/>
      <c r="N105" s="234"/>
      <c r="O105" s="88"/>
      <c r="P105" s="88"/>
      <c r="Q105" s="88"/>
      <c r="R105" s="88"/>
      <c r="S105" s="88"/>
      <c r="T105" s="89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T105" s="21" t="s">
        <v>160</v>
      </c>
      <c r="AU105" s="21" t="s">
        <v>82</v>
      </c>
    </row>
    <row r="106" spans="1:47" s="2" customFormat="1" ht="12">
      <c r="A106" s="42"/>
      <c r="B106" s="43"/>
      <c r="C106" s="44"/>
      <c r="D106" s="235" t="s">
        <v>162</v>
      </c>
      <c r="E106" s="44"/>
      <c r="F106" s="236" t="s">
        <v>163</v>
      </c>
      <c r="G106" s="44"/>
      <c r="H106" s="44"/>
      <c r="I106" s="232"/>
      <c r="J106" s="44"/>
      <c r="K106" s="44"/>
      <c r="L106" s="48"/>
      <c r="M106" s="233"/>
      <c r="N106" s="234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162</v>
      </c>
      <c r="AU106" s="21" t="s">
        <v>82</v>
      </c>
    </row>
    <row r="107" spans="1:51" s="13" customFormat="1" ht="12">
      <c r="A107" s="13"/>
      <c r="B107" s="237"/>
      <c r="C107" s="238"/>
      <c r="D107" s="230" t="s">
        <v>164</v>
      </c>
      <c r="E107" s="239" t="s">
        <v>19</v>
      </c>
      <c r="F107" s="240" t="s">
        <v>165</v>
      </c>
      <c r="G107" s="238"/>
      <c r="H107" s="239" t="s">
        <v>19</v>
      </c>
      <c r="I107" s="241"/>
      <c r="J107" s="238"/>
      <c r="K107" s="238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164</v>
      </c>
      <c r="AU107" s="246" t="s">
        <v>82</v>
      </c>
      <c r="AV107" s="13" t="s">
        <v>80</v>
      </c>
      <c r="AW107" s="13" t="s">
        <v>33</v>
      </c>
      <c r="AX107" s="13" t="s">
        <v>72</v>
      </c>
      <c r="AY107" s="246" t="s">
        <v>150</v>
      </c>
    </row>
    <row r="108" spans="1:51" s="14" customFormat="1" ht="12">
      <c r="A108" s="14"/>
      <c r="B108" s="247"/>
      <c r="C108" s="248"/>
      <c r="D108" s="230" t="s">
        <v>164</v>
      </c>
      <c r="E108" s="249" t="s">
        <v>19</v>
      </c>
      <c r="F108" s="250" t="s">
        <v>166</v>
      </c>
      <c r="G108" s="248"/>
      <c r="H108" s="251">
        <v>0.55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7" t="s">
        <v>164</v>
      </c>
      <c r="AU108" s="257" t="s">
        <v>82</v>
      </c>
      <c r="AV108" s="14" t="s">
        <v>82</v>
      </c>
      <c r="AW108" s="14" t="s">
        <v>33</v>
      </c>
      <c r="AX108" s="14" t="s">
        <v>72</v>
      </c>
      <c r="AY108" s="257" t="s">
        <v>150</v>
      </c>
    </row>
    <row r="109" spans="1:51" s="14" customFormat="1" ht="12">
      <c r="A109" s="14"/>
      <c r="B109" s="247"/>
      <c r="C109" s="248"/>
      <c r="D109" s="230" t="s">
        <v>164</v>
      </c>
      <c r="E109" s="249" t="s">
        <v>19</v>
      </c>
      <c r="F109" s="250" t="s">
        <v>167</v>
      </c>
      <c r="G109" s="248"/>
      <c r="H109" s="251">
        <v>0.893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7" t="s">
        <v>164</v>
      </c>
      <c r="AU109" s="257" t="s">
        <v>82</v>
      </c>
      <c r="AV109" s="14" t="s">
        <v>82</v>
      </c>
      <c r="AW109" s="14" t="s">
        <v>33</v>
      </c>
      <c r="AX109" s="14" t="s">
        <v>72</v>
      </c>
      <c r="AY109" s="257" t="s">
        <v>150</v>
      </c>
    </row>
    <row r="110" spans="1:51" s="14" customFormat="1" ht="12">
      <c r="A110" s="14"/>
      <c r="B110" s="247"/>
      <c r="C110" s="248"/>
      <c r="D110" s="230" t="s">
        <v>164</v>
      </c>
      <c r="E110" s="249" t="s">
        <v>19</v>
      </c>
      <c r="F110" s="250" t="s">
        <v>167</v>
      </c>
      <c r="G110" s="248"/>
      <c r="H110" s="251">
        <v>0.893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164</v>
      </c>
      <c r="AU110" s="257" t="s">
        <v>82</v>
      </c>
      <c r="AV110" s="14" t="s">
        <v>82</v>
      </c>
      <c r="AW110" s="14" t="s">
        <v>33</v>
      </c>
      <c r="AX110" s="14" t="s">
        <v>72</v>
      </c>
      <c r="AY110" s="257" t="s">
        <v>150</v>
      </c>
    </row>
    <row r="111" spans="1:51" s="15" customFormat="1" ht="12">
      <c r="A111" s="15"/>
      <c r="B111" s="258"/>
      <c r="C111" s="259"/>
      <c r="D111" s="230" t="s">
        <v>164</v>
      </c>
      <c r="E111" s="260" t="s">
        <v>19</v>
      </c>
      <c r="F111" s="261" t="s">
        <v>168</v>
      </c>
      <c r="G111" s="259"/>
      <c r="H111" s="262">
        <v>2.336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8" t="s">
        <v>164</v>
      </c>
      <c r="AU111" s="268" t="s">
        <v>82</v>
      </c>
      <c r="AV111" s="15" t="s">
        <v>158</v>
      </c>
      <c r="AW111" s="15" t="s">
        <v>33</v>
      </c>
      <c r="AX111" s="15" t="s">
        <v>80</v>
      </c>
      <c r="AY111" s="268" t="s">
        <v>150</v>
      </c>
    </row>
    <row r="112" spans="1:65" s="2" customFormat="1" ht="24.15" customHeight="1">
      <c r="A112" s="42"/>
      <c r="B112" s="43"/>
      <c r="C112" s="217" t="s">
        <v>82</v>
      </c>
      <c r="D112" s="217" t="s">
        <v>153</v>
      </c>
      <c r="E112" s="218" t="s">
        <v>169</v>
      </c>
      <c r="F112" s="219" t="s">
        <v>170</v>
      </c>
      <c r="G112" s="220" t="s">
        <v>156</v>
      </c>
      <c r="H112" s="221">
        <v>2.58</v>
      </c>
      <c r="I112" s="222"/>
      <c r="J112" s="223">
        <f>ROUND(I112*H112,2)</f>
        <v>0</v>
      </c>
      <c r="K112" s="219" t="s">
        <v>157</v>
      </c>
      <c r="L112" s="48"/>
      <c r="M112" s="224" t="s">
        <v>19</v>
      </c>
      <c r="N112" s="225" t="s">
        <v>43</v>
      </c>
      <c r="O112" s="88"/>
      <c r="P112" s="226">
        <f>O112*H112</f>
        <v>0</v>
      </c>
      <c r="Q112" s="226">
        <v>0.07325</v>
      </c>
      <c r="R112" s="226">
        <f>Q112*H112</f>
        <v>0.188985</v>
      </c>
      <c r="S112" s="226">
        <v>0</v>
      </c>
      <c r="T112" s="227">
        <f>S112*H112</f>
        <v>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28" t="s">
        <v>158</v>
      </c>
      <c r="AT112" s="228" t="s">
        <v>153</v>
      </c>
      <c r="AU112" s="228" t="s">
        <v>82</v>
      </c>
      <c r="AY112" s="21" t="s">
        <v>150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80</v>
      </c>
      <c r="BK112" s="229">
        <f>ROUND(I112*H112,2)</f>
        <v>0</v>
      </c>
      <c r="BL112" s="21" t="s">
        <v>158</v>
      </c>
      <c r="BM112" s="228" t="s">
        <v>171</v>
      </c>
    </row>
    <row r="113" spans="1:47" s="2" customFormat="1" ht="12">
      <c r="A113" s="42"/>
      <c r="B113" s="43"/>
      <c r="C113" s="44"/>
      <c r="D113" s="230" t="s">
        <v>160</v>
      </c>
      <c r="E113" s="44"/>
      <c r="F113" s="231" t="s">
        <v>172</v>
      </c>
      <c r="G113" s="44"/>
      <c r="H113" s="44"/>
      <c r="I113" s="232"/>
      <c r="J113" s="44"/>
      <c r="K113" s="44"/>
      <c r="L113" s="48"/>
      <c r="M113" s="233"/>
      <c r="N113" s="234"/>
      <c r="O113" s="88"/>
      <c r="P113" s="88"/>
      <c r="Q113" s="88"/>
      <c r="R113" s="88"/>
      <c r="S113" s="88"/>
      <c r="T113" s="89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T113" s="21" t="s">
        <v>160</v>
      </c>
      <c r="AU113" s="21" t="s">
        <v>82</v>
      </c>
    </row>
    <row r="114" spans="1:47" s="2" customFormat="1" ht="12">
      <c r="A114" s="42"/>
      <c r="B114" s="43"/>
      <c r="C114" s="44"/>
      <c r="D114" s="235" t="s">
        <v>162</v>
      </c>
      <c r="E114" s="44"/>
      <c r="F114" s="236" t="s">
        <v>173</v>
      </c>
      <c r="G114" s="44"/>
      <c r="H114" s="44"/>
      <c r="I114" s="232"/>
      <c r="J114" s="44"/>
      <c r="K114" s="44"/>
      <c r="L114" s="48"/>
      <c r="M114" s="233"/>
      <c r="N114" s="234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162</v>
      </c>
      <c r="AU114" s="21" t="s">
        <v>82</v>
      </c>
    </row>
    <row r="115" spans="1:51" s="14" customFormat="1" ht="12">
      <c r="A115" s="14"/>
      <c r="B115" s="247"/>
      <c r="C115" s="248"/>
      <c r="D115" s="230" t="s">
        <v>164</v>
      </c>
      <c r="E115" s="249" t="s">
        <v>19</v>
      </c>
      <c r="F115" s="250" t="s">
        <v>174</v>
      </c>
      <c r="G115" s="248"/>
      <c r="H115" s="251">
        <v>2.58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164</v>
      </c>
      <c r="AU115" s="257" t="s">
        <v>82</v>
      </c>
      <c r="AV115" s="14" t="s">
        <v>82</v>
      </c>
      <c r="AW115" s="14" t="s">
        <v>33</v>
      </c>
      <c r="AX115" s="14" t="s">
        <v>72</v>
      </c>
      <c r="AY115" s="257" t="s">
        <v>150</v>
      </c>
    </row>
    <row r="116" spans="1:51" s="15" customFormat="1" ht="12">
      <c r="A116" s="15"/>
      <c r="B116" s="258"/>
      <c r="C116" s="259"/>
      <c r="D116" s="230" t="s">
        <v>164</v>
      </c>
      <c r="E116" s="260" t="s">
        <v>19</v>
      </c>
      <c r="F116" s="261" t="s">
        <v>168</v>
      </c>
      <c r="G116" s="259"/>
      <c r="H116" s="262">
        <v>2.58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8" t="s">
        <v>164</v>
      </c>
      <c r="AU116" s="268" t="s">
        <v>82</v>
      </c>
      <c r="AV116" s="15" t="s">
        <v>158</v>
      </c>
      <c r="AW116" s="15" t="s">
        <v>33</v>
      </c>
      <c r="AX116" s="15" t="s">
        <v>80</v>
      </c>
      <c r="AY116" s="268" t="s">
        <v>150</v>
      </c>
    </row>
    <row r="117" spans="1:65" s="2" customFormat="1" ht="24.15" customHeight="1">
      <c r="A117" s="42"/>
      <c r="B117" s="43"/>
      <c r="C117" s="217" t="s">
        <v>151</v>
      </c>
      <c r="D117" s="217" t="s">
        <v>153</v>
      </c>
      <c r="E117" s="218" t="s">
        <v>175</v>
      </c>
      <c r="F117" s="219" t="s">
        <v>176</v>
      </c>
      <c r="G117" s="220" t="s">
        <v>156</v>
      </c>
      <c r="H117" s="221">
        <v>129.19</v>
      </c>
      <c r="I117" s="222"/>
      <c r="J117" s="223">
        <f>ROUND(I117*H117,2)</f>
        <v>0</v>
      </c>
      <c r="K117" s="219" t="s">
        <v>157</v>
      </c>
      <c r="L117" s="48"/>
      <c r="M117" s="224" t="s">
        <v>19</v>
      </c>
      <c r="N117" s="225" t="s">
        <v>43</v>
      </c>
      <c r="O117" s="88"/>
      <c r="P117" s="226">
        <f>O117*H117</f>
        <v>0</v>
      </c>
      <c r="Q117" s="226">
        <v>0.06998</v>
      </c>
      <c r="R117" s="226">
        <f>Q117*H117</f>
        <v>9.0407162</v>
      </c>
      <c r="S117" s="226">
        <v>0</v>
      </c>
      <c r="T117" s="227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28" t="s">
        <v>158</v>
      </c>
      <c r="AT117" s="228" t="s">
        <v>153</v>
      </c>
      <c r="AU117" s="228" t="s">
        <v>82</v>
      </c>
      <c r="AY117" s="21" t="s">
        <v>150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80</v>
      </c>
      <c r="BK117" s="229">
        <f>ROUND(I117*H117,2)</f>
        <v>0</v>
      </c>
      <c r="BL117" s="21" t="s">
        <v>158</v>
      </c>
      <c r="BM117" s="228" t="s">
        <v>177</v>
      </c>
    </row>
    <row r="118" spans="1:47" s="2" customFormat="1" ht="12">
      <c r="A118" s="42"/>
      <c r="B118" s="43"/>
      <c r="C118" s="44"/>
      <c r="D118" s="230" t="s">
        <v>160</v>
      </c>
      <c r="E118" s="44"/>
      <c r="F118" s="231" t="s">
        <v>178</v>
      </c>
      <c r="G118" s="44"/>
      <c r="H118" s="44"/>
      <c r="I118" s="232"/>
      <c r="J118" s="44"/>
      <c r="K118" s="44"/>
      <c r="L118" s="48"/>
      <c r="M118" s="233"/>
      <c r="N118" s="234"/>
      <c r="O118" s="88"/>
      <c r="P118" s="88"/>
      <c r="Q118" s="88"/>
      <c r="R118" s="88"/>
      <c r="S118" s="88"/>
      <c r="T118" s="89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T118" s="21" t="s">
        <v>160</v>
      </c>
      <c r="AU118" s="21" t="s">
        <v>82</v>
      </c>
    </row>
    <row r="119" spans="1:47" s="2" customFormat="1" ht="12">
      <c r="A119" s="42"/>
      <c r="B119" s="43"/>
      <c r="C119" s="44"/>
      <c r="D119" s="235" t="s">
        <v>162</v>
      </c>
      <c r="E119" s="44"/>
      <c r="F119" s="236" t="s">
        <v>179</v>
      </c>
      <c r="G119" s="44"/>
      <c r="H119" s="44"/>
      <c r="I119" s="232"/>
      <c r="J119" s="44"/>
      <c r="K119" s="44"/>
      <c r="L119" s="48"/>
      <c r="M119" s="233"/>
      <c r="N119" s="234"/>
      <c r="O119" s="88"/>
      <c r="P119" s="88"/>
      <c r="Q119" s="88"/>
      <c r="R119" s="88"/>
      <c r="S119" s="88"/>
      <c r="T119" s="89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T119" s="21" t="s">
        <v>162</v>
      </c>
      <c r="AU119" s="21" t="s">
        <v>82</v>
      </c>
    </row>
    <row r="120" spans="1:51" s="14" customFormat="1" ht="12">
      <c r="A120" s="14"/>
      <c r="B120" s="247"/>
      <c r="C120" s="248"/>
      <c r="D120" s="230" t="s">
        <v>164</v>
      </c>
      <c r="E120" s="249" t="s">
        <v>19</v>
      </c>
      <c r="F120" s="250" t="s">
        <v>180</v>
      </c>
      <c r="G120" s="248"/>
      <c r="H120" s="251">
        <v>126.512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7" t="s">
        <v>164</v>
      </c>
      <c r="AU120" s="257" t="s">
        <v>82</v>
      </c>
      <c r="AV120" s="14" t="s">
        <v>82</v>
      </c>
      <c r="AW120" s="14" t="s">
        <v>33</v>
      </c>
      <c r="AX120" s="14" t="s">
        <v>72</v>
      </c>
      <c r="AY120" s="257" t="s">
        <v>150</v>
      </c>
    </row>
    <row r="121" spans="1:51" s="14" customFormat="1" ht="12">
      <c r="A121" s="14"/>
      <c r="B121" s="247"/>
      <c r="C121" s="248"/>
      <c r="D121" s="230" t="s">
        <v>164</v>
      </c>
      <c r="E121" s="249" t="s">
        <v>19</v>
      </c>
      <c r="F121" s="250" t="s">
        <v>181</v>
      </c>
      <c r="G121" s="248"/>
      <c r="H121" s="251">
        <v>2.678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164</v>
      </c>
      <c r="AU121" s="257" t="s">
        <v>82</v>
      </c>
      <c r="AV121" s="14" t="s">
        <v>82</v>
      </c>
      <c r="AW121" s="14" t="s">
        <v>33</v>
      </c>
      <c r="AX121" s="14" t="s">
        <v>72</v>
      </c>
      <c r="AY121" s="257" t="s">
        <v>150</v>
      </c>
    </row>
    <row r="122" spans="1:51" s="15" customFormat="1" ht="12">
      <c r="A122" s="15"/>
      <c r="B122" s="258"/>
      <c r="C122" s="259"/>
      <c r="D122" s="230" t="s">
        <v>164</v>
      </c>
      <c r="E122" s="260" t="s">
        <v>19</v>
      </c>
      <c r="F122" s="261" t="s">
        <v>168</v>
      </c>
      <c r="G122" s="259"/>
      <c r="H122" s="262">
        <v>129.19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8" t="s">
        <v>164</v>
      </c>
      <c r="AU122" s="268" t="s">
        <v>82</v>
      </c>
      <c r="AV122" s="15" t="s">
        <v>158</v>
      </c>
      <c r="AW122" s="15" t="s">
        <v>33</v>
      </c>
      <c r="AX122" s="15" t="s">
        <v>80</v>
      </c>
      <c r="AY122" s="268" t="s">
        <v>150</v>
      </c>
    </row>
    <row r="123" spans="1:65" s="2" customFormat="1" ht="24.15" customHeight="1">
      <c r="A123" s="42"/>
      <c r="B123" s="43"/>
      <c r="C123" s="217" t="s">
        <v>158</v>
      </c>
      <c r="D123" s="217" t="s">
        <v>153</v>
      </c>
      <c r="E123" s="218" t="s">
        <v>182</v>
      </c>
      <c r="F123" s="219" t="s">
        <v>183</v>
      </c>
      <c r="G123" s="220" t="s">
        <v>184</v>
      </c>
      <c r="H123" s="221">
        <v>11.9</v>
      </c>
      <c r="I123" s="222"/>
      <c r="J123" s="223">
        <f>ROUND(I123*H123,2)</f>
        <v>0</v>
      </c>
      <c r="K123" s="219" t="s">
        <v>157</v>
      </c>
      <c r="L123" s="48"/>
      <c r="M123" s="224" t="s">
        <v>19</v>
      </c>
      <c r="N123" s="225" t="s">
        <v>43</v>
      </c>
      <c r="O123" s="88"/>
      <c r="P123" s="226">
        <f>O123*H123</f>
        <v>0</v>
      </c>
      <c r="Q123" s="226">
        <v>0.00013</v>
      </c>
      <c r="R123" s="226">
        <f>Q123*H123</f>
        <v>0.001547</v>
      </c>
      <c r="S123" s="226">
        <v>0</v>
      </c>
      <c r="T123" s="227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8" t="s">
        <v>158</v>
      </c>
      <c r="AT123" s="228" t="s">
        <v>153</v>
      </c>
      <c r="AU123" s="228" t="s">
        <v>82</v>
      </c>
      <c r="AY123" s="21" t="s">
        <v>150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80</v>
      </c>
      <c r="BK123" s="229">
        <f>ROUND(I123*H123,2)</f>
        <v>0</v>
      </c>
      <c r="BL123" s="21" t="s">
        <v>158</v>
      </c>
      <c r="BM123" s="228" t="s">
        <v>185</v>
      </c>
    </row>
    <row r="124" spans="1:47" s="2" customFormat="1" ht="12">
      <c r="A124" s="42"/>
      <c r="B124" s="43"/>
      <c r="C124" s="44"/>
      <c r="D124" s="230" t="s">
        <v>160</v>
      </c>
      <c r="E124" s="44"/>
      <c r="F124" s="231" t="s">
        <v>186</v>
      </c>
      <c r="G124" s="44"/>
      <c r="H124" s="44"/>
      <c r="I124" s="232"/>
      <c r="J124" s="44"/>
      <c r="K124" s="44"/>
      <c r="L124" s="48"/>
      <c r="M124" s="233"/>
      <c r="N124" s="234"/>
      <c r="O124" s="88"/>
      <c r="P124" s="88"/>
      <c r="Q124" s="88"/>
      <c r="R124" s="88"/>
      <c r="S124" s="88"/>
      <c r="T124" s="89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T124" s="21" t="s">
        <v>160</v>
      </c>
      <c r="AU124" s="21" t="s">
        <v>82</v>
      </c>
    </row>
    <row r="125" spans="1:47" s="2" customFormat="1" ht="12">
      <c r="A125" s="42"/>
      <c r="B125" s="43"/>
      <c r="C125" s="44"/>
      <c r="D125" s="235" t="s">
        <v>162</v>
      </c>
      <c r="E125" s="44"/>
      <c r="F125" s="236" t="s">
        <v>187</v>
      </c>
      <c r="G125" s="44"/>
      <c r="H125" s="44"/>
      <c r="I125" s="232"/>
      <c r="J125" s="44"/>
      <c r="K125" s="44"/>
      <c r="L125" s="48"/>
      <c r="M125" s="233"/>
      <c r="N125" s="234"/>
      <c r="O125" s="88"/>
      <c r="P125" s="88"/>
      <c r="Q125" s="88"/>
      <c r="R125" s="88"/>
      <c r="S125" s="88"/>
      <c r="T125" s="89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T125" s="21" t="s">
        <v>162</v>
      </c>
      <c r="AU125" s="21" t="s">
        <v>82</v>
      </c>
    </row>
    <row r="126" spans="1:51" s="14" customFormat="1" ht="12">
      <c r="A126" s="14"/>
      <c r="B126" s="247"/>
      <c r="C126" s="248"/>
      <c r="D126" s="230" t="s">
        <v>164</v>
      </c>
      <c r="E126" s="249" t="s">
        <v>19</v>
      </c>
      <c r="F126" s="250" t="s">
        <v>188</v>
      </c>
      <c r="G126" s="248"/>
      <c r="H126" s="251">
        <v>11.9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164</v>
      </c>
      <c r="AU126" s="257" t="s">
        <v>82</v>
      </c>
      <c r="AV126" s="14" t="s">
        <v>82</v>
      </c>
      <c r="AW126" s="14" t="s">
        <v>33</v>
      </c>
      <c r="AX126" s="14" t="s">
        <v>80</v>
      </c>
      <c r="AY126" s="257" t="s">
        <v>150</v>
      </c>
    </row>
    <row r="127" spans="1:63" s="12" customFormat="1" ht="22.8" customHeight="1">
      <c r="A127" s="12"/>
      <c r="B127" s="201"/>
      <c r="C127" s="202"/>
      <c r="D127" s="203" t="s">
        <v>71</v>
      </c>
      <c r="E127" s="215" t="s">
        <v>189</v>
      </c>
      <c r="F127" s="215" t="s">
        <v>190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P128+P152+P157</f>
        <v>0</v>
      </c>
      <c r="Q127" s="209"/>
      <c r="R127" s="210">
        <f>R128+R152+R157</f>
        <v>11.96300828</v>
      </c>
      <c r="S127" s="209"/>
      <c r="T127" s="211">
        <f>T128+T152+T157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80</v>
      </c>
      <c r="AT127" s="213" t="s">
        <v>71</v>
      </c>
      <c r="AU127" s="213" t="s">
        <v>80</v>
      </c>
      <c r="AY127" s="212" t="s">
        <v>150</v>
      </c>
      <c r="BK127" s="214">
        <f>BK128+BK152+BK157</f>
        <v>0</v>
      </c>
    </row>
    <row r="128" spans="1:63" s="12" customFormat="1" ht="20.85" customHeight="1">
      <c r="A128" s="12"/>
      <c r="B128" s="201"/>
      <c r="C128" s="202"/>
      <c r="D128" s="203" t="s">
        <v>71</v>
      </c>
      <c r="E128" s="215" t="s">
        <v>191</v>
      </c>
      <c r="F128" s="215" t="s">
        <v>192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SUM(P129:P151)</f>
        <v>0</v>
      </c>
      <c r="Q128" s="209"/>
      <c r="R128" s="210">
        <f>SUM(R129:R151)</f>
        <v>2.65819628</v>
      </c>
      <c r="S128" s="209"/>
      <c r="T128" s="211">
        <f>SUM(T129:T151)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80</v>
      </c>
      <c r="AT128" s="213" t="s">
        <v>71</v>
      </c>
      <c r="AU128" s="213" t="s">
        <v>82</v>
      </c>
      <c r="AY128" s="212" t="s">
        <v>150</v>
      </c>
      <c r="BK128" s="214">
        <f>SUM(BK129:BK151)</f>
        <v>0</v>
      </c>
    </row>
    <row r="129" spans="1:65" s="2" customFormat="1" ht="21.75" customHeight="1">
      <c r="A129" s="42"/>
      <c r="B129" s="43"/>
      <c r="C129" s="217" t="s">
        <v>193</v>
      </c>
      <c r="D129" s="217" t="s">
        <v>153</v>
      </c>
      <c r="E129" s="218" t="s">
        <v>194</v>
      </c>
      <c r="F129" s="219" t="s">
        <v>195</v>
      </c>
      <c r="G129" s="220" t="s">
        <v>156</v>
      </c>
      <c r="H129" s="221">
        <v>263.296</v>
      </c>
      <c r="I129" s="222"/>
      <c r="J129" s="223">
        <f>ROUND(I129*H129,2)</f>
        <v>0</v>
      </c>
      <c r="K129" s="219" t="s">
        <v>157</v>
      </c>
      <c r="L129" s="48"/>
      <c r="M129" s="224" t="s">
        <v>19</v>
      </c>
      <c r="N129" s="225" t="s">
        <v>43</v>
      </c>
      <c r="O129" s="88"/>
      <c r="P129" s="226">
        <f>O129*H129</f>
        <v>0</v>
      </c>
      <c r="Q129" s="226">
        <v>0.00438</v>
      </c>
      <c r="R129" s="226">
        <f>Q129*H129</f>
        <v>1.1532364800000001</v>
      </c>
      <c r="S129" s="226">
        <v>0</v>
      </c>
      <c r="T129" s="227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8" t="s">
        <v>158</v>
      </c>
      <c r="AT129" s="228" t="s">
        <v>153</v>
      </c>
      <c r="AU129" s="228" t="s">
        <v>151</v>
      </c>
      <c r="AY129" s="21" t="s">
        <v>150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80</v>
      </c>
      <c r="BK129" s="229">
        <f>ROUND(I129*H129,2)</f>
        <v>0</v>
      </c>
      <c r="BL129" s="21" t="s">
        <v>158</v>
      </c>
      <c r="BM129" s="228" t="s">
        <v>196</v>
      </c>
    </row>
    <row r="130" spans="1:47" s="2" customFormat="1" ht="12">
      <c r="A130" s="42"/>
      <c r="B130" s="43"/>
      <c r="C130" s="44"/>
      <c r="D130" s="230" t="s">
        <v>160</v>
      </c>
      <c r="E130" s="44"/>
      <c r="F130" s="231" t="s">
        <v>197</v>
      </c>
      <c r="G130" s="44"/>
      <c r="H130" s="44"/>
      <c r="I130" s="232"/>
      <c r="J130" s="44"/>
      <c r="K130" s="44"/>
      <c r="L130" s="48"/>
      <c r="M130" s="233"/>
      <c r="N130" s="234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160</v>
      </c>
      <c r="AU130" s="21" t="s">
        <v>151</v>
      </c>
    </row>
    <row r="131" spans="1:47" s="2" customFormat="1" ht="12">
      <c r="A131" s="42"/>
      <c r="B131" s="43"/>
      <c r="C131" s="44"/>
      <c r="D131" s="235" t="s">
        <v>162</v>
      </c>
      <c r="E131" s="44"/>
      <c r="F131" s="236" t="s">
        <v>198</v>
      </c>
      <c r="G131" s="44"/>
      <c r="H131" s="44"/>
      <c r="I131" s="232"/>
      <c r="J131" s="44"/>
      <c r="K131" s="44"/>
      <c r="L131" s="48"/>
      <c r="M131" s="233"/>
      <c r="N131" s="234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162</v>
      </c>
      <c r="AU131" s="21" t="s">
        <v>151</v>
      </c>
    </row>
    <row r="132" spans="1:51" s="14" customFormat="1" ht="12">
      <c r="A132" s="14"/>
      <c r="B132" s="247"/>
      <c r="C132" s="248"/>
      <c r="D132" s="230" t="s">
        <v>164</v>
      </c>
      <c r="E132" s="249" t="s">
        <v>19</v>
      </c>
      <c r="F132" s="250" t="s">
        <v>199</v>
      </c>
      <c r="G132" s="248"/>
      <c r="H132" s="251">
        <v>2.336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164</v>
      </c>
      <c r="AU132" s="257" t="s">
        <v>151</v>
      </c>
      <c r="AV132" s="14" t="s">
        <v>82</v>
      </c>
      <c r="AW132" s="14" t="s">
        <v>33</v>
      </c>
      <c r="AX132" s="14" t="s">
        <v>72</v>
      </c>
      <c r="AY132" s="257" t="s">
        <v>150</v>
      </c>
    </row>
    <row r="133" spans="1:51" s="14" customFormat="1" ht="12">
      <c r="A133" s="14"/>
      <c r="B133" s="247"/>
      <c r="C133" s="248"/>
      <c r="D133" s="230" t="s">
        <v>164</v>
      </c>
      <c r="E133" s="249" t="s">
        <v>19</v>
      </c>
      <c r="F133" s="250" t="s">
        <v>200</v>
      </c>
      <c r="G133" s="248"/>
      <c r="H133" s="251">
        <v>2.58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164</v>
      </c>
      <c r="AU133" s="257" t="s">
        <v>151</v>
      </c>
      <c r="AV133" s="14" t="s">
        <v>82</v>
      </c>
      <c r="AW133" s="14" t="s">
        <v>33</v>
      </c>
      <c r="AX133" s="14" t="s">
        <v>72</v>
      </c>
      <c r="AY133" s="257" t="s">
        <v>150</v>
      </c>
    </row>
    <row r="134" spans="1:51" s="14" customFormat="1" ht="12">
      <c r="A134" s="14"/>
      <c r="B134" s="247"/>
      <c r="C134" s="248"/>
      <c r="D134" s="230" t="s">
        <v>164</v>
      </c>
      <c r="E134" s="249" t="s">
        <v>19</v>
      </c>
      <c r="F134" s="250" t="s">
        <v>201</v>
      </c>
      <c r="G134" s="248"/>
      <c r="H134" s="251">
        <v>258.38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164</v>
      </c>
      <c r="AU134" s="257" t="s">
        <v>151</v>
      </c>
      <c r="AV134" s="14" t="s">
        <v>82</v>
      </c>
      <c r="AW134" s="14" t="s">
        <v>33</v>
      </c>
      <c r="AX134" s="14" t="s">
        <v>72</v>
      </c>
      <c r="AY134" s="257" t="s">
        <v>150</v>
      </c>
    </row>
    <row r="135" spans="1:51" s="15" customFormat="1" ht="12">
      <c r="A135" s="15"/>
      <c r="B135" s="258"/>
      <c r="C135" s="259"/>
      <c r="D135" s="230" t="s">
        <v>164</v>
      </c>
      <c r="E135" s="260" t="s">
        <v>19</v>
      </c>
      <c r="F135" s="261" t="s">
        <v>168</v>
      </c>
      <c r="G135" s="259"/>
      <c r="H135" s="262">
        <v>263.296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8" t="s">
        <v>164</v>
      </c>
      <c r="AU135" s="268" t="s">
        <v>151</v>
      </c>
      <c r="AV135" s="15" t="s">
        <v>158</v>
      </c>
      <c r="AW135" s="15" t="s">
        <v>33</v>
      </c>
      <c r="AX135" s="15" t="s">
        <v>80</v>
      </c>
      <c r="AY135" s="268" t="s">
        <v>150</v>
      </c>
    </row>
    <row r="136" spans="1:65" s="2" customFormat="1" ht="24.15" customHeight="1">
      <c r="A136" s="42"/>
      <c r="B136" s="43"/>
      <c r="C136" s="217" t="s">
        <v>189</v>
      </c>
      <c r="D136" s="217" t="s">
        <v>153</v>
      </c>
      <c r="E136" s="218" t="s">
        <v>202</v>
      </c>
      <c r="F136" s="219" t="s">
        <v>203</v>
      </c>
      <c r="G136" s="220" t="s">
        <v>156</v>
      </c>
      <c r="H136" s="221">
        <v>61.326</v>
      </c>
      <c r="I136" s="222"/>
      <c r="J136" s="223">
        <f>ROUND(I136*H136,2)</f>
        <v>0</v>
      </c>
      <c r="K136" s="219" t="s">
        <v>157</v>
      </c>
      <c r="L136" s="48"/>
      <c r="M136" s="224" t="s">
        <v>19</v>
      </c>
      <c r="N136" s="225" t="s">
        <v>43</v>
      </c>
      <c r="O136" s="88"/>
      <c r="P136" s="226">
        <f>O136*H136</f>
        <v>0</v>
      </c>
      <c r="Q136" s="226">
        <v>0.0154</v>
      </c>
      <c r="R136" s="226">
        <f>Q136*H136</f>
        <v>0.9444204</v>
      </c>
      <c r="S136" s="226">
        <v>0</v>
      </c>
      <c r="T136" s="227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8" t="s">
        <v>158</v>
      </c>
      <c r="AT136" s="228" t="s">
        <v>153</v>
      </c>
      <c r="AU136" s="228" t="s">
        <v>151</v>
      </c>
      <c r="AY136" s="21" t="s">
        <v>150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80</v>
      </c>
      <c r="BK136" s="229">
        <f>ROUND(I136*H136,2)</f>
        <v>0</v>
      </c>
      <c r="BL136" s="21" t="s">
        <v>158</v>
      </c>
      <c r="BM136" s="228" t="s">
        <v>204</v>
      </c>
    </row>
    <row r="137" spans="1:47" s="2" customFormat="1" ht="12">
      <c r="A137" s="42"/>
      <c r="B137" s="43"/>
      <c r="C137" s="44"/>
      <c r="D137" s="230" t="s">
        <v>160</v>
      </c>
      <c r="E137" s="44"/>
      <c r="F137" s="231" t="s">
        <v>205</v>
      </c>
      <c r="G137" s="44"/>
      <c r="H137" s="44"/>
      <c r="I137" s="232"/>
      <c r="J137" s="44"/>
      <c r="K137" s="44"/>
      <c r="L137" s="48"/>
      <c r="M137" s="233"/>
      <c r="N137" s="234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160</v>
      </c>
      <c r="AU137" s="21" t="s">
        <v>151</v>
      </c>
    </row>
    <row r="138" spans="1:47" s="2" customFormat="1" ht="12">
      <c r="A138" s="42"/>
      <c r="B138" s="43"/>
      <c r="C138" s="44"/>
      <c r="D138" s="235" t="s">
        <v>162</v>
      </c>
      <c r="E138" s="44"/>
      <c r="F138" s="236" t="s">
        <v>206</v>
      </c>
      <c r="G138" s="44"/>
      <c r="H138" s="44"/>
      <c r="I138" s="232"/>
      <c r="J138" s="44"/>
      <c r="K138" s="44"/>
      <c r="L138" s="48"/>
      <c r="M138" s="233"/>
      <c r="N138" s="234"/>
      <c r="O138" s="88"/>
      <c r="P138" s="88"/>
      <c r="Q138" s="88"/>
      <c r="R138" s="88"/>
      <c r="S138" s="88"/>
      <c r="T138" s="8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T138" s="21" t="s">
        <v>162</v>
      </c>
      <c r="AU138" s="21" t="s">
        <v>151</v>
      </c>
    </row>
    <row r="139" spans="1:51" s="13" customFormat="1" ht="12">
      <c r="A139" s="13"/>
      <c r="B139" s="237"/>
      <c r="C139" s="238"/>
      <c r="D139" s="230" t="s">
        <v>164</v>
      </c>
      <c r="E139" s="239" t="s">
        <v>19</v>
      </c>
      <c r="F139" s="240" t="s">
        <v>207</v>
      </c>
      <c r="G139" s="238"/>
      <c r="H139" s="239" t="s">
        <v>19</v>
      </c>
      <c r="I139" s="241"/>
      <c r="J139" s="238"/>
      <c r="K139" s="238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164</v>
      </c>
      <c r="AU139" s="246" t="s">
        <v>151</v>
      </c>
      <c r="AV139" s="13" t="s">
        <v>80</v>
      </c>
      <c r="AW139" s="13" t="s">
        <v>33</v>
      </c>
      <c r="AX139" s="13" t="s">
        <v>72</v>
      </c>
      <c r="AY139" s="246" t="s">
        <v>150</v>
      </c>
    </row>
    <row r="140" spans="1:51" s="14" customFormat="1" ht="12">
      <c r="A140" s="14"/>
      <c r="B140" s="247"/>
      <c r="C140" s="248"/>
      <c r="D140" s="230" t="s">
        <v>164</v>
      </c>
      <c r="E140" s="249" t="s">
        <v>19</v>
      </c>
      <c r="F140" s="250" t="s">
        <v>208</v>
      </c>
      <c r="G140" s="248"/>
      <c r="H140" s="251">
        <v>61.326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164</v>
      </c>
      <c r="AU140" s="257" t="s">
        <v>151</v>
      </c>
      <c r="AV140" s="14" t="s">
        <v>82</v>
      </c>
      <c r="AW140" s="14" t="s">
        <v>33</v>
      </c>
      <c r="AX140" s="14" t="s">
        <v>72</v>
      </c>
      <c r="AY140" s="257" t="s">
        <v>150</v>
      </c>
    </row>
    <row r="141" spans="1:51" s="15" customFormat="1" ht="12">
      <c r="A141" s="15"/>
      <c r="B141" s="258"/>
      <c r="C141" s="259"/>
      <c r="D141" s="230" t="s">
        <v>164</v>
      </c>
      <c r="E141" s="260" t="s">
        <v>19</v>
      </c>
      <c r="F141" s="261" t="s">
        <v>168</v>
      </c>
      <c r="G141" s="259"/>
      <c r="H141" s="262">
        <v>61.326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8" t="s">
        <v>164</v>
      </c>
      <c r="AU141" s="268" t="s">
        <v>151</v>
      </c>
      <c r="AV141" s="15" t="s">
        <v>158</v>
      </c>
      <c r="AW141" s="15" t="s">
        <v>33</v>
      </c>
      <c r="AX141" s="15" t="s">
        <v>80</v>
      </c>
      <c r="AY141" s="268" t="s">
        <v>150</v>
      </c>
    </row>
    <row r="142" spans="1:65" s="2" customFormat="1" ht="24.15" customHeight="1">
      <c r="A142" s="42"/>
      <c r="B142" s="43"/>
      <c r="C142" s="217" t="s">
        <v>209</v>
      </c>
      <c r="D142" s="217" t="s">
        <v>153</v>
      </c>
      <c r="E142" s="218" t="s">
        <v>210</v>
      </c>
      <c r="F142" s="219" t="s">
        <v>211</v>
      </c>
      <c r="G142" s="220" t="s">
        <v>156</v>
      </c>
      <c r="H142" s="221">
        <v>260.716</v>
      </c>
      <c r="I142" s="222"/>
      <c r="J142" s="223">
        <f>ROUND(I142*H142,2)</f>
        <v>0</v>
      </c>
      <c r="K142" s="219" t="s">
        <v>157</v>
      </c>
      <c r="L142" s="48"/>
      <c r="M142" s="224" t="s">
        <v>19</v>
      </c>
      <c r="N142" s="225" t="s">
        <v>43</v>
      </c>
      <c r="O142" s="88"/>
      <c r="P142" s="226">
        <f>O142*H142</f>
        <v>0</v>
      </c>
      <c r="Q142" s="226">
        <v>0.00026</v>
      </c>
      <c r="R142" s="226">
        <f>Q142*H142</f>
        <v>0.06778616</v>
      </c>
      <c r="S142" s="226">
        <v>0</v>
      </c>
      <c r="T142" s="227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8" t="s">
        <v>158</v>
      </c>
      <c r="AT142" s="228" t="s">
        <v>153</v>
      </c>
      <c r="AU142" s="228" t="s">
        <v>151</v>
      </c>
      <c r="AY142" s="21" t="s">
        <v>150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80</v>
      </c>
      <c r="BK142" s="229">
        <f>ROUND(I142*H142,2)</f>
        <v>0</v>
      </c>
      <c r="BL142" s="21" t="s">
        <v>158</v>
      </c>
      <c r="BM142" s="228" t="s">
        <v>212</v>
      </c>
    </row>
    <row r="143" spans="1:47" s="2" customFormat="1" ht="12">
      <c r="A143" s="42"/>
      <c r="B143" s="43"/>
      <c r="C143" s="44"/>
      <c r="D143" s="230" t="s">
        <v>160</v>
      </c>
      <c r="E143" s="44"/>
      <c r="F143" s="231" t="s">
        <v>213</v>
      </c>
      <c r="G143" s="44"/>
      <c r="H143" s="44"/>
      <c r="I143" s="232"/>
      <c r="J143" s="44"/>
      <c r="K143" s="44"/>
      <c r="L143" s="48"/>
      <c r="M143" s="233"/>
      <c r="N143" s="234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160</v>
      </c>
      <c r="AU143" s="21" t="s">
        <v>151</v>
      </c>
    </row>
    <row r="144" spans="1:47" s="2" customFormat="1" ht="12">
      <c r="A144" s="42"/>
      <c r="B144" s="43"/>
      <c r="C144" s="44"/>
      <c r="D144" s="235" t="s">
        <v>162</v>
      </c>
      <c r="E144" s="44"/>
      <c r="F144" s="236" t="s">
        <v>214</v>
      </c>
      <c r="G144" s="44"/>
      <c r="H144" s="44"/>
      <c r="I144" s="232"/>
      <c r="J144" s="44"/>
      <c r="K144" s="44"/>
      <c r="L144" s="48"/>
      <c r="M144" s="233"/>
      <c r="N144" s="234"/>
      <c r="O144" s="88"/>
      <c r="P144" s="88"/>
      <c r="Q144" s="88"/>
      <c r="R144" s="88"/>
      <c r="S144" s="88"/>
      <c r="T144" s="89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T144" s="21" t="s">
        <v>162</v>
      </c>
      <c r="AU144" s="21" t="s">
        <v>151</v>
      </c>
    </row>
    <row r="145" spans="1:51" s="14" customFormat="1" ht="12">
      <c r="A145" s="14"/>
      <c r="B145" s="247"/>
      <c r="C145" s="248"/>
      <c r="D145" s="230" t="s">
        <v>164</v>
      </c>
      <c r="E145" s="249" t="s">
        <v>19</v>
      </c>
      <c r="F145" s="250" t="s">
        <v>215</v>
      </c>
      <c r="G145" s="248"/>
      <c r="H145" s="251">
        <v>260.716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164</v>
      </c>
      <c r="AU145" s="257" t="s">
        <v>151</v>
      </c>
      <c r="AV145" s="14" t="s">
        <v>82</v>
      </c>
      <c r="AW145" s="14" t="s">
        <v>33</v>
      </c>
      <c r="AX145" s="14" t="s">
        <v>72</v>
      </c>
      <c r="AY145" s="257" t="s">
        <v>150</v>
      </c>
    </row>
    <row r="146" spans="1:51" s="15" customFormat="1" ht="12">
      <c r="A146" s="15"/>
      <c r="B146" s="258"/>
      <c r="C146" s="259"/>
      <c r="D146" s="230" t="s">
        <v>164</v>
      </c>
      <c r="E146" s="260" t="s">
        <v>19</v>
      </c>
      <c r="F146" s="261" t="s">
        <v>168</v>
      </c>
      <c r="G146" s="259"/>
      <c r="H146" s="262">
        <v>260.716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8" t="s">
        <v>164</v>
      </c>
      <c r="AU146" s="268" t="s">
        <v>151</v>
      </c>
      <c r="AV146" s="15" t="s">
        <v>158</v>
      </c>
      <c r="AW146" s="15" t="s">
        <v>33</v>
      </c>
      <c r="AX146" s="15" t="s">
        <v>80</v>
      </c>
      <c r="AY146" s="268" t="s">
        <v>150</v>
      </c>
    </row>
    <row r="147" spans="1:65" s="2" customFormat="1" ht="24.15" customHeight="1">
      <c r="A147" s="42"/>
      <c r="B147" s="43"/>
      <c r="C147" s="217" t="s">
        <v>216</v>
      </c>
      <c r="D147" s="217" t="s">
        <v>153</v>
      </c>
      <c r="E147" s="218" t="s">
        <v>217</v>
      </c>
      <c r="F147" s="219" t="s">
        <v>218</v>
      </c>
      <c r="G147" s="220" t="s">
        <v>156</v>
      </c>
      <c r="H147" s="221">
        <v>260.716</v>
      </c>
      <c r="I147" s="222"/>
      <c r="J147" s="223">
        <f>ROUND(I147*H147,2)</f>
        <v>0</v>
      </c>
      <c r="K147" s="219" t="s">
        <v>157</v>
      </c>
      <c r="L147" s="48"/>
      <c r="M147" s="224" t="s">
        <v>19</v>
      </c>
      <c r="N147" s="225" t="s">
        <v>43</v>
      </c>
      <c r="O147" s="88"/>
      <c r="P147" s="226">
        <f>O147*H147</f>
        <v>0</v>
      </c>
      <c r="Q147" s="226">
        <v>0.00189</v>
      </c>
      <c r="R147" s="226">
        <f>Q147*H147</f>
        <v>0.49275324</v>
      </c>
      <c r="S147" s="226">
        <v>0</v>
      </c>
      <c r="T147" s="227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8" t="s">
        <v>158</v>
      </c>
      <c r="AT147" s="228" t="s">
        <v>153</v>
      </c>
      <c r="AU147" s="228" t="s">
        <v>151</v>
      </c>
      <c r="AY147" s="21" t="s">
        <v>150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80</v>
      </c>
      <c r="BK147" s="229">
        <f>ROUND(I147*H147,2)</f>
        <v>0</v>
      </c>
      <c r="BL147" s="21" t="s">
        <v>158</v>
      </c>
      <c r="BM147" s="228" t="s">
        <v>219</v>
      </c>
    </row>
    <row r="148" spans="1:47" s="2" customFormat="1" ht="12">
      <c r="A148" s="42"/>
      <c r="B148" s="43"/>
      <c r="C148" s="44"/>
      <c r="D148" s="230" t="s">
        <v>160</v>
      </c>
      <c r="E148" s="44"/>
      <c r="F148" s="231" t="s">
        <v>220</v>
      </c>
      <c r="G148" s="44"/>
      <c r="H148" s="44"/>
      <c r="I148" s="232"/>
      <c r="J148" s="44"/>
      <c r="K148" s="44"/>
      <c r="L148" s="48"/>
      <c r="M148" s="233"/>
      <c r="N148" s="234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1" t="s">
        <v>160</v>
      </c>
      <c r="AU148" s="21" t="s">
        <v>151</v>
      </c>
    </row>
    <row r="149" spans="1:47" s="2" customFormat="1" ht="12">
      <c r="A149" s="42"/>
      <c r="B149" s="43"/>
      <c r="C149" s="44"/>
      <c r="D149" s="235" t="s">
        <v>162</v>
      </c>
      <c r="E149" s="44"/>
      <c r="F149" s="236" t="s">
        <v>221</v>
      </c>
      <c r="G149" s="44"/>
      <c r="H149" s="44"/>
      <c r="I149" s="232"/>
      <c r="J149" s="44"/>
      <c r="K149" s="44"/>
      <c r="L149" s="48"/>
      <c r="M149" s="233"/>
      <c r="N149" s="234"/>
      <c r="O149" s="88"/>
      <c r="P149" s="88"/>
      <c r="Q149" s="88"/>
      <c r="R149" s="88"/>
      <c r="S149" s="88"/>
      <c r="T149" s="89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T149" s="21" t="s">
        <v>162</v>
      </c>
      <c r="AU149" s="21" t="s">
        <v>151</v>
      </c>
    </row>
    <row r="150" spans="1:51" s="14" customFormat="1" ht="12">
      <c r="A150" s="14"/>
      <c r="B150" s="247"/>
      <c r="C150" s="248"/>
      <c r="D150" s="230" t="s">
        <v>164</v>
      </c>
      <c r="E150" s="249" t="s">
        <v>19</v>
      </c>
      <c r="F150" s="250" t="s">
        <v>215</v>
      </c>
      <c r="G150" s="248"/>
      <c r="H150" s="251">
        <v>260.716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164</v>
      </c>
      <c r="AU150" s="257" t="s">
        <v>151</v>
      </c>
      <c r="AV150" s="14" t="s">
        <v>82</v>
      </c>
      <c r="AW150" s="14" t="s">
        <v>33</v>
      </c>
      <c r="AX150" s="14" t="s">
        <v>72</v>
      </c>
      <c r="AY150" s="257" t="s">
        <v>150</v>
      </c>
    </row>
    <row r="151" spans="1:51" s="15" customFormat="1" ht="12">
      <c r="A151" s="15"/>
      <c r="B151" s="258"/>
      <c r="C151" s="259"/>
      <c r="D151" s="230" t="s">
        <v>164</v>
      </c>
      <c r="E151" s="260" t="s">
        <v>19</v>
      </c>
      <c r="F151" s="261" t="s">
        <v>168</v>
      </c>
      <c r="G151" s="259"/>
      <c r="H151" s="262">
        <v>260.716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8" t="s">
        <v>164</v>
      </c>
      <c r="AU151" s="268" t="s">
        <v>151</v>
      </c>
      <c r="AV151" s="15" t="s">
        <v>158</v>
      </c>
      <c r="AW151" s="15" t="s">
        <v>33</v>
      </c>
      <c r="AX151" s="15" t="s">
        <v>80</v>
      </c>
      <c r="AY151" s="268" t="s">
        <v>150</v>
      </c>
    </row>
    <row r="152" spans="1:63" s="12" customFormat="1" ht="20.85" customHeight="1">
      <c r="A152" s="12"/>
      <c r="B152" s="201"/>
      <c r="C152" s="202"/>
      <c r="D152" s="203" t="s">
        <v>71</v>
      </c>
      <c r="E152" s="215" t="s">
        <v>222</v>
      </c>
      <c r="F152" s="215" t="s">
        <v>223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SUM(P153:P156)</f>
        <v>0</v>
      </c>
      <c r="Q152" s="209"/>
      <c r="R152" s="210">
        <f>SUM(R153:R156)</f>
        <v>8.906232000000001</v>
      </c>
      <c r="S152" s="209"/>
      <c r="T152" s="211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80</v>
      </c>
      <c r="AT152" s="213" t="s">
        <v>71</v>
      </c>
      <c r="AU152" s="213" t="s">
        <v>82</v>
      </c>
      <c r="AY152" s="212" t="s">
        <v>150</v>
      </c>
      <c r="BK152" s="214">
        <f>SUM(BK153:BK156)</f>
        <v>0</v>
      </c>
    </row>
    <row r="153" spans="1:65" s="2" customFormat="1" ht="24.15" customHeight="1">
      <c r="A153" s="42"/>
      <c r="B153" s="43"/>
      <c r="C153" s="217" t="s">
        <v>224</v>
      </c>
      <c r="D153" s="217" t="s">
        <v>153</v>
      </c>
      <c r="E153" s="218" t="s">
        <v>225</v>
      </c>
      <c r="F153" s="219" t="s">
        <v>226</v>
      </c>
      <c r="G153" s="220" t="s">
        <v>156</v>
      </c>
      <c r="H153" s="221">
        <v>436.58</v>
      </c>
      <c r="I153" s="222"/>
      <c r="J153" s="223">
        <f>ROUND(I153*H153,2)</f>
        <v>0</v>
      </c>
      <c r="K153" s="219" t="s">
        <v>157</v>
      </c>
      <c r="L153" s="48"/>
      <c r="M153" s="224" t="s">
        <v>19</v>
      </c>
      <c r="N153" s="225" t="s">
        <v>43</v>
      </c>
      <c r="O153" s="88"/>
      <c r="P153" s="226">
        <f>O153*H153</f>
        <v>0</v>
      </c>
      <c r="Q153" s="226">
        <v>0.0204</v>
      </c>
      <c r="R153" s="226">
        <f>Q153*H153</f>
        <v>8.906232000000001</v>
      </c>
      <c r="S153" s="226">
        <v>0</v>
      </c>
      <c r="T153" s="227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28" t="s">
        <v>158</v>
      </c>
      <c r="AT153" s="228" t="s">
        <v>153</v>
      </c>
      <c r="AU153" s="228" t="s">
        <v>151</v>
      </c>
      <c r="AY153" s="21" t="s">
        <v>150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80</v>
      </c>
      <c r="BK153" s="229">
        <f>ROUND(I153*H153,2)</f>
        <v>0</v>
      </c>
      <c r="BL153" s="21" t="s">
        <v>158</v>
      </c>
      <c r="BM153" s="228" t="s">
        <v>227</v>
      </c>
    </row>
    <row r="154" spans="1:47" s="2" customFormat="1" ht="12">
      <c r="A154" s="42"/>
      <c r="B154" s="43"/>
      <c r="C154" s="44"/>
      <c r="D154" s="230" t="s">
        <v>160</v>
      </c>
      <c r="E154" s="44"/>
      <c r="F154" s="231" t="s">
        <v>228</v>
      </c>
      <c r="G154" s="44"/>
      <c r="H154" s="44"/>
      <c r="I154" s="232"/>
      <c r="J154" s="44"/>
      <c r="K154" s="44"/>
      <c r="L154" s="48"/>
      <c r="M154" s="233"/>
      <c r="N154" s="234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160</v>
      </c>
      <c r="AU154" s="21" t="s">
        <v>151</v>
      </c>
    </row>
    <row r="155" spans="1:47" s="2" customFormat="1" ht="12">
      <c r="A155" s="42"/>
      <c r="B155" s="43"/>
      <c r="C155" s="44"/>
      <c r="D155" s="235" t="s">
        <v>162</v>
      </c>
      <c r="E155" s="44"/>
      <c r="F155" s="236" t="s">
        <v>229</v>
      </c>
      <c r="G155" s="44"/>
      <c r="H155" s="44"/>
      <c r="I155" s="232"/>
      <c r="J155" s="44"/>
      <c r="K155" s="44"/>
      <c r="L155" s="48"/>
      <c r="M155" s="233"/>
      <c r="N155" s="234"/>
      <c r="O155" s="88"/>
      <c r="P155" s="88"/>
      <c r="Q155" s="88"/>
      <c r="R155" s="88"/>
      <c r="S155" s="88"/>
      <c r="T155" s="89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T155" s="21" t="s">
        <v>162</v>
      </c>
      <c r="AU155" s="21" t="s">
        <v>151</v>
      </c>
    </row>
    <row r="156" spans="1:51" s="14" customFormat="1" ht="12">
      <c r="A156" s="14"/>
      <c r="B156" s="247"/>
      <c r="C156" s="248"/>
      <c r="D156" s="230" t="s">
        <v>164</v>
      </c>
      <c r="E156" s="249" t="s">
        <v>19</v>
      </c>
      <c r="F156" s="250" t="s">
        <v>96</v>
      </c>
      <c r="G156" s="248"/>
      <c r="H156" s="251">
        <v>436.58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164</v>
      </c>
      <c r="AU156" s="257" t="s">
        <v>151</v>
      </c>
      <c r="AV156" s="14" t="s">
        <v>82</v>
      </c>
      <c r="AW156" s="14" t="s">
        <v>33</v>
      </c>
      <c r="AX156" s="14" t="s">
        <v>80</v>
      </c>
      <c r="AY156" s="257" t="s">
        <v>150</v>
      </c>
    </row>
    <row r="157" spans="1:63" s="12" customFormat="1" ht="20.85" customHeight="1">
      <c r="A157" s="12"/>
      <c r="B157" s="201"/>
      <c r="C157" s="202"/>
      <c r="D157" s="203" t="s">
        <v>71</v>
      </c>
      <c r="E157" s="215" t="s">
        <v>230</v>
      </c>
      <c r="F157" s="215" t="s">
        <v>231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SUM(P158:P168)</f>
        <v>0</v>
      </c>
      <c r="Q157" s="209"/>
      <c r="R157" s="210">
        <f>SUM(R158:R168)</f>
        <v>0.39857999999999993</v>
      </c>
      <c r="S157" s="209"/>
      <c r="T157" s="211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80</v>
      </c>
      <c r="AT157" s="213" t="s">
        <v>71</v>
      </c>
      <c r="AU157" s="213" t="s">
        <v>82</v>
      </c>
      <c r="AY157" s="212" t="s">
        <v>150</v>
      </c>
      <c r="BK157" s="214">
        <f>SUM(BK158:BK168)</f>
        <v>0</v>
      </c>
    </row>
    <row r="158" spans="1:65" s="2" customFormat="1" ht="24.15" customHeight="1">
      <c r="A158" s="42"/>
      <c r="B158" s="43"/>
      <c r="C158" s="217" t="s">
        <v>232</v>
      </c>
      <c r="D158" s="217" t="s">
        <v>153</v>
      </c>
      <c r="E158" s="218" t="s">
        <v>233</v>
      </c>
      <c r="F158" s="219" t="s">
        <v>234</v>
      </c>
      <c r="G158" s="220" t="s">
        <v>235</v>
      </c>
      <c r="H158" s="221">
        <v>24</v>
      </c>
      <c r="I158" s="222"/>
      <c r="J158" s="223">
        <f>ROUND(I158*H158,2)</f>
        <v>0</v>
      </c>
      <c r="K158" s="219" t="s">
        <v>157</v>
      </c>
      <c r="L158" s="48"/>
      <c r="M158" s="224" t="s">
        <v>19</v>
      </c>
      <c r="N158" s="225" t="s">
        <v>43</v>
      </c>
      <c r="O158" s="88"/>
      <c r="P158" s="226">
        <f>O158*H158</f>
        <v>0</v>
      </c>
      <c r="Q158" s="226">
        <v>0.00048</v>
      </c>
      <c r="R158" s="226">
        <f>Q158*H158</f>
        <v>0.01152</v>
      </c>
      <c r="S158" s="226">
        <v>0</v>
      </c>
      <c r="T158" s="227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8" t="s">
        <v>158</v>
      </c>
      <c r="AT158" s="228" t="s">
        <v>153</v>
      </c>
      <c r="AU158" s="228" t="s">
        <v>151</v>
      </c>
      <c r="AY158" s="21" t="s">
        <v>150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80</v>
      </c>
      <c r="BK158" s="229">
        <f>ROUND(I158*H158,2)</f>
        <v>0</v>
      </c>
      <c r="BL158" s="21" t="s">
        <v>158</v>
      </c>
      <c r="BM158" s="228" t="s">
        <v>236</v>
      </c>
    </row>
    <row r="159" spans="1:47" s="2" customFormat="1" ht="12">
      <c r="A159" s="42"/>
      <c r="B159" s="43"/>
      <c r="C159" s="44"/>
      <c r="D159" s="230" t="s">
        <v>160</v>
      </c>
      <c r="E159" s="44"/>
      <c r="F159" s="231" t="s">
        <v>237</v>
      </c>
      <c r="G159" s="44"/>
      <c r="H159" s="44"/>
      <c r="I159" s="232"/>
      <c r="J159" s="44"/>
      <c r="K159" s="44"/>
      <c r="L159" s="48"/>
      <c r="M159" s="233"/>
      <c r="N159" s="234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160</v>
      </c>
      <c r="AU159" s="21" t="s">
        <v>151</v>
      </c>
    </row>
    <row r="160" spans="1:47" s="2" customFormat="1" ht="12">
      <c r="A160" s="42"/>
      <c r="B160" s="43"/>
      <c r="C160" s="44"/>
      <c r="D160" s="235" t="s">
        <v>162</v>
      </c>
      <c r="E160" s="44"/>
      <c r="F160" s="236" t="s">
        <v>238</v>
      </c>
      <c r="G160" s="44"/>
      <c r="H160" s="44"/>
      <c r="I160" s="232"/>
      <c r="J160" s="44"/>
      <c r="K160" s="44"/>
      <c r="L160" s="48"/>
      <c r="M160" s="233"/>
      <c r="N160" s="234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162</v>
      </c>
      <c r="AU160" s="21" t="s">
        <v>151</v>
      </c>
    </row>
    <row r="161" spans="1:65" s="2" customFormat="1" ht="24.15" customHeight="1">
      <c r="A161" s="42"/>
      <c r="B161" s="43"/>
      <c r="C161" s="269" t="s">
        <v>239</v>
      </c>
      <c r="D161" s="269" t="s">
        <v>240</v>
      </c>
      <c r="E161" s="270" t="s">
        <v>241</v>
      </c>
      <c r="F161" s="271" t="s">
        <v>242</v>
      </c>
      <c r="G161" s="272" t="s">
        <v>235</v>
      </c>
      <c r="H161" s="273">
        <v>2</v>
      </c>
      <c r="I161" s="274"/>
      <c r="J161" s="275">
        <f>ROUND(I161*H161,2)</f>
        <v>0</v>
      </c>
      <c r="K161" s="271" t="s">
        <v>157</v>
      </c>
      <c r="L161" s="276"/>
      <c r="M161" s="277" t="s">
        <v>19</v>
      </c>
      <c r="N161" s="278" t="s">
        <v>43</v>
      </c>
      <c r="O161" s="88"/>
      <c r="P161" s="226">
        <f>O161*H161</f>
        <v>0</v>
      </c>
      <c r="Q161" s="226">
        <v>0.01201</v>
      </c>
      <c r="R161" s="226">
        <f>Q161*H161</f>
        <v>0.02402</v>
      </c>
      <c r="S161" s="226">
        <v>0</v>
      </c>
      <c r="T161" s="227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28" t="s">
        <v>216</v>
      </c>
      <c r="AT161" s="228" t="s">
        <v>240</v>
      </c>
      <c r="AU161" s="228" t="s">
        <v>151</v>
      </c>
      <c r="AY161" s="21" t="s">
        <v>150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80</v>
      </c>
      <c r="BK161" s="229">
        <f>ROUND(I161*H161,2)</f>
        <v>0</v>
      </c>
      <c r="BL161" s="21" t="s">
        <v>158</v>
      </c>
      <c r="BM161" s="228" t="s">
        <v>243</v>
      </c>
    </row>
    <row r="162" spans="1:47" s="2" customFormat="1" ht="12">
      <c r="A162" s="42"/>
      <c r="B162" s="43"/>
      <c r="C162" s="44"/>
      <c r="D162" s="230" t="s">
        <v>160</v>
      </c>
      <c r="E162" s="44"/>
      <c r="F162" s="231" t="s">
        <v>242</v>
      </c>
      <c r="G162" s="44"/>
      <c r="H162" s="44"/>
      <c r="I162" s="232"/>
      <c r="J162" s="44"/>
      <c r="K162" s="44"/>
      <c r="L162" s="48"/>
      <c r="M162" s="233"/>
      <c r="N162" s="234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160</v>
      </c>
      <c r="AU162" s="21" t="s">
        <v>151</v>
      </c>
    </row>
    <row r="163" spans="1:65" s="2" customFormat="1" ht="24.15" customHeight="1">
      <c r="A163" s="42"/>
      <c r="B163" s="43"/>
      <c r="C163" s="269" t="s">
        <v>8</v>
      </c>
      <c r="D163" s="269" t="s">
        <v>240</v>
      </c>
      <c r="E163" s="270" t="s">
        <v>244</v>
      </c>
      <c r="F163" s="271" t="s">
        <v>245</v>
      </c>
      <c r="G163" s="272" t="s">
        <v>235</v>
      </c>
      <c r="H163" s="273">
        <v>23</v>
      </c>
      <c r="I163" s="274"/>
      <c r="J163" s="275">
        <f>ROUND(I163*H163,2)</f>
        <v>0</v>
      </c>
      <c r="K163" s="271" t="s">
        <v>157</v>
      </c>
      <c r="L163" s="276"/>
      <c r="M163" s="277" t="s">
        <v>19</v>
      </c>
      <c r="N163" s="278" t="s">
        <v>43</v>
      </c>
      <c r="O163" s="88"/>
      <c r="P163" s="226">
        <f>O163*H163</f>
        <v>0</v>
      </c>
      <c r="Q163" s="226">
        <v>0.01458</v>
      </c>
      <c r="R163" s="226">
        <f>Q163*H163</f>
        <v>0.33533999999999997</v>
      </c>
      <c r="S163" s="226">
        <v>0</v>
      </c>
      <c r="T163" s="227">
        <f>S163*H163</f>
        <v>0</v>
      </c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R163" s="228" t="s">
        <v>216</v>
      </c>
      <c r="AT163" s="228" t="s">
        <v>240</v>
      </c>
      <c r="AU163" s="228" t="s">
        <v>151</v>
      </c>
      <c r="AY163" s="21" t="s">
        <v>150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80</v>
      </c>
      <c r="BK163" s="229">
        <f>ROUND(I163*H163,2)</f>
        <v>0</v>
      </c>
      <c r="BL163" s="21" t="s">
        <v>158</v>
      </c>
      <c r="BM163" s="228" t="s">
        <v>246</v>
      </c>
    </row>
    <row r="164" spans="1:47" s="2" customFormat="1" ht="12">
      <c r="A164" s="42"/>
      <c r="B164" s="43"/>
      <c r="C164" s="44"/>
      <c r="D164" s="230" t="s">
        <v>160</v>
      </c>
      <c r="E164" s="44"/>
      <c r="F164" s="231" t="s">
        <v>245</v>
      </c>
      <c r="G164" s="44"/>
      <c r="H164" s="44"/>
      <c r="I164" s="232"/>
      <c r="J164" s="44"/>
      <c r="K164" s="44"/>
      <c r="L164" s="48"/>
      <c r="M164" s="233"/>
      <c r="N164" s="234"/>
      <c r="O164" s="88"/>
      <c r="P164" s="88"/>
      <c r="Q164" s="88"/>
      <c r="R164" s="88"/>
      <c r="S164" s="88"/>
      <c r="T164" s="89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T164" s="21" t="s">
        <v>160</v>
      </c>
      <c r="AU164" s="21" t="s">
        <v>151</v>
      </c>
    </row>
    <row r="165" spans="1:65" s="2" customFormat="1" ht="24.15" customHeight="1">
      <c r="A165" s="42"/>
      <c r="B165" s="43"/>
      <c r="C165" s="269" t="s">
        <v>247</v>
      </c>
      <c r="D165" s="269" t="s">
        <v>240</v>
      </c>
      <c r="E165" s="270" t="s">
        <v>248</v>
      </c>
      <c r="F165" s="271" t="s">
        <v>249</v>
      </c>
      <c r="G165" s="272" t="s">
        <v>235</v>
      </c>
      <c r="H165" s="273">
        <v>1</v>
      </c>
      <c r="I165" s="274"/>
      <c r="J165" s="275">
        <f>ROUND(I165*H165,2)</f>
        <v>0</v>
      </c>
      <c r="K165" s="271" t="s">
        <v>157</v>
      </c>
      <c r="L165" s="276"/>
      <c r="M165" s="277" t="s">
        <v>19</v>
      </c>
      <c r="N165" s="278" t="s">
        <v>43</v>
      </c>
      <c r="O165" s="88"/>
      <c r="P165" s="226">
        <f>O165*H165</f>
        <v>0</v>
      </c>
      <c r="Q165" s="226">
        <v>0.01249</v>
      </c>
      <c r="R165" s="226">
        <f>Q165*H165</f>
        <v>0.01249</v>
      </c>
      <c r="S165" s="226">
        <v>0</v>
      </c>
      <c r="T165" s="227">
        <f>S165*H165</f>
        <v>0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R165" s="228" t="s">
        <v>216</v>
      </c>
      <c r="AT165" s="228" t="s">
        <v>240</v>
      </c>
      <c r="AU165" s="228" t="s">
        <v>151</v>
      </c>
      <c r="AY165" s="21" t="s">
        <v>150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80</v>
      </c>
      <c r="BK165" s="229">
        <f>ROUND(I165*H165,2)</f>
        <v>0</v>
      </c>
      <c r="BL165" s="21" t="s">
        <v>158</v>
      </c>
      <c r="BM165" s="228" t="s">
        <v>250</v>
      </c>
    </row>
    <row r="166" spans="1:47" s="2" customFormat="1" ht="12">
      <c r="A166" s="42"/>
      <c r="B166" s="43"/>
      <c r="C166" s="44"/>
      <c r="D166" s="230" t="s">
        <v>160</v>
      </c>
      <c r="E166" s="44"/>
      <c r="F166" s="231" t="s">
        <v>249</v>
      </c>
      <c r="G166" s="44"/>
      <c r="H166" s="44"/>
      <c r="I166" s="232"/>
      <c r="J166" s="44"/>
      <c r="K166" s="44"/>
      <c r="L166" s="48"/>
      <c r="M166" s="233"/>
      <c r="N166" s="234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160</v>
      </c>
      <c r="AU166" s="21" t="s">
        <v>151</v>
      </c>
    </row>
    <row r="167" spans="1:65" s="2" customFormat="1" ht="24.15" customHeight="1">
      <c r="A167" s="42"/>
      <c r="B167" s="43"/>
      <c r="C167" s="269" t="s">
        <v>251</v>
      </c>
      <c r="D167" s="269" t="s">
        <v>240</v>
      </c>
      <c r="E167" s="270" t="s">
        <v>252</v>
      </c>
      <c r="F167" s="271" t="s">
        <v>253</v>
      </c>
      <c r="G167" s="272" t="s">
        <v>235</v>
      </c>
      <c r="H167" s="273">
        <v>1</v>
      </c>
      <c r="I167" s="274"/>
      <c r="J167" s="275">
        <f>ROUND(I167*H167,2)</f>
        <v>0</v>
      </c>
      <c r="K167" s="271" t="s">
        <v>157</v>
      </c>
      <c r="L167" s="276"/>
      <c r="M167" s="277" t="s">
        <v>19</v>
      </c>
      <c r="N167" s="278" t="s">
        <v>43</v>
      </c>
      <c r="O167" s="88"/>
      <c r="P167" s="226">
        <f>O167*H167</f>
        <v>0</v>
      </c>
      <c r="Q167" s="226">
        <v>0.01521</v>
      </c>
      <c r="R167" s="226">
        <f>Q167*H167</f>
        <v>0.01521</v>
      </c>
      <c r="S167" s="226">
        <v>0</v>
      </c>
      <c r="T167" s="227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28" t="s">
        <v>216</v>
      </c>
      <c r="AT167" s="228" t="s">
        <v>240</v>
      </c>
      <c r="AU167" s="228" t="s">
        <v>151</v>
      </c>
      <c r="AY167" s="21" t="s">
        <v>150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80</v>
      </c>
      <c r="BK167" s="229">
        <f>ROUND(I167*H167,2)</f>
        <v>0</v>
      </c>
      <c r="BL167" s="21" t="s">
        <v>158</v>
      </c>
      <c r="BM167" s="228" t="s">
        <v>254</v>
      </c>
    </row>
    <row r="168" spans="1:47" s="2" customFormat="1" ht="12">
      <c r="A168" s="42"/>
      <c r="B168" s="43"/>
      <c r="C168" s="44"/>
      <c r="D168" s="230" t="s">
        <v>160</v>
      </c>
      <c r="E168" s="44"/>
      <c r="F168" s="231" t="s">
        <v>253</v>
      </c>
      <c r="G168" s="44"/>
      <c r="H168" s="44"/>
      <c r="I168" s="232"/>
      <c r="J168" s="44"/>
      <c r="K168" s="44"/>
      <c r="L168" s="48"/>
      <c r="M168" s="233"/>
      <c r="N168" s="234"/>
      <c r="O168" s="88"/>
      <c r="P168" s="88"/>
      <c r="Q168" s="88"/>
      <c r="R168" s="88"/>
      <c r="S168" s="88"/>
      <c r="T168" s="8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T168" s="21" t="s">
        <v>160</v>
      </c>
      <c r="AU168" s="21" t="s">
        <v>151</v>
      </c>
    </row>
    <row r="169" spans="1:63" s="12" customFormat="1" ht="22.8" customHeight="1">
      <c r="A169" s="12"/>
      <c r="B169" s="201"/>
      <c r="C169" s="202"/>
      <c r="D169" s="203" t="s">
        <v>71</v>
      </c>
      <c r="E169" s="215" t="s">
        <v>224</v>
      </c>
      <c r="F169" s="215" t="s">
        <v>255</v>
      </c>
      <c r="G169" s="202"/>
      <c r="H169" s="202"/>
      <c r="I169" s="205"/>
      <c r="J169" s="216">
        <f>BK169</f>
        <v>0</v>
      </c>
      <c r="K169" s="202"/>
      <c r="L169" s="207"/>
      <c r="M169" s="208"/>
      <c r="N169" s="209"/>
      <c r="O169" s="209"/>
      <c r="P169" s="210">
        <f>P170+P184+P189+P210+P217</f>
        <v>0</v>
      </c>
      <c r="Q169" s="209"/>
      <c r="R169" s="210">
        <f>R170+R184+R189+R210+R217</f>
        <v>0.0820312</v>
      </c>
      <c r="S169" s="209"/>
      <c r="T169" s="211">
        <f>T170+T184+T189+T210+T217</f>
        <v>22.386374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80</v>
      </c>
      <c r="AT169" s="213" t="s">
        <v>71</v>
      </c>
      <c r="AU169" s="213" t="s">
        <v>80</v>
      </c>
      <c r="AY169" s="212" t="s">
        <v>150</v>
      </c>
      <c r="BK169" s="214">
        <f>BK170+BK184+BK189+BK210+BK217</f>
        <v>0</v>
      </c>
    </row>
    <row r="170" spans="1:63" s="12" customFormat="1" ht="20.85" customHeight="1">
      <c r="A170" s="12"/>
      <c r="B170" s="201"/>
      <c r="C170" s="202"/>
      <c r="D170" s="203" t="s">
        <v>71</v>
      </c>
      <c r="E170" s="215" t="s">
        <v>256</v>
      </c>
      <c r="F170" s="215" t="s">
        <v>257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SUM(P171:P183)</f>
        <v>0</v>
      </c>
      <c r="Q170" s="209"/>
      <c r="R170" s="210">
        <f>SUM(R171:R183)</f>
        <v>0.011179999999999999</v>
      </c>
      <c r="S170" s="209"/>
      <c r="T170" s="211">
        <f>SUM(T171:T183)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80</v>
      </c>
      <c r="AT170" s="213" t="s">
        <v>71</v>
      </c>
      <c r="AU170" s="213" t="s">
        <v>82</v>
      </c>
      <c r="AY170" s="212" t="s">
        <v>150</v>
      </c>
      <c r="BK170" s="214">
        <f>SUM(BK171:BK183)</f>
        <v>0</v>
      </c>
    </row>
    <row r="171" spans="1:65" s="2" customFormat="1" ht="33" customHeight="1">
      <c r="A171" s="42"/>
      <c r="B171" s="43"/>
      <c r="C171" s="217" t="s">
        <v>258</v>
      </c>
      <c r="D171" s="217" t="s">
        <v>153</v>
      </c>
      <c r="E171" s="218" t="s">
        <v>259</v>
      </c>
      <c r="F171" s="219" t="s">
        <v>260</v>
      </c>
      <c r="G171" s="220" t="s">
        <v>156</v>
      </c>
      <c r="H171" s="221">
        <v>86</v>
      </c>
      <c r="I171" s="222"/>
      <c r="J171" s="223">
        <f>ROUND(I171*H171,2)</f>
        <v>0</v>
      </c>
      <c r="K171" s="219" t="s">
        <v>157</v>
      </c>
      <c r="L171" s="48"/>
      <c r="M171" s="224" t="s">
        <v>19</v>
      </c>
      <c r="N171" s="225" t="s">
        <v>43</v>
      </c>
      <c r="O171" s="88"/>
      <c r="P171" s="226">
        <f>O171*H171</f>
        <v>0</v>
      </c>
      <c r="Q171" s="226">
        <v>0.00013</v>
      </c>
      <c r="R171" s="226">
        <f>Q171*H171</f>
        <v>0.011179999999999999</v>
      </c>
      <c r="S171" s="226">
        <v>0</v>
      </c>
      <c r="T171" s="227">
        <f>S171*H171</f>
        <v>0</v>
      </c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R171" s="228" t="s">
        <v>158</v>
      </c>
      <c r="AT171" s="228" t="s">
        <v>153</v>
      </c>
      <c r="AU171" s="228" t="s">
        <v>151</v>
      </c>
      <c r="AY171" s="21" t="s">
        <v>150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80</v>
      </c>
      <c r="BK171" s="229">
        <f>ROUND(I171*H171,2)</f>
        <v>0</v>
      </c>
      <c r="BL171" s="21" t="s">
        <v>158</v>
      </c>
      <c r="BM171" s="228" t="s">
        <v>261</v>
      </c>
    </row>
    <row r="172" spans="1:47" s="2" customFormat="1" ht="12">
      <c r="A172" s="42"/>
      <c r="B172" s="43"/>
      <c r="C172" s="44"/>
      <c r="D172" s="230" t="s">
        <v>160</v>
      </c>
      <c r="E172" s="44"/>
      <c r="F172" s="231" t="s">
        <v>262</v>
      </c>
      <c r="G172" s="44"/>
      <c r="H172" s="44"/>
      <c r="I172" s="232"/>
      <c r="J172" s="44"/>
      <c r="K172" s="44"/>
      <c r="L172" s="48"/>
      <c r="M172" s="233"/>
      <c r="N172" s="234"/>
      <c r="O172" s="88"/>
      <c r="P172" s="88"/>
      <c r="Q172" s="88"/>
      <c r="R172" s="88"/>
      <c r="S172" s="88"/>
      <c r="T172" s="89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T172" s="21" t="s">
        <v>160</v>
      </c>
      <c r="AU172" s="21" t="s">
        <v>151</v>
      </c>
    </row>
    <row r="173" spans="1:47" s="2" customFormat="1" ht="12">
      <c r="A173" s="42"/>
      <c r="B173" s="43"/>
      <c r="C173" s="44"/>
      <c r="D173" s="235" t="s">
        <v>162</v>
      </c>
      <c r="E173" s="44"/>
      <c r="F173" s="236" t="s">
        <v>263</v>
      </c>
      <c r="G173" s="44"/>
      <c r="H173" s="44"/>
      <c r="I173" s="232"/>
      <c r="J173" s="44"/>
      <c r="K173" s="44"/>
      <c r="L173" s="48"/>
      <c r="M173" s="233"/>
      <c r="N173" s="234"/>
      <c r="O173" s="88"/>
      <c r="P173" s="88"/>
      <c r="Q173" s="88"/>
      <c r="R173" s="88"/>
      <c r="S173" s="88"/>
      <c r="T173" s="89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T173" s="21" t="s">
        <v>162</v>
      </c>
      <c r="AU173" s="21" t="s">
        <v>151</v>
      </c>
    </row>
    <row r="174" spans="1:51" s="14" customFormat="1" ht="12">
      <c r="A174" s="14"/>
      <c r="B174" s="247"/>
      <c r="C174" s="248"/>
      <c r="D174" s="230" t="s">
        <v>164</v>
      </c>
      <c r="E174" s="249" t="s">
        <v>19</v>
      </c>
      <c r="F174" s="250" t="s">
        <v>264</v>
      </c>
      <c r="G174" s="248"/>
      <c r="H174" s="251">
        <v>86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164</v>
      </c>
      <c r="AU174" s="257" t="s">
        <v>151</v>
      </c>
      <c r="AV174" s="14" t="s">
        <v>82</v>
      </c>
      <c r="AW174" s="14" t="s">
        <v>33</v>
      </c>
      <c r="AX174" s="14" t="s">
        <v>80</v>
      </c>
      <c r="AY174" s="257" t="s">
        <v>150</v>
      </c>
    </row>
    <row r="175" spans="1:65" s="2" customFormat="1" ht="24.15" customHeight="1">
      <c r="A175" s="42"/>
      <c r="B175" s="43"/>
      <c r="C175" s="217" t="s">
        <v>265</v>
      </c>
      <c r="D175" s="217" t="s">
        <v>153</v>
      </c>
      <c r="E175" s="218" t="s">
        <v>266</v>
      </c>
      <c r="F175" s="219" t="s">
        <v>267</v>
      </c>
      <c r="G175" s="220" t="s">
        <v>268</v>
      </c>
      <c r="H175" s="221">
        <v>1</v>
      </c>
      <c r="I175" s="222"/>
      <c r="J175" s="223">
        <f>ROUND(I175*H175,2)</f>
        <v>0</v>
      </c>
      <c r="K175" s="219" t="s">
        <v>157</v>
      </c>
      <c r="L175" s="48"/>
      <c r="M175" s="224" t="s">
        <v>19</v>
      </c>
      <c r="N175" s="225" t="s">
        <v>43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R175" s="228" t="s">
        <v>158</v>
      </c>
      <c r="AT175" s="228" t="s">
        <v>153</v>
      </c>
      <c r="AU175" s="228" t="s">
        <v>151</v>
      </c>
      <c r="AY175" s="21" t="s">
        <v>150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80</v>
      </c>
      <c r="BK175" s="229">
        <f>ROUND(I175*H175,2)</f>
        <v>0</v>
      </c>
      <c r="BL175" s="21" t="s">
        <v>158</v>
      </c>
      <c r="BM175" s="228" t="s">
        <v>269</v>
      </c>
    </row>
    <row r="176" spans="1:47" s="2" customFormat="1" ht="12">
      <c r="A176" s="42"/>
      <c r="B176" s="43"/>
      <c r="C176" s="44"/>
      <c r="D176" s="230" t="s">
        <v>160</v>
      </c>
      <c r="E176" s="44"/>
      <c r="F176" s="231" t="s">
        <v>270</v>
      </c>
      <c r="G176" s="44"/>
      <c r="H176" s="44"/>
      <c r="I176" s="232"/>
      <c r="J176" s="44"/>
      <c r="K176" s="44"/>
      <c r="L176" s="48"/>
      <c r="M176" s="233"/>
      <c r="N176" s="234"/>
      <c r="O176" s="88"/>
      <c r="P176" s="88"/>
      <c r="Q176" s="88"/>
      <c r="R176" s="88"/>
      <c r="S176" s="88"/>
      <c r="T176" s="89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T176" s="21" t="s">
        <v>160</v>
      </c>
      <c r="AU176" s="21" t="s">
        <v>151</v>
      </c>
    </row>
    <row r="177" spans="1:47" s="2" customFormat="1" ht="12">
      <c r="A177" s="42"/>
      <c r="B177" s="43"/>
      <c r="C177" s="44"/>
      <c r="D177" s="235" t="s">
        <v>162</v>
      </c>
      <c r="E177" s="44"/>
      <c r="F177" s="236" t="s">
        <v>271</v>
      </c>
      <c r="G177" s="44"/>
      <c r="H177" s="44"/>
      <c r="I177" s="232"/>
      <c r="J177" s="44"/>
      <c r="K177" s="44"/>
      <c r="L177" s="48"/>
      <c r="M177" s="233"/>
      <c r="N177" s="234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162</v>
      </c>
      <c r="AU177" s="21" t="s">
        <v>151</v>
      </c>
    </row>
    <row r="178" spans="1:65" s="2" customFormat="1" ht="24.15" customHeight="1">
      <c r="A178" s="42"/>
      <c r="B178" s="43"/>
      <c r="C178" s="217" t="s">
        <v>272</v>
      </c>
      <c r="D178" s="217" t="s">
        <v>153</v>
      </c>
      <c r="E178" s="218" t="s">
        <v>273</v>
      </c>
      <c r="F178" s="219" t="s">
        <v>274</v>
      </c>
      <c r="G178" s="220" t="s">
        <v>268</v>
      </c>
      <c r="H178" s="221">
        <v>60</v>
      </c>
      <c r="I178" s="222"/>
      <c r="J178" s="223">
        <f>ROUND(I178*H178,2)</f>
        <v>0</v>
      </c>
      <c r="K178" s="219" t="s">
        <v>157</v>
      </c>
      <c r="L178" s="48"/>
      <c r="M178" s="224" t="s">
        <v>19</v>
      </c>
      <c r="N178" s="225" t="s">
        <v>43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28" t="s">
        <v>158</v>
      </c>
      <c r="AT178" s="228" t="s">
        <v>153</v>
      </c>
      <c r="AU178" s="228" t="s">
        <v>151</v>
      </c>
      <c r="AY178" s="21" t="s">
        <v>150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1" t="s">
        <v>80</v>
      </c>
      <c r="BK178" s="229">
        <f>ROUND(I178*H178,2)</f>
        <v>0</v>
      </c>
      <c r="BL178" s="21" t="s">
        <v>158</v>
      </c>
      <c r="BM178" s="228" t="s">
        <v>275</v>
      </c>
    </row>
    <row r="179" spans="1:47" s="2" customFormat="1" ht="12">
      <c r="A179" s="42"/>
      <c r="B179" s="43"/>
      <c r="C179" s="44"/>
      <c r="D179" s="230" t="s">
        <v>160</v>
      </c>
      <c r="E179" s="44"/>
      <c r="F179" s="231" t="s">
        <v>276</v>
      </c>
      <c r="G179" s="44"/>
      <c r="H179" s="44"/>
      <c r="I179" s="232"/>
      <c r="J179" s="44"/>
      <c r="K179" s="44"/>
      <c r="L179" s="48"/>
      <c r="M179" s="233"/>
      <c r="N179" s="234"/>
      <c r="O179" s="88"/>
      <c r="P179" s="88"/>
      <c r="Q179" s="88"/>
      <c r="R179" s="88"/>
      <c r="S179" s="88"/>
      <c r="T179" s="89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T179" s="21" t="s">
        <v>160</v>
      </c>
      <c r="AU179" s="21" t="s">
        <v>151</v>
      </c>
    </row>
    <row r="180" spans="1:47" s="2" customFormat="1" ht="12">
      <c r="A180" s="42"/>
      <c r="B180" s="43"/>
      <c r="C180" s="44"/>
      <c r="D180" s="235" t="s">
        <v>162</v>
      </c>
      <c r="E180" s="44"/>
      <c r="F180" s="236" t="s">
        <v>277</v>
      </c>
      <c r="G180" s="44"/>
      <c r="H180" s="44"/>
      <c r="I180" s="232"/>
      <c r="J180" s="44"/>
      <c r="K180" s="44"/>
      <c r="L180" s="48"/>
      <c r="M180" s="233"/>
      <c r="N180" s="234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162</v>
      </c>
      <c r="AU180" s="21" t="s">
        <v>151</v>
      </c>
    </row>
    <row r="181" spans="1:65" s="2" customFormat="1" ht="24.15" customHeight="1">
      <c r="A181" s="42"/>
      <c r="B181" s="43"/>
      <c r="C181" s="217" t="s">
        <v>278</v>
      </c>
      <c r="D181" s="217" t="s">
        <v>153</v>
      </c>
      <c r="E181" s="218" t="s">
        <v>279</v>
      </c>
      <c r="F181" s="219" t="s">
        <v>280</v>
      </c>
      <c r="G181" s="220" t="s">
        <v>268</v>
      </c>
      <c r="H181" s="221">
        <v>1</v>
      </c>
      <c r="I181" s="222"/>
      <c r="J181" s="223">
        <f>ROUND(I181*H181,2)</f>
        <v>0</v>
      </c>
      <c r="K181" s="219" t="s">
        <v>157</v>
      </c>
      <c r="L181" s="48"/>
      <c r="M181" s="224" t="s">
        <v>19</v>
      </c>
      <c r="N181" s="225" t="s">
        <v>43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8" t="s">
        <v>158</v>
      </c>
      <c r="AT181" s="228" t="s">
        <v>153</v>
      </c>
      <c r="AU181" s="228" t="s">
        <v>151</v>
      </c>
      <c r="AY181" s="21" t="s">
        <v>150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80</v>
      </c>
      <c r="BK181" s="229">
        <f>ROUND(I181*H181,2)</f>
        <v>0</v>
      </c>
      <c r="BL181" s="21" t="s">
        <v>158</v>
      </c>
      <c r="BM181" s="228" t="s">
        <v>281</v>
      </c>
    </row>
    <row r="182" spans="1:47" s="2" customFormat="1" ht="12">
      <c r="A182" s="42"/>
      <c r="B182" s="43"/>
      <c r="C182" s="44"/>
      <c r="D182" s="230" t="s">
        <v>160</v>
      </c>
      <c r="E182" s="44"/>
      <c r="F182" s="231" t="s">
        <v>282</v>
      </c>
      <c r="G182" s="44"/>
      <c r="H182" s="44"/>
      <c r="I182" s="232"/>
      <c r="J182" s="44"/>
      <c r="K182" s="44"/>
      <c r="L182" s="48"/>
      <c r="M182" s="233"/>
      <c r="N182" s="234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160</v>
      </c>
      <c r="AU182" s="21" t="s">
        <v>151</v>
      </c>
    </row>
    <row r="183" spans="1:47" s="2" customFormat="1" ht="12">
      <c r="A183" s="42"/>
      <c r="B183" s="43"/>
      <c r="C183" s="44"/>
      <c r="D183" s="235" t="s">
        <v>162</v>
      </c>
      <c r="E183" s="44"/>
      <c r="F183" s="236" t="s">
        <v>283</v>
      </c>
      <c r="G183" s="44"/>
      <c r="H183" s="44"/>
      <c r="I183" s="232"/>
      <c r="J183" s="44"/>
      <c r="K183" s="44"/>
      <c r="L183" s="48"/>
      <c r="M183" s="233"/>
      <c r="N183" s="234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162</v>
      </c>
      <c r="AU183" s="21" t="s">
        <v>151</v>
      </c>
    </row>
    <row r="184" spans="1:63" s="12" customFormat="1" ht="20.85" customHeight="1">
      <c r="A184" s="12"/>
      <c r="B184" s="201"/>
      <c r="C184" s="202"/>
      <c r="D184" s="203" t="s">
        <v>71</v>
      </c>
      <c r="E184" s="215" t="s">
        <v>284</v>
      </c>
      <c r="F184" s="215" t="s">
        <v>285</v>
      </c>
      <c r="G184" s="202"/>
      <c r="H184" s="202"/>
      <c r="I184" s="205"/>
      <c r="J184" s="216">
        <f>BK184</f>
        <v>0</v>
      </c>
      <c r="K184" s="202"/>
      <c r="L184" s="207"/>
      <c r="M184" s="208"/>
      <c r="N184" s="209"/>
      <c r="O184" s="209"/>
      <c r="P184" s="210">
        <f>SUM(P185:P188)</f>
        <v>0</v>
      </c>
      <c r="Q184" s="209"/>
      <c r="R184" s="210">
        <f>SUM(R185:R188)</f>
        <v>0.0708512</v>
      </c>
      <c r="S184" s="209"/>
      <c r="T184" s="211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2" t="s">
        <v>80</v>
      </c>
      <c r="AT184" s="213" t="s">
        <v>71</v>
      </c>
      <c r="AU184" s="213" t="s">
        <v>82</v>
      </c>
      <c r="AY184" s="212" t="s">
        <v>150</v>
      </c>
      <c r="BK184" s="214">
        <f>SUM(BK185:BK188)</f>
        <v>0</v>
      </c>
    </row>
    <row r="185" spans="1:65" s="2" customFormat="1" ht="24.15" customHeight="1">
      <c r="A185" s="42"/>
      <c r="B185" s="43"/>
      <c r="C185" s="217" t="s">
        <v>286</v>
      </c>
      <c r="D185" s="217" t="s">
        <v>153</v>
      </c>
      <c r="E185" s="218" t="s">
        <v>287</v>
      </c>
      <c r="F185" s="219" t="s">
        <v>288</v>
      </c>
      <c r="G185" s="220" t="s">
        <v>156</v>
      </c>
      <c r="H185" s="221">
        <v>1771.28</v>
      </c>
      <c r="I185" s="222"/>
      <c r="J185" s="223">
        <f>ROUND(I185*H185,2)</f>
        <v>0</v>
      </c>
      <c r="K185" s="219" t="s">
        <v>157</v>
      </c>
      <c r="L185" s="48"/>
      <c r="M185" s="224" t="s">
        <v>19</v>
      </c>
      <c r="N185" s="225" t="s">
        <v>43</v>
      </c>
      <c r="O185" s="88"/>
      <c r="P185" s="226">
        <f>O185*H185</f>
        <v>0</v>
      </c>
      <c r="Q185" s="226">
        <v>4E-05</v>
      </c>
      <c r="R185" s="226">
        <f>Q185*H185</f>
        <v>0.0708512</v>
      </c>
      <c r="S185" s="226">
        <v>0</v>
      </c>
      <c r="T185" s="227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8" t="s">
        <v>265</v>
      </c>
      <c r="AT185" s="228" t="s">
        <v>153</v>
      </c>
      <c r="AU185" s="228" t="s">
        <v>151</v>
      </c>
      <c r="AY185" s="21" t="s">
        <v>150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1" t="s">
        <v>80</v>
      </c>
      <c r="BK185" s="229">
        <f>ROUND(I185*H185,2)</f>
        <v>0</v>
      </c>
      <c r="BL185" s="21" t="s">
        <v>265</v>
      </c>
      <c r="BM185" s="228" t="s">
        <v>289</v>
      </c>
    </row>
    <row r="186" spans="1:47" s="2" customFormat="1" ht="12">
      <c r="A186" s="42"/>
      <c r="B186" s="43"/>
      <c r="C186" s="44"/>
      <c r="D186" s="230" t="s">
        <v>160</v>
      </c>
      <c r="E186" s="44"/>
      <c r="F186" s="231" t="s">
        <v>290</v>
      </c>
      <c r="G186" s="44"/>
      <c r="H186" s="44"/>
      <c r="I186" s="232"/>
      <c r="J186" s="44"/>
      <c r="K186" s="44"/>
      <c r="L186" s="48"/>
      <c r="M186" s="233"/>
      <c r="N186" s="234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160</v>
      </c>
      <c r="AU186" s="21" t="s">
        <v>151</v>
      </c>
    </row>
    <row r="187" spans="1:47" s="2" customFormat="1" ht="12">
      <c r="A187" s="42"/>
      <c r="B187" s="43"/>
      <c r="C187" s="44"/>
      <c r="D187" s="235" t="s">
        <v>162</v>
      </c>
      <c r="E187" s="44"/>
      <c r="F187" s="236" t="s">
        <v>291</v>
      </c>
      <c r="G187" s="44"/>
      <c r="H187" s="44"/>
      <c r="I187" s="232"/>
      <c r="J187" s="44"/>
      <c r="K187" s="44"/>
      <c r="L187" s="48"/>
      <c r="M187" s="233"/>
      <c r="N187" s="234"/>
      <c r="O187" s="88"/>
      <c r="P187" s="88"/>
      <c r="Q187" s="88"/>
      <c r="R187" s="88"/>
      <c r="S187" s="88"/>
      <c r="T187" s="89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T187" s="21" t="s">
        <v>162</v>
      </c>
      <c r="AU187" s="21" t="s">
        <v>151</v>
      </c>
    </row>
    <row r="188" spans="1:51" s="14" customFormat="1" ht="12">
      <c r="A188" s="14"/>
      <c r="B188" s="247"/>
      <c r="C188" s="248"/>
      <c r="D188" s="230" t="s">
        <v>164</v>
      </c>
      <c r="E188" s="249" t="s">
        <v>19</v>
      </c>
      <c r="F188" s="250" t="s">
        <v>105</v>
      </c>
      <c r="G188" s="248"/>
      <c r="H188" s="251">
        <v>1771.28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164</v>
      </c>
      <c r="AU188" s="257" t="s">
        <v>151</v>
      </c>
      <c r="AV188" s="14" t="s">
        <v>82</v>
      </c>
      <c r="AW188" s="14" t="s">
        <v>33</v>
      </c>
      <c r="AX188" s="14" t="s">
        <v>80</v>
      </c>
      <c r="AY188" s="257" t="s">
        <v>150</v>
      </c>
    </row>
    <row r="189" spans="1:63" s="12" customFormat="1" ht="20.85" customHeight="1">
      <c r="A189" s="12"/>
      <c r="B189" s="201"/>
      <c r="C189" s="202"/>
      <c r="D189" s="203" t="s">
        <v>71</v>
      </c>
      <c r="E189" s="215" t="s">
        <v>292</v>
      </c>
      <c r="F189" s="215" t="s">
        <v>293</v>
      </c>
      <c r="G189" s="202"/>
      <c r="H189" s="202"/>
      <c r="I189" s="205"/>
      <c r="J189" s="216">
        <f>BK189</f>
        <v>0</v>
      </c>
      <c r="K189" s="202"/>
      <c r="L189" s="207"/>
      <c r="M189" s="208"/>
      <c r="N189" s="209"/>
      <c r="O189" s="209"/>
      <c r="P189" s="210">
        <f>SUM(P190:P209)</f>
        <v>0</v>
      </c>
      <c r="Q189" s="209"/>
      <c r="R189" s="210">
        <f>SUM(R190:R209)</f>
        <v>0</v>
      </c>
      <c r="S189" s="209"/>
      <c r="T189" s="211">
        <f>SUM(T190:T209)</f>
        <v>18.216206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2" t="s">
        <v>80</v>
      </c>
      <c r="AT189" s="213" t="s">
        <v>71</v>
      </c>
      <c r="AU189" s="213" t="s">
        <v>82</v>
      </c>
      <c r="AY189" s="212" t="s">
        <v>150</v>
      </c>
      <c r="BK189" s="214">
        <f>SUM(BK190:BK209)</f>
        <v>0</v>
      </c>
    </row>
    <row r="190" spans="1:65" s="2" customFormat="1" ht="24.15" customHeight="1">
      <c r="A190" s="42"/>
      <c r="B190" s="43"/>
      <c r="C190" s="217" t="s">
        <v>294</v>
      </c>
      <c r="D190" s="217" t="s">
        <v>153</v>
      </c>
      <c r="E190" s="218" t="s">
        <v>295</v>
      </c>
      <c r="F190" s="219" t="s">
        <v>296</v>
      </c>
      <c r="G190" s="220" t="s">
        <v>156</v>
      </c>
      <c r="H190" s="221">
        <v>5.95</v>
      </c>
      <c r="I190" s="222"/>
      <c r="J190" s="223">
        <f>ROUND(I190*H190,2)</f>
        <v>0</v>
      </c>
      <c r="K190" s="219" t="s">
        <v>157</v>
      </c>
      <c r="L190" s="48"/>
      <c r="M190" s="224" t="s">
        <v>19</v>
      </c>
      <c r="N190" s="225" t="s">
        <v>43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0.181</v>
      </c>
      <c r="T190" s="227">
        <f>S190*H190</f>
        <v>1.07695</v>
      </c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R190" s="228" t="s">
        <v>158</v>
      </c>
      <c r="AT190" s="228" t="s">
        <v>153</v>
      </c>
      <c r="AU190" s="228" t="s">
        <v>151</v>
      </c>
      <c r="AY190" s="21" t="s">
        <v>150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80</v>
      </c>
      <c r="BK190" s="229">
        <f>ROUND(I190*H190,2)</f>
        <v>0</v>
      </c>
      <c r="BL190" s="21" t="s">
        <v>158</v>
      </c>
      <c r="BM190" s="228" t="s">
        <v>297</v>
      </c>
    </row>
    <row r="191" spans="1:47" s="2" customFormat="1" ht="12">
      <c r="A191" s="42"/>
      <c r="B191" s="43"/>
      <c r="C191" s="44"/>
      <c r="D191" s="230" t="s">
        <v>160</v>
      </c>
      <c r="E191" s="44"/>
      <c r="F191" s="231" t="s">
        <v>298</v>
      </c>
      <c r="G191" s="44"/>
      <c r="H191" s="44"/>
      <c r="I191" s="232"/>
      <c r="J191" s="44"/>
      <c r="K191" s="44"/>
      <c r="L191" s="48"/>
      <c r="M191" s="233"/>
      <c r="N191" s="234"/>
      <c r="O191" s="88"/>
      <c r="P191" s="88"/>
      <c r="Q191" s="88"/>
      <c r="R191" s="88"/>
      <c r="S191" s="88"/>
      <c r="T191" s="89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T191" s="21" t="s">
        <v>160</v>
      </c>
      <c r="AU191" s="21" t="s">
        <v>151</v>
      </c>
    </row>
    <row r="192" spans="1:47" s="2" customFormat="1" ht="12">
      <c r="A192" s="42"/>
      <c r="B192" s="43"/>
      <c r="C192" s="44"/>
      <c r="D192" s="235" t="s">
        <v>162</v>
      </c>
      <c r="E192" s="44"/>
      <c r="F192" s="236" t="s">
        <v>299</v>
      </c>
      <c r="G192" s="44"/>
      <c r="H192" s="44"/>
      <c r="I192" s="232"/>
      <c r="J192" s="44"/>
      <c r="K192" s="44"/>
      <c r="L192" s="48"/>
      <c r="M192" s="233"/>
      <c r="N192" s="234"/>
      <c r="O192" s="88"/>
      <c r="P192" s="88"/>
      <c r="Q192" s="88"/>
      <c r="R192" s="88"/>
      <c r="S192" s="88"/>
      <c r="T192" s="89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T192" s="21" t="s">
        <v>162</v>
      </c>
      <c r="AU192" s="21" t="s">
        <v>151</v>
      </c>
    </row>
    <row r="193" spans="1:51" s="14" customFormat="1" ht="12">
      <c r="A193" s="14"/>
      <c r="B193" s="247"/>
      <c r="C193" s="248"/>
      <c r="D193" s="230" t="s">
        <v>164</v>
      </c>
      <c r="E193" s="249" t="s">
        <v>19</v>
      </c>
      <c r="F193" s="250" t="s">
        <v>300</v>
      </c>
      <c r="G193" s="248"/>
      <c r="H193" s="251">
        <v>5.95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164</v>
      </c>
      <c r="AU193" s="257" t="s">
        <v>151</v>
      </c>
      <c r="AV193" s="14" t="s">
        <v>82</v>
      </c>
      <c r="AW193" s="14" t="s">
        <v>33</v>
      </c>
      <c r="AX193" s="14" t="s">
        <v>72</v>
      </c>
      <c r="AY193" s="257" t="s">
        <v>150</v>
      </c>
    </row>
    <row r="194" spans="1:51" s="15" customFormat="1" ht="12">
      <c r="A194" s="15"/>
      <c r="B194" s="258"/>
      <c r="C194" s="259"/>
      <c r="D194" s="230" t="s">
        <v>164</v>
      </c>
      <c r="E194" s="260" t="s">
        <v>19</v>
      </c>
      <c r="F194" s="261" t="s">
        <v>168</v>
      </c>
      <c r="G194" s="259"/>
      <c r="H194" s="262">
        <v>5.95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8" t="s">
        <v>164</v>
      </c>
      <c r="AU194" s="268" t="s">
        <v>151</v>
      </c>
      <c r="AV194" s="15" t="s">
        <v>158</v>
      </c>
      <c r="AW194" s="15" t="s">
        <v>33</v>
      </c>
      <c r="AX194" s="15" t="s">
        <v>80</v>
      </c>
      <c r="AY194" s="268" t="s">
        <v>150</v>
      </c>
    </row>
    <row r="195" spans="1:65" s="2" customFormat="1" ht="24.15" customHeight="1">
      <c r="A195" s="42"/>
      <c r="B195" s="43"/>
      <c r="C195" s="217" t="s">
        <v>7</v>
      </c>
      <c r="D195" s="217" t="s">
        <v>153</v>
      </c>
      <c r="E195" s="218" t="s">
        <v>301</v>
      </c>
      <c r="F195" s="219" t="s">
        <v>302</v>
      </c>
      <c r="G195" s="220" t="s">
        <v>156</v>
      </c>
      <c r="H195" s="221">
        <v>436.58</v>
      </c>
      <c r="I195" s="222"/>
      <c r="J195" s="223">
        <f>ROUND(I195*H195,2)</f>
        <v>0</v>
      </c>
      <c r="K195" s="219" t="s">
        <v>157</v>
      </c>
      <c r="L195" s="48"/>
      <c r="M195" s="224" t="s">
        <v>19</v>
      </c>
      <c r="N195" s="225" t="s">
        <v>43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0.035</v>
      </c>
      <c r="T195" s="227">
        <f>S195*H195</f>
        <v>15.2803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R195" s="228" t="s">
        <v>158</v>
      </c>
      <c r="AT195" s="228" t="s">
        <v>153</v>
      </c>
      <c r="AU195" s="228" t="s">
        <v>151</v>
      </c>
      <c r="AY195" s="21" t="s">
        <v>150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80</v>
      </c>
      <c r="BK195" s="229">
        <f>ROUND(I195*H195,2)</f>
        <v>0</v>
      </c>
      <c r="BL195" s="21" t="s">
        <v>158</v>
      </c>
      <c r="BM195" s="228" t="s">
        <v>303</v>
      </c>
    </row>
    <row r="196" spans="1:47" s="2" customFormat="1" ht="12">
      <c r="A196" s="42"/>
      <c r="B196" s="43"/>
      <c r="C196" s="44"/>
      <c r="D196" s="230" t="s">
        <v>160</v>
      </c>
      <c r="E196" s="44"/>
      <c r="F196" s="231" t="s">
        <v>304</v>
      </c>
      <c r="G196" s="44"/>
      <c r="H196" s="44"/>
      <c r="I196" s="232"/>
      <c r="J196" s="44"/>
      <c r="K196" s="44"/>
      <c r="L196" s="48"/>
      <c r="M196" s="233"/>
      <c r="N196" s="234"/>
      <c r="O196" s="88"/>
      <c r="P196" s="88"/>
      <c r="Q196" s="88"/>
      <c r="R196" s="88"/>
      <c r="S196" s="88"/>
      <c r="T196" s="89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T196" s="21" t="s">
        <v>160</v>
      </c>
      <c r="AU196" s="21" t="s">
        <v>151</v>
      </c>
    </row>
    <row r="197" spans="1:47" s="2" customFormat="1" ht="12">
      <c r="A197" s="42"/>
      <c r="B197" s="43"/>
      <c r="C197" s="44"/>
      <c r="D197" s="235" t="s">
        <v>162</v>
      </c>
      <c r="E197" s="44"/>
      <c r="F197" s="236" t="s">
        <v>305</v>
      </c>
      <c r="G197" s="44"/>
      <c r="H197" s="44"/>
      <c r="I197" s="232"/>
      <c r="J197" s="44"/>
      <c r="K197" s="44"/>
      <c r="L197" s="48"/>
      <c r="M197" s="233"/>
      <c r="N197" s="234"/>
      <c r="O197" s="88"/>
      <c r="P197" s="88"/>
      <c r="Q197" s="88"/>
      <c r="R197" s="88"/>
      <c r="S197" s="88"/>
      <c r="T197" s="89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T197" s="21" t="s">
        <v>162</v>
      </c>
      <c r="AU197" s="21" t="s">
        <v>151</v>
      </c>
    </row>
    <row r="198" spans="1:51" s="14" customFormat="1" ht="12">
      <c r="A198" s="14"/>
      <c r="B198" s="247"/>
      <c r="C198" s="248"/>
      <c r="D198" s="230" t="s">
        <v>164</v>
      </c>
      <c r="E198" s="249" t="s">
        <v>19</v>
      </c>
      <c r="F198" s="250" t="s">
        <v>96</v>
      </c>
      <c r="G198" s="248"/>
      <c r="H198" s="251">
        <v>436.58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7" t="s">
        <v>164</v>
      </c>
      <c r="AU198" s="257" t="s">
        <v>151</v>
      </c>
      <c r="AV198" s="14" t="s">
        <v>82</v>
      </c>
      <c r="AW198" s="14" t="s">
        <v>33</v>
      </c>
      <c r="AX198" s="14" t="s">
        <v>80</v>
      </c>
      <c r="AY198" s="257" t="s">
        <v>150</v>
      </c>
    </row>
    <row r="199" spans="1:65" s="2" customFormat="1" ht="16.5" customHeight="1">
      <c r="A199" s="42"/>
      <c r="B199" s="43"/>
      <c r="C199" s="217" t="s">
        <v>306</v>
      </c>
      <c r="D199" s="217" t="s">
        <v>153</v>
      </c>
      <c r="E199" s="218" t="s">
        <v>307</v>
      </c>
      <c r="F199" s="219" t="s">
        <v>308</v>
      </c>
      <c r="G199" s="220" t="s">
        <v>184</v>
      </c>
      <c r="H199" s="221">
        <v>126.7</v>
      </c>
      <c r="I199" s="222"/>
      <c r="J199" s="223">
        <f>ROUND(I199*H199,2)</f>
        <v>0</v>
      </c>
      <c r="K199" s="219" t="s">
        <v>157</v>
      </c>
      <c r="L199" s="48"/>
      <c r="M199" s="224" t="s">
        <v>19</v>
      </c>
      <c r="N199" s="225" t="s">
        <v>43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0.009</v>
      </c>
      <c r="T199" s="227">
        <f>S199*H199</f>
        <v>1.1402999999999999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R199" s="228" t="s">
        <v>158</v>
      </c>
      <c r="AT199" s="228" t="s">
        <v>153</v>
      </c>
      <c r="AU199" s="228" t="s">
        <v>151</v>
      </c>
      <c r="AY199" s="21" t="s">
        <v>150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1" t="s">
        <v>80</v>
      </c>
      <c r="BK199" s="229">
        <f>ROUND(I199*H199,2)</f>
        <v>0</v>
      </c>
      <c r="BL199" s="21" t="s">
        <v>158</v>
      </c>
      <c r="BM199" s="228" t="s">
        <v>309</v>
      </c>
    </row>
    <row r="200" spans="1:47" s="2" customFormat="1" ht="12">
      <c r="A200" s="42"/>
      <c r="B200" s="43"/>
      <c r="C200" s="44"/>
      <c r="D200" s="230" t="s">
        <v>160</v>
      </c>
      <c r="E200" s="44"/>
      <c r="F200" s="231" t="s">
        <v>310</v>
      </c>
      <c r="G200" s="44"/>
      <c r="H200" s="44"/>
      <c r="I200" s="232"/>
      <c r="J200" s="44"/>
      <c r="K200" s="44"/>
      <c r="L200" s="48"/>
      <c r="M200" s="233"/>
      <c r="N200" s="234"/>
      <c r="O200" s="88"/>
      <c r="P200" s="88"/>
      <c r="Q200" s="88"/>
      <c r="R200" s="88"/>
      <c r="S200" s="88"/>
      <c r="T200" s="89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T200" s="21" t="s">
        <v>160</v>
      </c>
      <c r="AU200" s="21" t="s">
        <v>151</v>
      </c>
    </row>
    <row r="201" spans="1:47" s="2" customFormat="1" ht="12">
      <c r="A201" s="42"/>
      <c r="B201" s="43"/>
      <c r="C201" s="44"/>
      <c r="D201" s="235" t="s">
        <v>162</v>
      </c>
      <c r="E201" s="44"/>
      <c r="F201" s="236" t="s">
        <v>311</v>
      </c>
      <c r="G201" s="44"/>
      <c r="H201" s="44"/>
      <c r="I201" s="232"/>
      <c r="J201" s="44"/>
      <c r="K201" s="44"/>
      <c r="L201" s="48"/>
      <c r="M201" s="233"/>
      <c r="N201" s="234"/>
      <c r="O201" s="88"/>
      <c r="P201" s="88"/>
      <c r="Q201" s="88"/>
      <c r="R201" s="88"/>
      <c r="S201" s="88"/>
      <c r="T201" s="89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T201" s="21" t="s">
        <v>162</v>
      </c>
      <c r="AU201" s="21" t="s">
        <v>151</v>
      </c>
    </row>
    <row r="202" spans="1:51" s="14" customFormat="1" ht="12">
      <c r="A202" s="14"/>
      <c r="B202" s="247"/>
      <c r="C202" s="248"/>
      <c r="D202" s="230" t="s">
        <v>164</v>
      </c>
      <c r="E202" s="249" t="s">
        <v>19</v>
      </c>
      <c r="F202" s="250" t="s">
        <v>101</v>
      </c>
      <c r="G202" s="248"/>
      <c r="H202" s="251">
        <v>126.7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164</v>
      </c>
      <c r="AU202" s="257" t="s">
        <v>151</v>
      </c>
      <c r="AV202" s="14" t="s">
        <v>82</v>
      </c>
      <c r="AW202" s="14" t="s">
        <v>33</v>
      </c>
      <c r="AX202" s="14" t="s">
        <v>80</v>
      </c>
      <c r="AY202" s="257" t="s">
        <v>150</v>
      </c>
    </row>
    <row r="203" spans="1:65" s="2" customFormat="1" ht="21.75" customHeight="1">
      <c r="A203" s="42"/>
      <c r="B203" s="43"/>
      <c r="C203" s="217" t="s">
        <v>312</v>
      </c>
      <c r="D203" s="217" t="s">
        <v>153</v>
      </c>
      <c r="E203" s="218" t="s">
        <v>313</v>
      </c>
      <c r="F203" s="219" t="s">
        <v>314</v>
      </c>
      <c r="G203" s="220" t="s">
        <v>156</v>
      </c>
      <c r="H203" s="221">
        <v>9.456</v>
      </c>
      <c r="I203" s="222"/>
      <c r="J203" s="223">
        <f>ROUND(I203*H203,2)</f>
        <v>0</v>
      </c>
      <c r="K203" s="219" t="s">
        <v>157</v>
      </c>
      <c r="L203" s="48"/>
      <c r="M203" s="224" t="s">
        <v>19</v>
      </c>
      <c r="N203" s="225" t="s">
        <v>43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0.076</v>
      </c>
      <c r="T203" s="227">
        <f>S203*H203</f>
        <v>0.718656</v>
      </c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R203" s="228" t="s">
        <v>158</v>
      </c>
      <c r="AT203" s="228" t="s">
        <v>153</v>
      </c>
      <c r="AU203" s="228" t="s">
        <v>151</v>
      </c>
      <c r="AY203" s="21" t="s">
        <v>150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1" t="s">
        <v>80</v>
      </c>
      <c r="BK203" s="229">
        <f>ROUND(I203*H203,2)</f>
        <v>0</v>
      </c>
      <c r="BL203" s="21" t="s">
        <v>158</v>
      </c>
      <c r="BM203" s="228" t="s">
        <v>315</v>
      </c>
    </row>
    <row r="204" spans="1:47" s="2" customFormat="1" ht="12">
      <c r="A204" s="42"/>
      <c r="B204" s="43"/>
      <c r="C204" s="44"/>
      <c r="D204" s="230" t="s">
        <v>160</v>
      </c>
      <c r="E204" s="44"/>
      <c r="F204" s="231" t="s">
        <v>316</v>
      </c>
      <c r="G204" s="44"/>
      <c r="H204" s="44"/>
      <c r="I204" s="232"/>
      <c r="J204" s="44"/>
      <c r="K204" s="44"/>
      <c r="L204" s="48"/>
      <c r="M204" s="233"/>
      <c r="N204" s="234"/>
      <c r="O204" s="88"/>
      <c r="P204" s="88"/>
      <c r="Q204" s="88"/>
      <c r="R204" s="88"/>
      <c r="S204" s="88"/>
      <c r="T204" s="89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T204" s="21" t="s">
        <v>160</v>
      </c>
      <c r="AU204" s="21" t="s">
        <v>151</v>
      </c>
    </row>
    <row r="205" spans="1:47" s="2" customFormat="1" ht="12">
      <c r="A205" s="42"/>
      <c r="B205" s="43"/>
      <c r="C205" s="44"/>
      <c r="D205" s="235" t="s">
        <v>162</v>
      </c>
      <c r="E205" s="44"/>
      <c r="F205" s="236" t="s">
        <v>317</v>
      </c>
      <c r="G205" s="44"/>
      <c r="H205" s="44"/>
      <c r="I205" s="232"/>
      <c r="J205" s="44"/>
      <c r="K205" s="44"/>
      <c r="L205" s="48"/>
      <c r="M205" s="233"/>
      <c r="N205" s="234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1" t="s">
        <v>162</v>
      </c>
      <c r="AU205" s="21" t="s">
        <v>151</v>
      </c>
    </row>
    <row r="206" spans="1:51" s="13" customFormat="1" ht="12">
      <c r="A206" s="13"/>
      <c r="B206" s="237"/>
      <c r="C206" s="238"/>
      <c r="D206" s="230" t="s">
        <v>164</v>
      </c>
      <c r="E206" s="239" t="s">
        <v>19</v>
      </c>
      <c r="F206" s="240" t="s">
        <v>318</v>
      </c>
      <c r="G206" s="238"/>
      <c r="H206" s="239" t="s">
        <v>19</v>
      </c>
      <c r="I206" s="241"/>
      <c r="J206" s="238"/>
      <c r="K206" s="238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164</v>
      </c>
      <c r="AU206" s="246" t="s">
        <v>151</v>
      </c>
      <c r="AV206" s="13" t="s">
        <v>80</v>
      </c>
      <c r="AW206" s="13" t="s">
        <v>33</v>
      </c>
      <c r="AX206" s="13" t="s">
        <v>72</v>
      </c>
      <c r="AY206" s="246" t="s">
        <v>150</v>
      </c>
    </row>
    <row r="207" spans="1:51" s="14" customFormat="1" ht="12">
      <c r="A207" s="14"/>
      <c r="B207" s="247"/>
      <c r="C207" s="248"/>
      <c r="D207" s="230" t="s">
        <v>164</v>
      </c>
      <c r="E207" s="249" t="s">
        <v>19</v>
      </c>
      <c r="F207" s="250" t="s">
        <v>319</v>
      </c>
      <c r="G207" s="248"/>
      <c r="H207" s="251">
        <v>4.728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7" t="s">
        <v>164</v>
      </c>
      <c r="AU207" s="257" t="s">
        <v>151</v>
      </c>
      <c r="AV207" s="14" t="s">
        <v>82</v>
      </c>
      <c r="AW207" s="14" t="s">
        <v>33</v>
      </c>
      <c r="AX207" s="14" t="s">
        <v>72</v>
      </c>
      <c r="AY207" s="257" t="s">
        <v>150</v>
      </c>
    </row>
    <row r="208" spans="1:51" s="14" customFormat="1" ht="12">
      <c r="A208" s="14"/>
      <c r="B208" s="247"/>
      <c r="C208" s="248"/>
      <c r="D208" s="230" t="s">
        <v>164</v>
      </c>
      <c r="E208" s="249" t="s">
        <v>19</v>
      </c>
      <c r="F208" s="250" t="s">
        <v>320</v>
      </c>
      <c r="G208" s="248"/>
      <c r="H208" s="251">
        <v>4.728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164</v>
      </c>
      <c r="AU208" s="257" t="s">
        <v>151</v>
      </c>
      <c r="AV208" s="14" t="s">
        <v>82</v>
      </c>
      <c r="AW208" s="14" t="s">
        <v>33</v>
      </c>
      <c r="AX208" s="14" t="s">
        <v>72</v>
      </c>
      <c r="AY208" s="257" t="s">
        <v>150</v>
      </c>
    </row>
    <row r="209" spans="1:51" s="15" customFormat="1" ht="12">
      <c r="A209" s="15"/>
      <c r="B209" s="258"/>
      <c r="C209" s="259"/>
      <c r="D209" s="230" t="s">
        <v>164</v>
      </c>
      <c r="E209" s="260" t="s">
        <v>19</v>
      </c>
      <c r="F209" s="261" t="s">
        <v>168</v>
      </c>
      <c r="G209" s="259"/>
      <c r="H209" s="262">
        <v>9.456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8" t="s">
        <v>164</v>
      </c>
      <c r="AU209" s="268" t="s">
        <v>151</v>
      </c>
      <c r="AV209" s="15" t="s">
        <v>158</v>
      </c>
      <c r="AW209" s="15" t="s">
        <v>33</v>
      </c>
      <c r="AX209" s="15" t="s">
        <v>80</v>
      </c>
      <c r="AY209" s="268" t="s">
        <v>150</v>
      </c>
    </row>
    <row r="210" spans="1:63" s="12" customFormat="1" ht="20.85" customHeight="1">
      <c r="A210" s="12"/>
      <c r="B210" s="201"/>
      <c r="C210" s="202"/>
      <c r="D210" s="203" t="s">
        <v>71</v>
      </c>
      <c r="E210" s="215" t="s">
        <v>321</v>
      </c>
      <c r="F210" s="215" t="s">
        <v>322</v>
      </c>
      <c r="G210" s="202"/>
      <c r="H210" s="202"/>
      <c r="I210" s="205"/>
      <c r="J210" s="216">
        <f>BK210</f>
        <v>0</v>
      </c>
      <c r="K210" s="202"/>
      <c r="L210" s="207"/>
      <c r="M210" s="208"/>
      <c r="N210" s="209"/>
      <c r="O210" s="209"/>
      <c r="P210" s="210">
        <f>SUM(P211:P216)</f>
        <v>0</v>
      </c>
      <c r="Q210" s="209"/>
      <c r="R210" s="210">
        <f>SUM(R211:R216)</f>
        <v>0</v>
      </c>
      <c r="S210" s="209"/>
      <c r="T210" s="211">
        <f>SUM(T211:T216)</f>
        <v>4.170168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2" t="s">
        <v>80</v>
      </c>
      <c r="AT210" s="213" t="s">
        <v>71</v>
      </c>
      <c r="AU210" s="213" t="s">
        <v>82</v>
      </c>
      <c r="AY210" s="212" t="s">
        <v>150</v>
      </c>
      <c r="BK210" s="214">
        <f>SUM(BK211:BK216)</f>
        <v>0</v>
      </c>
    </row>
    <row r="211" spans="1:65" s="2" customFormat="1" ht="24.15" customHeight="1">
      <c r="A211" s="42"/>
      <c r="B211" s="43"/>
      <c r="C211" s="217" t="s">
        <v>323</v>
      </c>
      <c r="D211" s="217" t="s">
        <v>153</v>
      </c>
      <c r="E211" s="218" t="s">
        <v>324</v>
      </c>
      <c r="F211" s="219" t="s">
        <v>325</v>
      </c>
      <c r="G211" s="220" t="s">
        <v>156</v>
      </c>
      <c r="H211" s="221">
        <v>61.326</v>
      </c>
      <c r="I211" s="222"/>
      <c r="J211" s="223">
        <f>ROUND(I211*H211,2)</f>
        <v>0</v>
      </c>
      <c r="K211" s="219" t="s">
        <v>157</v>
      </c>
      <c r="L211" s="48"/>
      <c r="M211" s="224" t="s">
        <v>19</v>
      </c>
      <c r="N211" s="225" t="s">
        <v>43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0.068</v>
      </c>
      <c r="T211" s="227">
        <f>S211*H211</f>
        <v>4.170168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R211" s="228" t="s">
        <v>158</v>
      </c>
      <c r="AT211" s="228" t="s">
        <v>153</v>
      </c>
      <c r="AU211" s="228" t="s">
        <v>151</v>
      </c>
      <c r="AY211" s="21" t="s">
        <v>150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1" t="s">
        <v>80</v>
      </c>
      <c r="BK211" s="229">
        <f>ROUND(I211*H211,2)</f>
        <v>0</v>
      </c>
      <c r="BL211" s="21" t="s">
        <v>158</v>
      </c>
      <c r="BM211" s="228" t="s">
        <v>326</v>
      </c>
    </row>
    <row r="212" spans="1:47" s="2" customFormat="1" ht="12">
      <c r="A212" s="42"/>
      <c r="B212" s="43"/>
      <c r="C212" s="44"/>
      <c r="D212" s="230" t="s">
        <v>160</v>
      </c>
      <c r="E212" s="44"/>
      <c r="F212" s="231" t="s">
        <v>327</v>
      </c>
      <c r="G212" s="44"/>
      <c r="H212" s="44"/>
      <c r="I212" s="232"/>
      <c r="J212" s="44"/>
      <c r="K212" s="44"/>
      <c r="L212" s="48"/>
      <c r="M212" s="233"/>
      <c r="N212" s="234"/>
      <c r="O212" s="88"/>
      <c r="P212" s="88"/>
      <c r="Q212" s="88"/>
      <c r="R212" s="88"/>
      <c r="S212" s="88"/>
      <c r="T212" s="89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T212" s="21" t="s">
        <v>160</v>
      </c>
      <c r="AU212" s="21" t="s">
        <v>151</v>
      </c>
    </row>
    <row r="213" spans="1:47" s="2" customFormat="1" ht="12">
      <c r="A213" s="42"/>
      <c r="B213" s="43"/>
      <c r="C213" s="44"/>
      <c r="D213" s="235" t="s">
        <v>162</v>
      </c>
      <c r="E213" s="44"/>
      <c r="F213" s="236" t="s">
        <v>328</v>
      </c>
      <c r="G213" s="44"/>
      <c r="H213" s="44"/>
      <c r="I213" s="232"/>
      <c r="J213" s="44"/>
      <c r="K213" s="44"/>
      <c r="L213" s="48"/>
      <c r="M213" s="233"/>
      <c r="N213" s="234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162</v>
      </c>
      <c r="AU213" s="21" t="s">
        <v>151</v>
      </c>
    </row>
    <row r="214" spans="1:51" s="13" customFormat="1" ht="12">
      <c r="A214" s="13"/>
      <c r="B214" s="237"/>
      <c r="C214" s="238"/>
      <c r="D214" s="230" t="s">
        <v>164</v>
      </c>
      <c r="E214" s="239" t="s">
        <v>19</v>
      </c>
      <c r="F214" s="240" t="s">
        <v>329</v>
      </c>
      <c r="G214" s="238"/>
      <c r="H214" s="239" t="s">
        <v>19</v>
      </c>
      <c r="I214" s="241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164</v>
      </c>
      <c r="AU214" s="246" t="s">
        <v>151</v>
      </c>
      <c r="AV214" s="13" t="s">
        <v>80</v>
      </c>
      <c r="AW214" s="13" t="s">
        <v>33</v>
      </c>
      <c r="AX214" s="13" t="s">
        <v>72</v>
      </c>
      <c r="AY214" s="246" t="s">
        <v>150</v>
      </c>
    </row>
    <row r="215" spans="1:51" s="14" customFormat="1" ht="12">
      <c r="A215" s="14"/>
      <c r="B215" s="247"/>
      <c r="C215" s="248"/>
      <c r="D215" s="230" t="s">
        <v>164</v>
      </c>
      <c r="E215" s="249" t="s">
        <v>19</v>
      </c>
      <c r="F215" s="250" t="s">
        <v>208</v>
      </c>
      <c r="G215" s="248"/>
      <c r="H215" s="251">
        <v>61.326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164</v>
      </c>
      <c r="AU215" s="257" t="s">
        <v>151</v>
      </c>
      <c r="AV215" s="14" t="s">
        <v>82</v>
      </c>
      <c r="AW215" s="14" t="s">
        <v>33</v>
      </c>
      <c r="AX215" s="14" t="s">
        <v>72</v>
      </c>
      <c r="AY215" s="257" t="s">
        <v>150</v>
      </c>
    </row>
    <row r="216" spans="1:51" s="15" customFormat="1" ht="12">
      <c r="A216" s="15"/>
      <c r="B216" s="258"/>
      <c r="C216" s="259"/>
      <c r="D216" s="230" t="s">
        <v>164</v>
      </c>
      <c r="E216" s="260" t="s">
        <v>19</v>
      </c>
      <c r="F216" s="261" t="s">
        <v>168</v>
      </c>
      <c r="G216" s="259"/>
      <c r="H216" s="262">
        <v>61.326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8" t="s">
        <v>164</v>
      </c>
      <c r="AU216" s="268" t="s">
        <v>151</v>
      </c>
      <c r="AV216" s="15" t="s">
        <v>158</v>
      </c>
      <c r="AW216" s="15" t="s">
        <v>33</v>
      </c>
      <c r="AX216" s="15" t="s">
        <v>80</v>
      </c>
      <c r="AY216" s="268" t="s">
        <v>150</v>
      </c>
    </row>
    <row r="217" spans="1:63" s="12" customFormat="1" ht="20.85" customHeight="1">
      <c r="A217" s="12"/>
      <c r="B217" s="201"/>
      <c r="C217" s="202"/>
      <c r="D217" s="203" t="s">
        <v>71</v>
      </c>
      <c r="E217" s="215" t="s">
        <v>330</v>
      </c>
      <c r="F217" s="215" t="s">
        <v>331</v>
      </c>
      <c r="G217" s="202"/>
      <c r="H217" s="202"/>
      <c r="I217" s="205"/>
      <c r="J217" s="216">
        <f>BK217</f>
        <v>0</v>
      </c>
      <c r="K217" s="202"/>
      <c r="L217" s="207"/>
      <c r="M217" s="208"/>
      <c r="N217" s="209"/>
      <c r="O217" s="209"/>
      <c r="P217" s="210">
        <f>P218+P232</f>
        <v>0</v>
      </c>
      <c r="Q217" s="209"/>
      <c r="R217" s="210">
        <f>R218+R232</f>
        <v>0</v>
      </c>
      <c r="S217" s="209"/>
      <c r="T217" s="211">
        <f>T218+T232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2" t="s">
        <v>80</v>
      </c>
      <c r="AT217" s="213" t="s">
        <v>71</v>
      </c>
      <c r="AU217" s="213" t="s">
        <v>82</v>
      </c>
      <c r="AY217" s="212" t="s">
        <v>150</v>
      </c>
      <c r="BK217" s="214">
        <f>BK218+BK232</f>
        <v>0</v>
      </c>
    </row>
    <row r="218" spans="1:63" s="16" customFormat="1" ht="20.85" customHeight="1">
      <c r="A218" s="16"/>
      <c r="B218" s="279"/>
      <c r="C218" s="280"/>
      <c r="D218" s="281" t="s">
        <v>71</v>
      </c>
      <c r="E218" s="281" t="s">
        <v>332</v>
      </c>
      <c r="F218" s="281" t="s">
        <v>333</v>
      </c>
      <c r="G218" s="280"/>
      <c r="H218" s="280"/>
      <c r="I218" s="282"/>
      <c r="J218" s="283">
        <f>BK218</f>
        <v>0</v>
      </c>
      <c r="K218" s="280"/>
      <c r="L218" s="284"/>
      <c r="M218" s="285"/>
      <c r="N218" s="286"/>
      <c r="O218" s="286"/>
      <c r="P218" s="287">
        <f>SUM(P219:P231)</f>
        <v>0</v>
      </c>
      <c r="Q218" s="286"/>
      <c r="R218" s="287">
        <f>SUM(R219:R231)</f>
        <v>0</v>
      </c>
      <c r="S218" s="286"/>
      <c r="T218" s="288">
        <f>SUM(T219:T231)</f>
        <v>0</v>
      </c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R218" s="289" t="s">
        <v>80</v>
      </c>
      <c r="AT218" s="290" t="s">
        <v>71</v>
      </c>
      <c r="AU218" s="290" t="s">
        <v>151</v>
      </c>
      <c r="AY218" s="289" t="s">
        <v>150</v>
      </c>
      <c r="BK218" s="291">
        <f>SUM(BK219:BK231)</f>
        <v>0</v>
      </c>
    </row>
    <row r="219" spans="1:65" s="2" customFormat="1" ht="24.15" customHeight="1">
      <c r="A219" s="42"/>
      <c r="B219" s="43"/>
      <c r="C219" s="217" t="s">
        <v>334</v>
      </c>
      <c r="D219" s="217" t="s">
        <v>153</v>
      </c>
      <c r="E219" s="218" t="s">
        <v>335</v>
      </c>
      <c r="F219" s="219" t="s">
        <v>336</v>
      </c>
      <c r="G219" s="220" t="s">
        <v>337</v>
      </c>
      <c r="H219" s="221">
        <v>33.221</v>
      </c>
      <c r="I219" s="222"/>
      <c r="J219" s="223">
        <f>ROUND(I219*H219,2)</f>
        <v>0</v>
      </c>
      <c r="K219" s="219" t="s">
        <v>157</v>
      </c>
      <c r="L219" s="48"/>
      <c r="M219" s="224" t="s">
        <v>19</v>
      </c>
      <c r="N219" s="225" t="s">
        <v>43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R219" s="228" t="s">
        <v>158</v>
      </c>
      <c r="AT219" s="228" t="s">
        <v>153</v>
      </c>
      <c r="AU219" s="228" t="s">
        <v>158</v>
      </c>
      <c r="AY219" s="21" t="s">
        <v>150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1" t="s">
        <v>80</v>
      </c>
      <c r="BK219" s="229">
        <f>ROUND(I219*H219,2)</f>
        <v>0</v>
      </c>
      <c r="BL219" s="21" t="s">
        <v>158</v>
      </c>
      <c r="BM219" s="228" t="s">
        <v>338</v>
      </c>
    </row>
    <row r="220" spans="1:47" s="2" customFormat="1" ht="12">
      <c r="A220" s="42"/>
      <c r="B220" s="43"/>
      <c r="C220" s="44"/>
      <c r="D220" s="230" t="s">
        <v>160</v>
      </c>
      <c r="E220" s="44"/>
      <c r="F220" s="231" t="s">
        <v>339</v>
      </c>
      <c r="G220" s="44"/>
      <c r="H220" s="44"/>
      <c r="I220" s="232"/>
      <c r="J220" s="44"/>
      <c r="K220" s="44"/>
      <c r="L220" s="48"/>
      <c r="M220" s="233"/>
      <c r="N220" s="234"/>
      <c r="O220" s="88"/>
      <c r="P220" s="88"/>
      <c r="Q220" s="88"/>
      <c r="R220" s="88"/>
      <c r="S220" s="88"/>
      <c r="T220" s="89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T220" s="21" t="s">
        <v>160</v>
      </c>
      <c r="AU220" s="21" t="s">
        <v>158</v>
      </c>
    </row>
    <row r="221" spans="1:47" s="2" customFormat="1" ht="12">
      <c r="A221" s="42"/>
      <c r="B221" s="43"/>
      <c r="C221" s="44"/>
      <c r="D221" s="235" t="s">
        <v>162</v>
      </c>
      <c r="E221" s="44"/>
      <c r="F221" s="236" t="s">
        <v>340</v>
      </c>
      <c r="G221" s="44"/>
      <c r="H221" s="44"/>
      <c r="I221" s="232"/>
      <c r="J221" s="44"/>
      <c r="K221" s="44"/>
      <c r="L221" s="48"/>
      <c r="M221" s="233"/>
      <c r="N221" s="234"/>
      <c r="O221" s="88"/>
      <c r="P221" s="88"/>
      <c r="Q221" s="88"/>
      <c r="R221" s="88"/>
      <c r="S221" s="88"/>
      <c r="T221" s="89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T221" s="21" t="s">
        <v>162</v>
      </c>
      <c r="AU221" s="21" t="s">
        <v>158</v>
      </c>
    </row>
    <row r="222" spans="1:65" s="2" customFormat="1" ht="24.15" customHeight="1">
      <c r="A222" s="42"/>
      <c r="B222" s="43"/>
      <c r="C222" s="217" t="s">
        <v>341</v>
      </c>
      <c r="D222" s="217" t="s">
        <v>153</v>
      </c>
      <c r="E222" s="218" t="s">
        <v>342</v>
      </c>
      <c r="F222" s="219" t="s">
        <v>343</v>
      </c>
      <c r="G222" s="220" t="s">
        <v>337</v>
      </c>
      <c r="H222" s="221">
        <v>33.221</v>
      </c>
      <c r="I222" s="222"/>
      <c r="J222" s="223">
        <f>ROUND(I222*H222,2)</f>
        <v>0</v>
      </c>
      <c r="K222" s="219" t="s">
        <v>157</v>
      </c>
      <c r="L222" s="48"/>
      <c r="M222" s="224" t="s">
        <v>19</v>
      </c>
      <c r="N222" s="225" t="s">
        <v>43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28" t="s">
        <v>158</v>
      </c>
      <c r="AT222" s="228" t="s">
        <v>153</v>
      </c>
      <c r="AU222" s="228" t="s">
        <v>158</v>
      </c>
      <c r="AY222" s="21" t="s">
        <v>150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1" t="s">
        <v>80</v>
      </c>
      <c r="BK222" s="229">
        <f>ROUND(I222*H222,2)</f>
        <v>0</v>
      </c>
      <c r="BL222" s="21" t="s">
        <v>158</v>
      </c>
      <c r="BM222" s="228" t="s">
        <v>344</v>
      </c>
    </row>
    <row r="223" spans="1:47" s="2" customFormat="1" ht="12">
      <c r="A223" s="42"/>
      <c r="B223" s="43"/>
      <c r="C223" s="44"/>
      <c r="D223" s="230" t="s">
        <v>160</v>
      </c>
      <c r="E223" s="44"/>
      <c r="F223" s="231" t="s">
        <v>345</v>
      </c>
      <c r="G223" s="44"/>
      <c r="H223" s="44"/>
      <c r="I223" s="232"/>
      <c r="J223" s="44"/>
      <c r="K223" s="44"/>
      <c r="L223" s="48"/>
      <c r="M223" s="233"/>
      <c r="N223" s="234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160</v>
      </c>
      <c r="AU223" s="21" t="s">
        <v>158</v>
      </c>
    </row>
    <row r="224" spans="1:47" s="2" customFormat="1" ht="12">
      <c r="A224" s="42"/>
      <c r="B224" s="43"/>
      <c r="C224" s="44"/>
      <c r="D224" s="235" t="s">
        <v>162</v>
      </c>
      <c r="E224" s="44"/>
      <c r="F224" s="236" t="s">
        <v>346</v>
      </c>
      <c r="G224" s="44"/>
      <c r="H224" s="44"/>
      <c r="I224" s="232"/>
      <c r="J224" s="44"/>
      <c r="K224" s="44"/>
      <c r="L224" s="48"/>
      <c r="M224" s="233"/>
      <c r="N224" s="234"/>
      <c r="O224" s="88"/>
      <c r="P224" s="88"/>
      <c r="Q224" s="88"/>
      <c r="R224" s="88"/>
      <c r="S224" s="88"/>
      <c r="T224" s="89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T224" s="21" t="s">
        <v>162</v>
      </c>
      <c r="AU224" s="21" t="s">
        <v>158</v>
      </c>
    </row>
    <row r="225" spans="1:65" s="2" customFormat="1" ht="24.15" customHeight="1">
      <c r="A225" s="42"/>
      <c r="B225" s="43"/>
      <c r="C225" s="217" t="s">
        <v>347</v>
      </c>
      <c r="D225" s="217" t="s">
        <v>153</v>
      </c>
      <c r="E225" s="218" t="s">
        <v>348</v>
      </c>
      <c r="F225" s="219" t="s">
        <v>349</v>
      </c>
      <c r="G225" s="220" t="s">
        <v>337</v>
      </c>
      <c r="H225" s="221">
        <v>465.094</v>
      </c>
      <c r="I225" s="222"/>
      <c r="J225" s="223">
        <f>ROUND(I225*H225,2)</f>
        <v>0</v>
      </c>
      <c r="K225" s="219" t="s">
        <v>157</v>
      </c>
      <c r="L225" s="48"/>
      <c r="M225" s="224" t="s">
        <v>19</v>
      </c>
      <c r="N225" s="225" t="s">
        <v>43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28" t="s">
        <v>158</v>
      </c>
      <c r="AT225" s="228" t="s">
        <v>153</v>
      </c>
      <c r="AU225" s="228" t="s">
        <v>158</v>
      </c>
      <c r="AY225" s="21" t="s">
        <v>150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80</v>
      </c>
      <c r="BK225" s="229">
        <f>ROUND(I225*H225,2)</f>
        <v>0</v>
      </c>
      <c r="BL225" s="21" t="s">
        <v>158</v>
      </c>
      <c r="BM225" s="228" t="s">
        <v>350</v>
      </c>
    </row>
    <row r="226" spans="1:47" s="2" customFormat="1" ht="12">
      <c r="A226" s="42"/>
      <c r="B226" s="43"/>
      <c r="C226" s="44"/>
      <c r="D226" s="230" t="s">
        <v>160</v>
      </c>
      <c r="E226" s="44"/>
      <c r="F226" s="231" t="s">
        <v>351</v>
      </c>
      <c r="G226" s="44"/>
      <c r="H226" s="44"/>
      <c r="I226" s="232"/>
      <c r="J226" s="44"/>
      <c r="K226" s="44"/>
      <c r="L226" s="48"/>
      <c r="M226" s="233"/>
      <c r="N226" s="234"/>
      <c r="O226" s="88"/>
      <c r="P226" s="88"/>
      <c r="Q226" s="88"/>
      <c r="R226" s="88"/>
      <c r="S226" s="88"/>
      <c r="T226" s="89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T226" s="21" t="s">
        <v>160</v>
      </c>
      <c r="AU226" s="21" t="s">
        <v>158</v>
      </c>
    </row>
    <row r="227" spans="1:47" s="2" customFormat="1" ht="12">
      <c r="A227" s="42"/>
      <c r="B227" s="43"/>
      <c r="C227" s="44"/>
      <c r="D227" s="235" t="s">
        <v>162</v>
      </c>
      <c r="E227" s="44"/>
      <c r="F227" s="236" t="s">
        <v>352</v>
      </c>
      <c r="G227" s="44"/>
      <c r="H227" s="44"/>
      <c r="I227" s="232"/>
      <c r="J227" s="44"/>
      <c r="K227" s="44"/>
      <c r="L227" s="48"/>
      <c r="M227" s="233"/>
      <c r="N227" s="234"/>
      <c r="O227" s="88"/>
      <c r="P227" s="88"/>
      <c r="Q227" s="88"/>
      <c r="R227" s="88"/>
      <c r="S227" s="88"/>
      <c r="T227" s="89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T227" s="21" t="s">
        <v>162</v>
      </c>
      <c r="AU227" s="21" t="s">
        <v>158</v>
      </c>
    </row>
    <row r="228" spans="1:51" s="14" customFormat="1" ht="12">
      <c r="A228" s="14"/>
      <c r="B228" s="247"/>
      <c r="C228" s="248"/>
      <c r="D228" s="230" t="s">
        <v>164</v>
      </c>
      <c r="E228" s="248"/>
      <c r="F228" s="250" t="s">
        <v>353</v>
      </c>
      <c r="G228" s="248"/>
      <c r="H228" s="251">
        <v>465.094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164</v>
      </c>
      <c r="AU228" s="257" t="s">
        <v>158</v>
      </c>
      <c r="AV228" s="14" t="s">
        <v>82</v>
      </c>
      <c r="AW228" s="14" t="s">
        <v>4</v>
      </c>
      <c r="AX228" s="14" t="s">
        <v>80</v>
      </c>
      <c r="AY228" s="257" t="s">
        <v>150</v>
      </c>
    </row>
    <row r="229" spans="1:65" s="2" customFormat="1" ht="44.25" customHeight="1">
      <c r="A229" s="42"/>
      <c r="B229" s="43"/>
      <c r="C229" s="217" t="s">
        <v>354</v>
      </c>
      <c r="D229" s="217" t="s">
        <v>153</v>
      </c>
      <c r="E229" s="218" t="s">
        <v>355</v>
      </c>
      <c r="F229" s="219" t="s">
        <v>356</v>
      </c>
      <c r="G229" s="220" t="s">
        <v>337</v>
      </c>
      <c r="H229" s="221">
        <v>33.221</v>
      </c>
      <c r="I229" s="222"/>
      <c r="J229" s="223">
        <f>ROUND(I229*H229,2)</f>
        <v>0</v>
      </c>
      <c r="K229" s="219" t="s">
        <v>157</v>
      </c>
      <c r="L229" s="48"/>
      <c r="M229" s="224" t="s">
        <v>19</v>
      </c>
      <c r="N229" s="225" t="s">
        <v>43</v>
      </c>
      <c r="O229" s="88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8" t="s">
        <v>158</v>
      </c>
      <c r="AT229" s="228" t="s">
        <v>153</v>
      </c>
      <c r="AU229" s="228" t="s">
        <v>158</v>
      </c>
      <c r="AY229" s="21" t="s">
        <v>150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80</v>
      </c>
      <c r="BK229" s="229">
        <f>ROUND(I229*H229,2)</f>
        <v>0</v>
      </c>
      <c r="BL229" s="21" t="s">
        <v>158</v>
      </c>
      <c r="BM229" s="228" t="s">
        <v>357</v>
      </c>
    </row>
    <row r="230" spans="1:47" s="2" customFormat="1" ht="12">
      <c r="A230" s="42"/>
      <c r="B230" s="43"/>
      <c r="C230" s="44"/>
      <c r="D230" s="230" t="s">
        <v>160</v>
      </c>
      <c r="E230" s="44"/>
      <c r="F230" s="231" t="s">
        <v>358</v>
      </c>
      <c r="G230" s="44"/>
      <c r="H230" s="44"/>
      <c r="I230" s="232"/>
      <c r="J230" s="44"/>
      <c r="K230" s="44"/>
      <c r="L230" s="48"/>
      <c r="M230" s="233"/>
      <c r="N230" s="234"/>
      <c r="O230" s="88"/>
      <c r="P230" s="88"/>
      <c r="Q230" s="88"/>
      <c r="R230" s="88"/>
      <c r="S230" s="88"/>
      <c r="T230" s="89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T230" s="21" t="s">
        <v>160</v>
      </c>
      <c r="AU230" s="21" t="s">
        <v>158</v>
      </c>
    </row>
    <row r="231" spans="1:47" s="2" customFormat="1" ht="12">
      <c r="A231" s="42"/>
      <c r="B231" s="43"/>
      <c r="C231" s="44"/>
      <c r="D231" s="235" t="s">
        <v>162</v>
      </c>
      <c r="E231" s="44"/>
      <c r="F231" s="236" t="s">
        <v>359</v>
      </c>
      <c r="G231" s="44"/>
      <c r="H231" s="44"/>
      <c r="I231" s="232"/>
      <c r="J231" s="44"/>
      <c r="K231" s="44"/>
      <c r="L231" s="48"/>
      <c r="M231" s="233"/>
      <c r="N231" s="234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1" t="s">
        <v>162</v>
      </c>
      <c r="AU231" s="21" t="s">
        <v>158</v>
      </c>
    </row>
    <row r="232" spans="1:63" s="16" customFormat="1" ht="20.85" customHeight="1">
      <c r="A232" s="16"/>
      <c r="B232" s="279"/>
      <c r="C232" s="280"/>
      <c r="D232" s="281" t="s">
        <v>71</v>
      </c>
      <c r="E232" s="281" t="s">
        <v>360</v>
      </c>
      <c r="F232" s="281" t="s">
        <v>361</v>
      </c>
      <c r="G232" s="280"/>
      <c r="H232" s="280"/>
      <c r="I232" s="282"/>
      <c r="J232" s="283">
        <f>BK232</f>
        <v>0</v>
      </c>
      <c r="K232" s="280"/>
      <c r="L232" s="284"/>
      <c r="M232" s="285"/>
      <c r="N232" s="286"/>
      <c r="O232" s="286"/>
      <c r="P232" s="287">
        <f>SUM(P233:P235)</f>
        <v>0</v>
      </c>
      <c r="Q232" s="286"/>
      <c r="R232" s="287">
        <f>SUM(R233:R235)</f>
        <v>0</v>
      </c>
      <c r="S232" s="286"/>
      <c r="T232" s="288">
        <f>SUM(T233:T235)</f>
        <v>0</v>
      </c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R232" s="289" t="s">
        <v>80</v>
      </c>
      <c r="AT232" s="290" t="s">
        <v>71</v>
      </c>
      <c r="AU232" s="290" t="s">
        <v>151</v>
      </c>
      <c r="AY232" s="289" t="s">
        <v>150</v>
      </c>
      <c r="BK232" s="291">
        <f>SUM(BK233:BK235)</f>
        <v>0</v>
      </c>
    </row>
    <row r="233" spans="1:65" s="2" customFormat="1" ht="21.75" customHeight="1">
      <c r="A233" s="42"/>
      <c r="B233" s="43"/>
      <c r="C233" s="217" t="s">
        <v>362</v>
      </c>
      <c r="D233" s="217" t="s">
        <v>153</v>
      </c>
      <c r="E233" s="218" t="s">
        <v>363</v>
      </c>
      <c r="F233" s="219" t="s">
        <v>364</v>
      </c>
      <c r="G233" s="220" t="s">
        <v>337</v>
      </c>
      <c r="H233" s="221">
        <v>26.738</v>
      </c>
      <c r="I233" s="222"/>
      <c r="J233" s="223">
        <f>ROUND(I233*H233,2)</f>
        <v>0</v>
      </c>
      <c r="K233" s="219" t="s">
        <v>157</v>
      </c>
      <c r="L233" s="48"/>
      <c r="M233" s="224" t="s">
        <v>19</v>
      </c>
      <c r="N233" s="225" t="s">
        <v>43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R233" s="228" t="s">
        <v>158</v>
      </c>
      <c r="AT233" s="228" t="s">
        <v>153</v>
      </c>
      <c r="AU233" s="228" t="s">
        <v>158</v>
      </c>
      <c r="AY233" s="21" t="s">
        <v>150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1" t="s">
        <v>80</v>
      </c>
      <c r="BK233" s="229">
        <f>ROUND(I233*H233,2)</f>
        <v>0</v>
      </c>
      <c r="BL233" s="21" t="s">
        <v>158</v>
      </c>
      <c r="BM233" s="228" t="s">
        <v>365</v>
      </c>
    </row>
    <row r="234" spans="1:47" s="2" customFormat="1" ht="12">
      <c r="A234" s="42"/>
      <c r="B234" s="43"/>
      <c r="C234" s="44"/>
      <c r="D234" s="230" t="s">
        <v>160</v>
      </c>
      <c r="E234" s="44"/>
      <c r="F234" s="231" t="s">
        <v>366</v>
      </c>
      <c r="G234" s="44"/>
      <c r="H234" s="44"/>
      <c r="I234" s="232"/>
      <c r="J234" s="44"/>
      <c r="K234" s="44"/>
      <c r="L234" s="48"/>
      <c r="M234" s="233"/>
      <c r="N234" s="234"/>
      <c r="O234" s="88"/>
      <c r="P234" s="88"/>
      <c r="Q234" s="88"/>
      <c r="R234" s="88"/>
      <c r="S234" s="88"/>
      <c r="T234" s="89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T234" s="21" t="s">
        <v>160</v>
      </c>
      <c r="AU234" s="21" t="s">
        <v>158</v>
      </c>
    </row>
    <row r="235" spans="1:47" s="2" customFormat="1" ht="12">
      <c r="A235" s="42"/>
      <c r="B235" s="43"/>
      <c r="C235" s="44"/>
      <c r="D235" s="235" t="s">
        <v>162</v>
      </c>
      <c r="E235" s="44"/>
      <c r="F235" s="236" t="s">
        <v>367</v>
      </c>
      <c r="G235" s="44"/>
      <c r="H235" s="44"/>
      <c r="I235" s="232"/>
      <c r="J235" s="44"/>
      <c r="K235" s="44"/>
      <c r="L235" s="48"/>
      <c r="M235" s="233"/>
      <c r="N235" s="234"/>
      <c r="O235" s="88"/>
      <c r="P235" s="88"/>
      <c r="Q235" s="88"/>
      <c r="R235" s="88"/>
      <c r="S235" s="88"/>
      <c r="T235" s="89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T235" s="21" t="s">
        <v>162</v>
      </c>
      <c r="AU235" s="21" t="s">
        <v>158</v>
      </c>
    </row>
    <row r="236" spans="1:63" s="12" customFormat="1" ht="25.9" customHeight="1">
      <c r="A236" s="12"/>
      <c r="B236" s="201"/>
      <c r="C236" s="202"/>
      <c r="D236" s="203" t="s">
        <v>71</v>
      </c>
      <c r="E236" s="204" t="s">
        <v>368</v>
      </c>
      <c r="F236" s="204" t="s">
        <v>369</v>
      </c>
      <c r="G236" s="202"/>
      <c r="H236" s="202"/>
      <c r="I236" s="205"/>
      <c r="J236" s="206">
        <f>BK236</f>
        <v>0</v>
      </c>
      <c r="K236" s="202"/>
      <c r="L236" s="207"/>
      <c r="M236" s="208"/>
      <c r="N236" s="209"/>
      <c r="O236" s="209"/>
      <c r="P236" s="210">
        <f>P237+P257+P302+P397+P446+P468</f>
        <v>0</v>
      </c>
      <c r="Q236" s="209"/>
      <c r="R236" s="210">
        <f>R237+R257+R302+R397+R446+R468</f>
        <v>25.451338977199995</v>
      </c>
      <c r="S236" s="209"/>
      <c r="T236" s="211">
        <f>T237+T257+T302+T397+T446+T468</f>
        <v>10.8344704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2" t="s">
        <v>82</v>
      </c>
      <c r="AT236" s="213" t="s">
        <v>71</v>
      </c>
      <c r="AU236" s="213" t="s">
        <v>72</v>
      </c>
      <c r="AY236" s="212" t="s">
        <v>150</v>
      </c>
      <c r="BK236" s="214">
        <f>BK237+BK257+BK302+BK397+BK446+BK468</f>
        <v>0</v>
      </c>
    </row>
    <row r="237" spans="1:63" s="12" customFormat="1" ht="22.8" customHeight="1">
      <c r="A237" s="12"/>
      <c r="B237" s="201"/>
      <c r="C237" s="202"/>
      <c r="D237" s="203" t="s">
        <v>71</v>
      </c>
      <c r="E237" s="215" t="s">
        <v>370</v>
      </c>
      <c r="F237" s="215" t="s">
        <v>371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SUM(P238:P256)</f>
        <v>0</v>
      </c>
      <c r="Q237" s="209"/>
      <c r="R237" s="210">
        <f>SUM(R238:R256)</f>
        <v>3.17</v>
      </c>
      <c r="S237" s="209"/>
      <c r="T237" s="211">
        <f>SUM(T238:T256)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82</v>
      </c>
      <c r="AT237" s="213" t="s">
        <v>71</v>
      </c>
      <c r="AU237" s="213" t="s">
        <v>80</v>
      </c>
      <c r="AY237" s="212" t="s">
        <v>150</v>
      </c>
      <c r="BK237" s="214">
        <f>SUM(BK238:BK256)</f>
        <v>0</v>
      </c>
    </row>
    <row r="238" spans="1:65" s="2" customFormat="1" ht="24.15" customHeight="1">
      <c r="A238" s="42"/>
      <c r="B238" s="43"/>
      <c r="C238" s="217" t="s">
        <v>372</v>
      </c>
      <c r="D238" s="217" t="s">
        <v>153</v>
      </c>
      <c r="E238" s="218" t="s">
        <v>373</v>
      </c>
      <c r="F238" s="219" t="s">
        <v>374</v>
      </c>
      <c r="G238" s="220" t="s">
        <v>235</v>
      </c>
      <c r="H238" s="221">
        <v>6</v>
      </c>
      <c r="I238" s="222"/>
      <c r="J238" s="223">
        <f>ROUND(I238*H238,2)</f>
        <v>0</v>
      </c>
      <c r="K238" s="219" t="s">
        <v>157</v>
      </c>
      <c r="L238" s="48"/>
      <c r="M238" s="224" t="s">
        <v>19</v>
      </c>
      <c r="N238" s="225" t="s">
        <v>43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28" t="s">
        <v>265</v>
      </c>
      <c r="AT238" s="228" t="s">
        <v>153</v>
      </c>
      <c r="AU238" s="228" t="s">
        <v>82</v>
      </c>
      <c r="AY238" s="21" t="s">
        <v>150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1" t="s">
        <v>80</v>
      </c>
      <c r="BK238" s="229">
        <f>ROUND(I238*H238,2)</f>
        <v>0</v>
      </c>
      <c r="BL238" s="21" t="s">
        <v>265</v>
      </c>
      <c r="BM238" s="228" t="s">
        <v>375</v>
      </c>
    </row>
    <row r="239" spans="1:47" s="2" customFormat="1" ht="12">
      <c r="A239" s="42"/>
      <c r="B239" s="43"/>
      <c r="C239" s="44"/>
      <c r="D239" s="230" t="s">
        <v>160</v>
      </c>
      <c r="E239" s="44"/>
      <c r="F239" s="231" t="s">
        <v>376</v>
      </c>
      <c r="G239" s="44"/>
      <c r="H239" s="44"/>
      <c r="I239" s="232"/>
      <c r="J239" s="44"/>
      <c r="K239" s="44"/>
      <c r="L239" s="48"/>
      <c r="M239" s="233"/>
      <c r="N239" s="234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1" t="s">
        <v>160</v>
      </c>
      <c r="AU239" s="21" t="s">
        <v>82</v>
      </c>
    </row>
    <row r="240" spans="1:47" s="2" customFormat="1" ht="12">
      <c r="A240" s="42"/>
      <c r="B240" s="43"/>
      <c r="C240" s="44"/>
      <c r="D240" s="235" t="s">
        <v>162</v>
      </c>
      <c r="E240" s="44"/>
      <c r="F240" s="236" t="s">
        <v>377</v>
      </c>
      <c r="G240" s="44"/>
      <c r="H240" s="44"/>
      <c r="I240" s="232"/>
      <c r="J240" s="44"/>
      <c r="K240" s="44"/>
      <c r="L240" s="48"/>
      <c r="M240" s="233"/>
      <c r="N240" s="234"/>
      <c r="O240" s="88"/>
      <c r="P240" s="88"/>
      <c r="Q240" s="88"/>
      <c r="R240" s="88"/>
      <c r="S240" s="88"/>
      <c r="T240" s="89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T240" s="21" t="s">
        <v>162</v>
      </c>
      <c r="AU240" s="21" t="s">
        <v>82</v>
      </c>
    </row>
    <row r="241" spans="1:51" s="14" customFormat="1" ht="12">
      <c r="A241" s="14"/>
      <c r="B241" s="247"/>
      <c r="C241" s="248"/>
      <c r="D241" s="230" t="s">
        <v>164</v>
      </c>
      <c r="E241" s="249" t="s">
        <v>19</v>
      </c>
      <c r="F241" s="250" t="s">
        <v>378</v>
      </c>
      <c r="G241" s="248"/>
      <c r="H241" s="251">
        <v>3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7" t="s">
        <v>164</v>
      </c>
      <c r="AU241" s="257" t="s">
        <v>82</v>
      </c>
      <c r="AV241" s="14" t="s">
        <v>82</v>
      </c>
      <c r="AW241" s="14" t="s">
        <v>33</v>
      </c>
      <c r="AX241" s="14" t="s">
        <v>72</v>
      </c>
      <c r="AY241" s="257" t="s">
        <v>150</v>
      </c>
    </row>
    <row r="242" spans="1:51" s="14" customFormat="1" ht="12">
      <c r="A242" s="14"/>
      <c r="B242" s="247"/>
      <c r="C242" s="248"/>
      <c r="D242" s="230" t="s">
        <v>164</v>
      </c>
      <c r="E242" s="249" t="s">
        <v>19</v>
      </c>
      <c r="F242" s="250" t="s">
        <v>378</v>
      </c>
      <c r="G242" s="248"/>
      <c r="H242" s="251">
        <v>3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164</v>
      </c>
      <c r="AU242" s="257" t="s">
        <v>82</v>
      </c>
      <c r="AV242" s="14" t="s">
        <v>82</v>
      </c>
      <c r="AW242" s="14" t="s">
        <v>33</v>
      </c>
      <c r="AX242" s="14" t="s">
        <v>72</v>
      </c>
      <c r="AY242" s="257" t="s">
        <v>150</v>
      </c>
    </row>
    <row r="243" spans="1:51" s="15" customFormat="1" ht="12">
      <c r="A243" s="15"/>
      <c r="B243" s="258"/>
      <c r="C243" s="259"/>
      <c r="D243" s="230" t="s">
        <v>164</v>
      </c>
      <c r="E243" s="260" t="s">
        <v>19</v>
      </c>
      <c r="F243" s="261" t="s">
        <v>168</v>
      </c>
      <c r="G243" s="259"/>
      <c r="H243" s="262">
        <v>6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8" t="s">
        <v>164</v>
      </c>
      <c r="AU243" s="268" t="s">
        <v>82</v>
      </c>
      <c r="AV243" s="15" t="s">
        <v>158</v>
      </c>
      <c r="AW243" s="15" t="s">
        <v>33</v>
      </c>
      <c r="AX243" s="15" t="s">
        <v>80</v>
      </c>
      <c r="AY243" s="268" t="s">
        <v>150</v>
      </c>
    </row>
    <row r="244" spans="1:65" s="2" customFormat="1" ht="24.15" customHeight="1">
      <c r="A244" s="42"/>
      <c r="B244" s="43"/>
      <c r="C244" s="269" t="s">
        <v>379</v>
      </c>
      <c r="D244" s="269" t="s">
        <v>240</v>
      </c>
      <c r="E244" s="270" t="s">
        <v>80</v>
      </c>
      <c r="F244" s="271" t="s">
        <v>380</v>
      </c>
      <c r="G244" s="272" t="s">
        <v>381</v>
      </c>
      <c r="H244" s="273">
        <v>3</v>
      </c>
      <c r="I244" s="274"/>
      <c r="J244" s="275">
        <f>ROUND(I244*H244,2)</f>
        <v>0</v>
      </c>
      <c r="K244" s="271" t="s">
        <v>382</v>
      </c>
      <c r="L244" s="276"/>
      <c r="M244" s="277" t="s">
        <v>19</v>
      </c>
      <c r="N244" s="278" t="s">
        <v>43</v>
      </c>
      <c r="O244" s="88"/>
      <c r="P244" s="226">
        <f>O244*H244</f>
        <v>0</v>
      </c>
      <c r="Q244" s="226">
        <v>0.015</v>
      </c>
      <c r="R244" s="226">
        <f>Q244*H244</f>
        <v>0.045</v>
      </c>
      <c r="S244" s="226">
        <v>0</v>
      </c>
      <c r="T244" s="227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28" t="s">
        <v>216</v>
      </c>
      <c r="AT244" s="228" t="s">
        <v>240</v>
      </c>
      <c r="AU244" s="228" t="s">
        <v>82</v>
      </c>
      <c r="AY244" s="21" t="s">
        <v>150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1" t="s">
        <v>80</v>
      </c>
      <c r="BK244" s="229">
        <f>ROUND(I244*H244,2)</f>
        <v>0</v>
      </c>
      <c r="BL244" s="21" t="s">
        <v>158</v>
      </c>
      <c r="BM244" s="228" t="s">
        <v>383</v>
      </c>
    </row>
    <row r="245" spans="1:47" s="2" customFormat="1" ht="12">
      <c r="A245" s="42"/>
      <c r="B245" s="43"/>
      <c r="C245" s="44"/>
      <c r="D245" s="230" t="s">
        <v>160</v>
      </c>
      <c r="E245" s="44"/>
      <c r="F245" s="231" t="s">
        <v>380</v>
      </c>
      <c r="G245" s="44"/>
      <c r="H245" s="44"/>
      <c r="I245" s="232"/>
      <c r="J245" s="44"/>
      <c r="K245" s="44"/>
      <c r="L245" s="48"/>
      <c r="M245" s="233"/>
      <c r="N245" s="234"/>
      <c r="O245" s="88"/>
      <c r="P245" s="88"/>
      <c r="Q245" s="88"/>
      <c r="R245" s="88"/>
      <c r="S245" s="88"/>
      <c r="T245" s="89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T245" s="21" t="s">
        <v>160</v>
      </c>
      <c r="AU245" s="21" t="s">
        <v>82</v>
      </c>
    </row>
    <row r="246" spans="1:65" s="2" customFormat="1" ht="24.15" customHeight="1">
      <c r="A246" s="42"/>
      <c r="B246" s="43"/>
      <c r="C246" s="269" t="s">
        <v>384</v>
      </c>
      <c r="D246" s="269" t="s">
        <v>240</v>
      </c>
      <c r="E246" s="270" t="s">
        <v>82</v>
      </c>
      <c r="F246" s="271" t="s">
        <v>385</v>
      </c>
      <c r="G246" s="272" t="s">
        <v>381</v>
      </c>
      <c r="H246" s="273">
        <v>3</v>
      </c>
      <c r="I246" s="274"/>
      <c r="J246" s="275">
        <f>ROUND(I246*H246,2)</f>
        <v>0</v>
      </c>
      <c r="K246" s="271" t="s">
        <v>382</v>
      </c>
      <c r="L246" s="276"/>
      <c r="M246" s="277" t="s">
        <v>19</v>
      </c>
      <c r="N246" s="278" t="s">
        <v>43</v>
      </c>
      <c r="O246" s="88"/>
      <c r="P246" s="226">
        <f>O246*H246</f>
        <v>0</v>
      </c>
      <c r="Q246" s="226">
        <v>0.015</v>
      </c>
      <c r="R246" s="226">
        <f>Q246*H246</f>
        <v>0.045</v>
      </c>
      <c r="S246" s="226">
        <v>0</v>
      </c>
      <c r="T246" s="227">
        <f>S246*H246</f>
        <v>0</v>
      </c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R246" s="228" t="s">
        <v>216</v>
      </c>
      <c r="AT246" s="228" t="s">
        <v>240</v>
      </c>
      <c r="AU246" s="228" t="s">
        <v>82</v>
      </c>
      <c r="AY246" s="21" t="s">
        <v>150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21" t="s">
        <v>80</v>
      </c>
      <c r="BK246" s="229">
        <f>ROUND(I246*H246,2)</f>
        <v>0</v>
      </c>
      <c r="BL246" s="21" t="s">
        <v>158</v>
      </c>
      <c r="BM246" s="228" t="s">
        <v>386</v>
      </c>
    </row>
    <row r="247" spans="1:47" s="2" customFormat="1" ht="12">
      <c r="A247" s="42"/>
      <c r="B247" s="43"/>
      <c r="C247" s="44"/>
      <c r="D247" s="230" t="s">
        <v>160</v>
      </c>
      <c r="E247" s="44"/>
      <c r="F247" s="231" t="s">
        <v>385</v>
      </c>
      <c r="G247" s="44"/>
      <c r="H247" s="44"/>
      <c r="I247" s="232"/>
      <c r="J247" s="44"/>
      <c r="K247" s="44"/>
      <c r="L247" s="48"/>
      <c r="M247" s="233"/>
      <c r="N247" s="234"/>
      <c r="O247" s="88"/>
      <c r="P247" s="88"/>
      <c r="Q247" s="88"/>
      <c r="R247" s="88"/>
      <c r="S247" s="88"/>
      <c r="T247" s="89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T247" s="21" t="s">
        <v>160</v>
      </c>
      <c r="AU247" s="21" t="s">
        <v>82</v>
      </c>
    </row>
    <row r="248" spans="1:65" s="2" customFormat="1" ht="33" customHeight="1">
      <c r="A248" s="42"/>
      <c r="B248" s="43"/>
      <c r="C248" s="269" t="s">
        <v>387</v>
      </c>
      <c r="D248" s="269" t="s">
        <v>240</v>
      </c>
      <c r="E248" s="270" t="s">
        <v>388</v>
      </c>
      <c r="F248" s="271" t="s">
        <v>389</v>
      </c>
      <c r="G248" s="272" t="s">
        <v>381</v>
      </c>
      <c r="H248" s="273">
        <v>58</v>
      </c>
      <c r="I248" s="274"/>
      <c r="J248" s="275">
        <f>ROUND(I248*H248,2)</f>
        <v>0</v>
      </c>
      <c r="K248" s="271" t="s">
        <v>382</v>
      </c>
      <c r="L248" s="276"/>
      <c r="M248" s="277" t="s">
        <v>19</v>
      </c>
      <c r="N248" s="278" t="s">
        <v>43</v>
      </c>
      <c r="O248" s="88"/>
      <c r="P248" s="226">
        <f>O248*H248</f>
        <v>0</v>
      </c>
      <c r="Q248" s="226">
        <v>0.025</v>
      </c>
      <c r="R248" s="226">
        <f>Q248*H248</f>
        <v>1.4500000000000002</v>
      </c>
      <c r="S248" s="226">
        <v>0</v>
      </c>
      <c r="T248" s="227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28" t="s">
        <v>216</v>
      </c>
      <c r="AT248" s="228" t="s">
        <v>240</v>
      </c>
      <c r="AU248" s="228" t="s">
        <v>82</v>
      </c>
      <c r="AY248" s="21" t="s">
        <v>150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1" t="s">
        <v>80</v>
      </c>
      <c r="BK248" s="229">
        <f>ROUND(I248*H248,2)</f>
        <v>0</v>
      </c>
      <c r="BL248" s="21" t="s">
        <v>158</v>
      </c>
      <c r="BM248" s="228" t="s">
        <v>390</v>
      </c>
    </row>
    <row r="249" spans="1:47" s="2" customFormat="1" ht="12">
      <c r="A249" s="42"/>
      <c r="B249" s="43"/>
      <c r="C249" s="44"/>
      <c r="D249" s="230" t="s">
        <v>160</v>
      </c>
      <c r="E249" s="44"/>
      <c r="F249" s="231" t="s">
        <v>389</v>
      </c>
      <c r="G249" s="44"/>
      <c r="H249" s="44"/>
      <c r="I249" s="232"/>
      <c r="J249" s="44"/>
      <c r="K249" s="44"/>
      <c r="L249" s="48"/>
      <c r="M249" s="233"/>
      <c r="N249" s="234"/>
      <c r="O249" s="88"/>
      <c r="P249" s="88"/>
      <c r="Q249" s="88"/>
      <c r="R249" s="88"/>
      <c r="S249" s="88"/>
      <c r="T249" s="89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T249" s="21" t="s">
        <v>160</v>
      </c>
      <c r="AU249" s="21" t="s">
        <v>82</v>
      </c>
    </row>
    <row r="250" spans="1:65" s="2" customFormat="1" ht="49.05" customHeight="1">
      <c r="A250" s="42"/>
      <c r="B250" s="43"/>
      <c r="C250" s="269" t="s">
        <v>391</v>
      </c>
      <c r="D250" s="269" t="s">
        <v>240</v>
      </c>
      <c r="E250" s="270" t="s">
        <v>392</v>
      </c>
      <c r="F250" s="271" t="s">
        <v>393</v>
      </c>
      <c r="G250" s="272" t="s">
        <v>381</v>
      </c>
      <c r="H250" s="273">
        <v>58</v>
      </c>
      <c r="I250" s="274"/>
      <c r="J250" s="275">
        <f>ROUND(I250*H250,2)</f>
        <v>0</v>
      </c>
      <c r="K250" s="271" t="s">
        <v>382</v>
      </c>
      <c r="L250" s="276"/>
      <c r="M250" s="277" t="s">
        <v>19</v>
      </c>
      <c r="N250" s="278" t="s">
        <v>43</v>
      </c>
      <c r="O250" s="88"/>
      <c r="P250" s="226">
        <f>O250*H250</f>
        <v>0</v>
      </c>
      <c r="Q250" s="226">
        <v>0.01</v>
      </c>
      <c r="R250" s="226">
        <f>Q250*H250</f>
        <v>0.58</v>
      </c>
      <c r="S250" s="226">
        <v>0</v>
      </c>
      <c r="T250" s="227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28" t="s">
        <v>216</v>
      </c>
      <c r="AT250" s="228" t="s">
        <v>240</v>
      </c>
      <c r="AU250" s="228" t="s">
        <v>82</v>
      </c>
      <c r="AY250" s="21" t="s">
        <v>150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1" t="s">
        <v>80</v>
      </c>
      <c r="BK250" s="229">
        <f>ROUND(I250*H250,2)</f>
        <v>0</v>
      </c>
      <c r="BL250" s="21" t="s">
        <v>158</v>
      </c>
      <c r="BM250" s="228" t="s">
        <v>394</v>
      </c>
    </row>
    <row r="251" spans="1:47" s="2" customFormat="1" ht="12">
      <c r="A251" s="42"/>
      <c r="B251" s="43"/>
      <c r="C251" s="44"/>
      <c r="D251" s="230" t="s">
        <v>160</v>
      </c>
      <c r="E251" s="44"/>
      <c r="F251" s="231" t="s">
        <v>393</v>
      </c>
      <c r="G251" s="44"/>
      <c r="H251" s="44"/>
      <c r="I251" s="232"/>
      <c r="J251" s="44"/>
      <c r="K251" s="44"/>
      <c r="L251" s="48"/>
      <c r="M251" s="233"/>
      <c r="N251" s="234"/>
      <c r="O251" s="88"/>
      <c r="P251" s="88"/>
      <c r="Q251" s="88"/>
      <c r="R251" s="88"/>
      <c r="S251" s="88"/>
      <c r="T251" s="89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T251" s="21" t="s">
        <v>160</v>
      </c>
      <c r="AU251" s="21" t="s">
        <v>82</v>
      </c>
    </row>
    <row r="252" spans="1:65" s="2" customFormat="1" ht="37.8" customHeight="1">
      <c r="A252" s="42"/>
      <c r="B252" s="43"/>
      <c r="C252" s="269" t="s">
        <v>395</v>
      </c>
      <c r="D252" s="269" t="s">
        <v>240</v>
      </c>
      <c r="E252" s="270" t="s">
        <v>396</v>
      </c>
      <c r="F252" s="271" t="s">
        <v>397</v>
      </c>
      <c r="G252" s="272" t="s">
        <v>381</v>
      </c>
      <c r="H252" s="273">
        <v>42</v>
      </c>
      <c r="I252" s="274"/>
      <c r="J252" s="275">
        <f>ROUND(I252*H252,2)</f>
        <v>0</v>
      </c>
      <c r="K252" s="271" t="s">
        <v>382</v>
      </c>
      <c r="L252" s="276"/>
      <c r="M252" s="277" t="s">
        <v>19</v>
      </c>
      <c r="N252" s="278" t="s">
        <v>43</v>
      </c>
      <c r="O252" s="88"/>
      <c r="P252" s="226">
        <f>O252*H252</f>
        <v>0</v>
      </c>
      <c r="Q252" s="226">
        <v>0.025</v>
      </c>
      <c r="R252" s="226">
        <f>Q252*H252</f>
        <v>1.05</v>
      </c>
      <c r="S252" s="226">
        <v>0</v>
      </c>
      <c r="T252" s="227">
        <f>S252*H252</f>
        <v>0</v>
      </c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R252" s="228" t="s">
        <v>216</v>
      </c>
      <c r="AT252" s="228" t="s">
        <v>240</v>
      </c>
      <c r="AU252" s="228" t="s">
        <v>82</v>
      </c>
      <c r="AY252" s="21" t="s">
        <v>150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21" t="s">
        <v>80</v>
      </c>
      <c r="BK252" s="229">
        <f>ROUND(I252*H252,2)</f>
        <v>0</v>
      </c>
      <c r="BL252" s="21" t="s">
        <v>158</v>
      </c>
      <c r="BM252" s="228" t="s">
        <v>398</v>
      </c>
    </row>
    <row r="253" spans="1:47" s="2" customFormat="1" ht="12">
      <c r="A253" s="42"/>
      <c r="B253" s="43"/>
      <c r="C253" s="44"/>
      <c r="D253" s="230" t="s">
        <v>160</v>
      </c>
      <c r="E253" s="44"/>
      <c r="F253" s="231" t="s">
        <v>397</v>
      </c>
      <c r="G253" s="44"/>
      <c r="H253" s="44"/>
      <c r="I253" s="232"/>
      <c r="J253" s="44"/>
      <c r="K253" s="44"/>
      <c r="L253" s="48"/>
      <c r="M253" s="233"/>
      <c r="N253" s="234"/>
      <c r="O253" s="88"/>
      <c r="P253" s="88"/>
      <c r="Q253" s="88"/>
      <c r="R253" s="88"/>
      <c r="S253" s="88"/>
      <c r="T253" s="89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T253" s="21" t="s">
        <v>160</v>
      </c>
      <c r="AU253" s="21" t="s">
        <v>82</v>
      </c>
    </row>
    <row r="254" spans="1:65" s="2" customFormat="1" ht="24.15" customHeight="1">
      <c r="A254" s="42"/>
      <c r="B254" s="43"/>
      <c r="C254" s="217" t="s">
        <v>399</v>
      </c>
      <c r="D254" s="217" t="s">
        <v>153</v>
      </c>
      <c r="E254" s="218" t="s">
        <v>400</v>
      </c>
      <c r="F254" s="219" t="s">
        <v>401</v>
      </c>
      <c r="G254" s="220" t="s">
        <v>337</v>
      </c>
      <c r="H254" s="221">
        <v>3.17</v>
      </c>
      <c r="I254" s="222"/>
      <c r="J254" s="223">
        <f>ROUND(I254*H254,2)</f>
        <v>0</v>
      </c>
      <c r="K254" s="219" t="s">
        <v>157</v>
      </c>
      <c r="L254" s="48"/>
      <c r="M254" s="224" t="s">
        <v>19</v>
      </c>
      <c r="N254" s="225" t="s">
        <v>43</v>
      </c>
      <c r="O254" s="88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28" t="s">
        <v>265</v>
      </c>
      <c r="AT254" s="228" t="s">
        <v>153</v>
      </c>
      <c r="AU254" s="228" t="s">
        <v>82</v>
      </c>
      <c r="AY254" s="21" t="s">
        <v>150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1" t="s">
        <v>80</v>
      </c>
      <c r="BK254" s="229">
        <f>ROUND(I254*H254,2)</f>
        <v>0</v>
      </c>
      <c r="BL254" s="21" t="s">
        <v>265</v>
      </c>
      <c r="BM254" s="228" t="s">
        <v>402</v>
      </c>
    </row>
    <row r="255" spans="1:47" s="2" customFormat="1" ht="12">
      <c r="A255" s="42"/>
      <c r="B255" s="43"/>
      <c r="C255" s="44"/>
      <c r="D255" s="230" t="s">
        <v>160</v>
      </c>
      <c r="E255" s="44"/>
      <c r="F255" s="231" t="s">
        <v>403</v>
      </c>
      <c r="G255" s="44"/>
      <c r="H255" s="44"/>
      <c r="I255" s="232"/>
      <c r="J255" s="44"/>
      <c r="K255" s="44"/>
      <c r="L255" s="48"/>
      <c r="M255" s="233"/>
      <c r="N255" s="234"/>
      <c r="O255" s="88"/>
      <c r="P255" s="88"/>
      <c r="Q255" s="88"/>
      <c r="R255" s="88"/>
      <c r="S255" s="88"/>
      <c r="T255" s="89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T255" s="21" t="s">
        <v>160</v>
      </c>
      <c r="AU255" s="21" t="s">
        <v>82</v>
      </c>
    </row>
    <row r="256" spans="1:47" s="2" customFormat="1" ht="12">
      <c r="A256" s="42"/>
      <c r="B256" s="43"/>
      <c r="C256" s="44"/>
      <c r="D256" s="235" t="s">
        <v>162</v>
      </c>
      <c r="E256" s="44"/>
      <c r="F256" s="236" t="s">
        <v>404</v>
      </c>
      <c r="G256" s="44"/>
      <c r="H256" s="44"/>
      <c r="I256" s="232"/>
      <c r="J256" s="44"/>
      <c r="K256" s="44"/>
      <c r="L256" s="48"/>
      <c r="M256" s="233"/>
      <c r="N256" s="234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1" t="s">
        <v>162</v>
      </c>
      <c r="AU256" s="21" t="s">
        <v>82</v>
      </c>
    </row>
    <row r="257" spans="1:63" s="12" customFormat="1" ht="22.8" customHeight="1">
      <c r="A257" s="12"/>
      <c r="B257" s="201"/>
      <c r="C257" s="202"/>
      <c r="D257" s="203" t="s">
        <v>71</v>
      </c>
      <c r="E257" s="215" t="s">
        <v>405</v>
      </c>
      <c r="F257" s="215" t="s">
        <v>406</v>
      </c>
      <c r="G257" s="202"/>
      <c r="H257" s="202"/>
      <c r="I257" s="205"/>
      <c r="J257" s="216">
        <f>BK257</f>
        <v>0</v>
      </c>
      <c r="K257" s="202"/>
      <c r="L257" s="207"/>
      <c r="M257" s="208"/>
      <c r="N257" s="209"/>
      <c r="O257" s="209"/>
      <c r="P257" s="210">
        <f>SUM(P258:P301)</f>
        <v>0</v>
      </c>
      <c r="Q257" s="209"/>
      <c r="R257" s="210">
        <f>SUM(R258:R301)</f>
        <v>2.2757637199999996</v>
      </c>
      <c r="S257" s="209"/>
      <c r="T257" s="211">
        <f>SUM(T258:T301)</f>
        <v>10.781332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2" t="s">
        <v>82</v>
      </c>
      <c r="AT257" s="213" t="s">
        <v>71</v>
      </c>
      <c r="AU257" s="213" t="s">
        <v>80</v>
      </c>
      <c r="AY257" s="212" t="s">
        <v>150</v>
      </c>
      <c r="BK257" s="214">
        <f>SUM(BK258:BK301)</f>
        <v>0</v>
      </c>
    </row>
    <row r="258" spans="1:65" s="2" customFormat="1" ht="16.5" customHeight="1">
      <c r="A258" s="42"/>
      <c r="B258" s="43"/>
      <c r="C258" s="217" t="s">
        <v>407</v>
      </c>
      <c r="D258" s="217" t="s">
        <v>153</v>
      </c>
      <c r="E258" s="218" t="s">
        <v>408</v>
      </c>
      <c r="F258" s="219" t="s">
        <v>409</v>
      </c>
      <c r="G258" s="220" t="s">
        <v>156</v>
      </c>
      <c r="H258" s="221">
        <v>453.361</v>
      </c>
      <c r="I258" s="222"/>
      <c r="J258" s="223">
        <f>ROUND(I258*H258,2)</f>
        <v>0</v>
      </c>
      <c r="K258" s="219" t="s">
        <v>157</v>
      </c>
      <c r="L258" s="48"/>
      <c r="M258" s="224" t="s">
        <v>19</v>
      </c>
      <c r="N258" s="225" t="s">
        <v>43</v>
      </c>
      <c r="O258" s="88"/>
      <c r="P258" s="226">
        <f>O258*H258</f>
        <v>0</v>
      </c>
      <c r="Q258" s="226">
        <v>6E-05</v>
      </c>
      <c r="R258" s="226">
        <f>Q258*H258</f>
        <v>0.02720166</v>
      </c>
      <c r="S258" s="226">
        <v>0</v>
      </c>
      <c r="T258" s="227">
        <f>S258*H258</f>
        <v>0</v>
      </c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R258" s="228" t="s">
        <v>265</v>
      </c>
      <c r="AT258" s="228" t="s">
        <v>153</v>
      </c>
      <c r="AU258" s="228" t="s">
        <v>82</v>
      </c>
      <c r="AY258" s="21" t="s">
        <v>150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21" t="s">
        <v>80</v>
      </c>
      <c r="BK258" s="229">
        <f>ROUND(I258*H258,2)</f>
        <v>0</v>
      </c>
      <c r="BL258" s="21" t="s">
        <v>265</v>
      </c>
      <c r="BM258" s="228" t="s">
        <v>410</v>
      </c>
    </row>
    <row r="259" spans="1:47" s="2" customFormat="1" ht="12">
      <c r="A259" s="42"/>
      <c r="B259" s="43"/>
      <c r="C259" s="44"/>
      <c r="D259" s="230" t="s">
        <v>160</v>
      </c>
      <c r="E259" s="44"/>
      <c r="F259" s="231" t="s">
        <v>411</v>
      </c>
      <c r="G259" s="44"/>
      <c r="H259" s="44"/>
      <c r="I259" s="232"/>
      <c r="J259" s="44"/>
      <c r="K259" s="44"/>
      <c r="L259" s="48"/>
      <c r="M259" s="233"/>
      <c r="N259" s="234"/>
      <c r="O259" s="88"/>
      <c r="P259" s="88"/>
      <c r="Q259" s="88"/>
      <c r="R259" s="88"/>
      <c r="S259" s="88"/>
      <c r="T259" s="89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T259" s="21" t="s">
        <v>160</v>
      </c>
      <c r="AU259" s="21" t="s">
        <v>82</v>
      </c>
    </row>
    <row r="260" spans="1:47" s="2" customFormat="1" ht="12">
      <c r="A260" s="42"/>
      <c r="B260" s="43"/>
      <c r="C260" s="44"/>
      <c r="D260" s="235" t="s">
        <v>162</v>
      </c>
      <c r="E260" s="44"/>
      <c r="F260" s="236" t="s">
        <v>412</v>
      </c>
      <c r="G260" s="44"/>
      <c r="H260" s="44"/>
      <c r="I260" s="232"/>
      <c r="J260" s="44"/>
      <c r="K260" s="44"/>
      <c r="L260" s="48"/>
      <c r="M260" s="233"/>
      <c r="N260" s="234"/>
      <c r="O260" s="88"/>
      <c r="P260" s="88"/>
      <c r="Q260" s="88"/>
      <c r="R260" s="88"/>
      <c r="S260" s="88"/>
      <c r="T260" s="89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T260" s="21" t="s">
        <v>162</v>
      </c>
      <c r="AU260" s="21" t="s">
        <v>82</v>
      </c>
    </row>
    <row r="261" spans="1:51" s="14" customFormat="1" ht="12">
      <c r="A261" s="14"/>
      <c r="B261" s="247"/>
      <c r="C261" s="248"/>
      <c r="D261" s="230" t="s">
        <v>164</v>
      </c>
      <c r="E261" s="249" t="s">
        <v>19</v>
      </c>
      <c r="F261" s="250" t="s">
        <v>413</v>
      </c>
      <c r="G261" s="248"/>
      <c r="H261" s="251">
        <v>109.227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7" t="s">
        <v>164</v>
      </c>
      <c r="AU261" s="257" t="s">
        <v>82</v>
      </c>
      <c r="AV261" s="14" t="s">
        <v>82</v>
      </c>
      <c r="AW261" s="14" t="s">
        <v>33</v>
      </c>
      <c r="AX261" s="14" t="s">
        <v>72</v>
      </c>
      <c r="AY261" s="257" t="s">
        <v>150</v>
      </c>
    </row>
    <row r="262" spans="1:51" s="14" customFormat="1" ht="12">
      <c r="A262" s="14"/>
      <c r="B262" s="247"/>
      <c r="C262" s="248"/>
      <c r="D262" s="230" t="s">
        <v>164</v>
      </c>
      <c r="E262" s="249" t="s">
        <v>19</v>
      </c>
      <c r="F262" s="250" t="s">
        <v>414</v>
      </c>
      <c r="G262" s="248"/>
      <c r="H262" s="251">
        <v>97.134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7" t="s">
        <v>164</v>
      </c>
      <c r="AU262" s="257" t="s">
        <v>82</v>
      </c>
      <c r="AV262" s="14" t="s">
        <v>82</v>
      </c>
      <c r="AW262" s="14" t="s">
        <v>33</v>
      </c>
      <c r="AX262" s="14" t="s">
        <v>72</v>
      </c>
      <c r="AY262" s="257" t="s">
        <v>150</v>
      </c>
    </row>
    <row r="263" spans="1:51" s="14" customFormat="1" ht="12">
      <c r="A263" s="14"/>
      <c r="B263" s="247"/>
      <c r="C263" s="248"/>
      <c r="D263" s="230" t="s">
        <v>164</v>
      </c>
      <c r="E263" s="249" t="s">
        <v>19</v>
      </c>
      <c r="F263" s="250" t="s">
        <v>415</v>
      </c>
      <c r="G263" s="248"/>
      <c r="H263" s="251">
        <v>106.401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7" t="s">
        <v>164</v>
      </c>
      <c r="AU263" s="257" t="s">
        <v>82</v>
      </c>
      <c r="AV263" s="14" t="s">
        <v>82</v>
      </c>
      <c r="AW263" s="14" t="s">
        <v>33</v>
      </c>
      <c r="AX263" s="14" t="s">
        <v>72</v>
      </c>
      <c r="AY263" s="257" t="s">
        <v>150</v>
      </c>
    </row>
    <row r="264" spans="1:51" s="14" customFormat="1" ht="12">
      <c r="A264" s="14"/>
      <c r="B264" s="247"/>
      <c r="C264" s="248"/>
      <c r="D264" s="230" t="s">
        <v>164</v>
      </c>
      <c r="E264" s="249" t="s">
        <v>19</v>
      </c>
      <c r="F264" s="250" t="s">
        <v>416</v>
      </c>
      <c r="G264" s="248"/>
      <c r="H264" s="251">
        <v>96.167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7" t="s">
        <v>164</v>
      </c>
      <c r="AU264" s="257" t="s">
        <v>82</v>
      </c>
      <c r="AV264" s="14" t="s">
        <v>82</v>
      </c>
      <c r="AW264" s="14" t="s">
        <v>33</v>
      </c>
      <c r="AX264" s="14" t="s">
        <v>72</v>
      </c>
      <c r="AY264" s="257" t="s">
        <v>150</v>
      </c>
    </row>
    <row r="265" spans="1:51" s="14" customFormat="1" ht="12">
      <c r="A265" s="14"/>
      <c r="B265" s="247"/>
      <c r="C265" s="248"/>
      <c r="D265" s="230" t="s">
        <v>164</v>
      </c>
      <c r="E265" s="249" t="s">
        <v>19</v>
      </c>
      <c r="F265" s="250" t="s">
        <v>417</v>
      </c>
      <c r="G265" s="248"/>
      <c r="H265" s="251">
        <v>44.432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164</v>
      </c>
      <c r="AU265" s="257" t="s">
        <v>82</v>
      </c>
      <c r="AV265" s="14" t="s">
        <v>82</v>
      </c>
      <c r="AW265" s="14" t="s">
        <v>33</v>
      </c>
      <c r="AX265" s="14" t="s">
        <v>72</v>
      </c>
      <c r="AY265" s="257" t="s">
        <v>150</v>
      </c>
    </row>
    <row r="266" spans="1:51" s="15" customFormat="1" ht="12">
      <c r="A266" s="15"/>
      <c r="B266" s="258"/>
      <c r="C266" s="259"/>
      <c r="D266" s="230" t="s">
        <v>164</v>
      </c>
      <c r="E266" s="260" t="s">
        <v>19</v>
      </c>
      <c r="F266" s="261" t="s">
        <v>168</v>
      </c>
      <c r="G266" s="259"/>
      <c r="H266" s="262">
        <v>453.361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8" t="s">
        <v>164</v>
      </c>
      <c r="AU266" s="268" t="s">
        <v>82</v>
      </c>
      <c r="AV266" s="15" t="s">
        <v>158</v>
      </c>
      <c r="AW266" s="15" t="s">
        <v>33</v>
      </c>
      <c r="AX266" s="15" t="s">
        <v>80</v>
      </c>
      <c r="AY266" s="268" t="s">
        <v>150</v>
      </c>
    </row>
    <row r="267" spans="1:65" s="2" customFormat="1" ht="21.75" customHeight="1">
      <c r="A267" s="42"/>
      <c r="B267" s="43"/>
      <c r="C267" s="217" t="s">
        <v>418</v>
      </c>
      <c r="D267" s="217" t="s">
        <v>153</v>
      </c>
      <c r="E267" s="218" t="s">
        <v>419</v>
      </c>
      <c r="F267" s="219" t="s">
        <v>420</v>
      </c>
      <c r="G267" s="220" t="s">
        <v>156</v>
      </c>
      <c r="H267" s="221">
        <v>634.196</v>
      </c>
      <c r="I267" s="222"/>
      <c r="J267" s="223">
        <f>ROUND(I267*H267,2)</f>
        <v>0</v>
      </c>
      <c r="K267" s="219" t="s">
        <v>157</v>
      </c>
      <c r="L267" s="48"/>
      <c r="M267" s="224" t="s">
        <v>19</v>
      </c>
      <c r="N267" s="225" t="s">
        <v>43</v>
      </c>
      <c r="O267" s="88"/>
      <c r="P267" s="226">
        <f>O267*H267</f>
        <v>0</v>
      </c>
      <c r="Q267" s="226">
        <v>0</v>
      </c>
      <c r="R267" s="226">
        <f>Q267*H267</f>
        <v>0</v>
      </c>
      <c r="S267" s="226">
        <v>0.017</v>
      </c>
      <c r="T267" s="227">
        <f>S267*H267</f>
        <v>10.781332</v>
      </c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R267" s="228" t="s">
        <v>265</v>
      </c>
      <c r="AT267" s="228" t="s">
        <v>153</v>
      </c>
      <c r="AU267" s="228" t="s">
        <v>82</v>
      </c>
      <c r="AY267" s="21" t="s">
        <v>150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21" t="s">
        <v>80</v>
      </c>
      <c r="BK267" s="229">
        <f>ROUND(I267*H267,2)</f>
        <v>0</v>
      </c>
      <c r="BL267" s="21" t="s">
        <v>265</v>
      </c>
      <c r="BM267" s="228" t="s">
        <v>421</v>
      </c>
    </row>
    <row r="268" spans="1:47" s="2" customFormat="1" ht="12">
      <c r="A268" s="42"/>
      <c r="B268" s="43"/>
      <c r="C268" s="44"/>
      <c r="D268" s="230" t="s">
        <v>160</v>
      </c>
      <c r="E268" s="44"/>
      <c r="F268" s="231" t="s">
        <v>422</v>
      </c>
      <c r="G268" s="44"/>
      <c r="H268" s="44"/>
      <c r="I268" s="232"/>
      <c r="J268" s="44"/>
      <c r="K268" s="44"/>
      <c r="L268" s="48"/>
      <c r="M268" s="233"/>
      <c r="N268" s="234"/>
      <c r="O268" s="88"/>
      <c r="P268" s="88"/>
      <c r="Q268" s="88"/>
      <c r="R268" s="88"/>
      <c r="S268" s="88"/>
      <c r="T268" s="89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T268" s="21" t="s">
        <v>160</v>
      </c>
      <c r="AU268" s="21" t="s">
        <v>82</v>
      </c>
    </row>
    <row r="269" spans="1:47" s="2" customFormat="1" ht="12">
      <c r="A269" s="42"/>
      <c r="B269" s="43"/>
      <c r="C269" s="44"/>
      <c r="D269" s="235" t="s">
        <v>162</v>
      </c>
      <c r="E269" s="44"/>
      <c r="F269" s="236" t="s">
        <v>423</v>
      </c>
      <c r="G269" s="44"/>
      <c r="H269" s="44"/>
      <c r="I269" s="232"/>
      <c r="J269" s="44"/>
      <c r="K269" s="44"/>
      <c r="L269" s="48"/>
      <c r="M269" s="233"/>
      <c r="N269" s="234"/>
      <c r="O269" s="88"/>
      <c r="P269" s="88"/>
      <c r="Q269" s="88"/>
      <c r="R269" s="88"/>
      <c r="S269" s="88"/>
      <c r="T269" s="89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T269" s="21" t="s">
        <v>162</v>
      </c>
      <c r="AU269" s="21" t="s">
        <v>82</v>
      </c>
    </row>
    <row r="270" spans="1:51" s="13" customFormat="1" ht="12">
      <c r="A270" s="13"/>
      <c r="B270" s="237"/>
      <c r="C270" s="238"/>
      <c r="D270" s="230" t="s">
        <v>164</v>
      </c>
      <c r="E270" s="239" t="s">
        <v>19</v>
      </c>
      <c r="F270" s="240" t="s">
        <v>424</v>
      </c>
      <c r="G270" s="238"/>
      <c r="H270" s="239" t="s">
        <v>19</v>
      </c>
      <c r="I270" s="241"/>
      <c r="J270" s="238"/>
      <c r="K270" s="238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164</v>
      </c>
      <c r="AU270" s="246" t="s">
        <v>82</v>
      </c>
      <c r="AV270" s="13" t="s">
        <v>80</v>
      </c>
      <c r="AW270" s="13" t="s">
        <v>33</v>
      </c>
      <c r="AX270" s="13" t="s">
        <v>72</v>
      </c>
      <c r="AY270" s="246" t="s">
        <v>150</v>
      </c>
    </row>
    <row r="271" spans="1:51" s="14" customFormat="1" ht="12">
      <c r="A271" s="14"/>
      <c r="B271" s="247"/>
      <c r="C271" s="248"/>
      <c r="D271" s="230" t="s">
        <v>164</v>
      </c>
      <c r="E271" s="249" t="s">
        <v>19</v>
      </c>
      <c r="F271" s="250" t="s">
        <v>425</v>
      </c>
      <c r="G271" s="248"/>
      <c r="H271" s="251">
        <v>126.512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164</v>
      </c>
      <c r="AU271" s="257" t="s">
        <v>82</v>
      </c>
      <c r="AV271" s="14" t="s">
        <v>82</v>
      </c>
      <c r="AW271" s="14" t="s">
        <v>33</v>
      </c>
      <c r="AX271" s="14" t="s">
        <v>72</v>
      </c>
      <c r="AY271" s="257" t="s">
        <v>150</v>
      </c>
    </row>
    <row r="272" spans="1:51" s="14" customFormat="1" ht="12">
      <c r="A272" s="14"/>
      <c r="B272" s="247"/>
      <c r="C272" s="248"/>
      <c r="D272" s="230" t="s">
        <v>164</v>
      </c>
      <c r="E272" s="249" t="s">
        <v>19</v>
      </c>
      <c r="F272" s="250" t="s">
        <v>426</v>
      </c>
      <c r="G272" s="248"/>
      <c r="H272" s="251">
        <v>135.958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7" t="s">
        <v>164</v>
      </c>
      <c r="AU272" s="257" t="s">
        <v>82</v>
      </c>
      <c r="AV272" s="14" t="s">
        <v>82</v>
      </c>
      <c r="AW272" s="14" t="s">
        <v>33</v>
      </c>
      <c r="AX272" s="14" t="s">
        <v>72</v>
      </c>
      <c r="AY272" s="257" t="s">
        <v>150</v>
      </c>
    </row>
    <row r="273" spans="1:51" s="14" customFormat="1" ht="12">
      <c r="A273" s="14"/>
      <c r="B273" s="247"/>
      <c r="C273" s="248"/>
      <c r="D273" s="230" t="s">
        <v>164</v>
      </c>
      <c r="E273" s="249" t="s">
        <v>19</v>
      </c>
      <c r="F273" s="250" t="s">
        <v>427</v>
      </c>
      <c r="G273" s="248"/>
      <c r="H273" s="251">
        <v>371.726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7" t="s">
        <v>164</v>
      </c>
      <c r="AU273" s="257" t="s">
        <v>82</v>
      </c>
      <c r="AV273" s="14" t="s">
        <v>82</v>
      </c>
      <c r="AW273" s="14" t="s">
        <v>33</v>
      </c>
      <c r="AX273" s="14" t="s">
        <v>72</v>
      </c>
      <c r="AY273" s="257" t="s">
        <v>150</v>
      </c>
    </row>
    <row r="274" spans="1:51" s="15" customFormat="1" ht="12">
      <c r="A274" s="15"/>
      <c r="B274" s="258"/>
      <c r="C274" s="259"/>
      <c r="D274" s="230" t="s">
        <v>164</v>
      </c>
      <c r="E274" s="260" t="s">
        <v>19</v>
      </c>
      <c r="F274" s="261" t="s">
        <v>168</v>
      </c>
      <c r="G274" s="259"/>
      <c r="H274" s="262">
        <v>634.196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8" t="s">
        <v>164</v>
      </c>
      <c r="AU274" s="268" t="s">
        <v>82</v>
      </c>
      <c r="AV274" s="15" t="s">
        <v>158</v>
      </c>
      <c r="AW274" s="15" t="s">
        <v>33</v>
      </c>
      <c r="AX274" s="15" t="s">
        <v>80</v>
      </c>
      <c r="AY274" s="268" t="s">
        <v>150</v>
      </c>
    </row>
    <row r="275" spans="1:65" s="2" customFormat="1" ht="24.15" customHeight="1">
      <c r="A275" s="42"/>
      <c r="B275" s="43"/>
      <c r="C275" s="217" t="s">
        <v>428</v>
      </c>
      <c r="D275" s="217" t="s">
        <v>153</v>
      </c>
      <c r="E275" s="218" t="s">
        <v>429</v>
      </c>
      <c r="F275" s="219" t="s">
        <v>430</v>
      </c>
      <c r="G275" s="220" t="s">
        <v>156</v>
      </c>
      <c r="H275" s="221">
        <v>22.838</v>
      </c>
      <c r="I275" s="222"/>
      <c r="J275" s="223">
        <f>ROUND(I275*H275,2)</f>
        <v>0</v>
      </c>
      <c r="K275" s="219" t="s">
        <v>157</v>
      </c>
      <c r="L275" s="48"/>
      <c r="M275" s="224" t="s">
        <v>19</v>
      </c>
      <c r="N275" s="225" t="s">
        <v>43</v>
      </c>
      <c r="O275" s="88"/>
      <c r="P275" s="226">
        <f>O275*H275</f>
        <v>0</v>
      </c>
      <c r="Q275" s="226">
        <v>0.00037</v>
      </c>
      <c r="R275" s="226">
        <f>Q275*H275</f>
        <v>0.00845006</v>
      </c>
      <c r="S275" s="226">
        <v>0</v>
      </c>
      <c r="T275" s="227">
        <f>S275*H275</f>
        <v>0</v>
      </c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R275" s="228" t="s">
        <v>265</v>
      </c>
      <c r="AT275" s="228" t="s">
        <v>153</v>
      </c>
      <c r="AU275" s="228" t="s">
        <v>82</v>
      </c>
      <c r="AY275" s="21" t="s">
        <v>150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21" t="s">
        <v>80</v>
      </c>
      <c r="BK275" s="229">
        <f>ROUND(I275*H275,2)</f>
        <v>0</v>
      </c>
      <c r="BL275" s="21" t="s">
        <v>265</v>
      </c>
      <c r="BM275" s="228" t="s">
        <v>431</v>
      </c>
    </row>
    <row r="276" spans="1:47" s="2" customFormat="1" ht="12">
      <c r="A276" s="42"/>
      <c r="B276" s="43"/>
      <c r="C276" s="44"/>
      <c r="D276" s="230" t="s">
        <v>160</v>
      </c>
      <c r="E276" s="44"/>
      <c r="F276" s="231" t="s">
        <v>432</v>
      </c>
      <c r="G276" s="44"/>
      <c r="H276" s="44"/>
      <c r="I276" s="232"/>
      <c r="J276" s="44"/>
      <c r="K276" s="44"/>
      <c r="L276" s="48"/>
      <c r="M276" s="233"/>
      <c r="N276" s="234"/>
      <c r="O276" s="88"/>
      <c r="P276" s="88"/>
      <c r="Q276" s="88"/>
      <c r="R276" s="88"/>
      <c r="S276" s="88"/>
      <c r="T276" s="89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T276" s="21" t="s">
        <v>160</v>
      </c>
      <c r="AU276" s="21" t="s">
        <v>82</v>
      </c>
    </row>
    <row r="277" spans="1:47" s="2" customFormat="1" ht="12">
      <c r="A277" s="42"/>
      <c r="B277" s="43"/>
      <c r="C277" s="44"/>
      <c r="D277" s="235" t="s">
        <v>162</v>
      </c>
      <c r="E277" s="44"/>
      <c r="F277" s="236" t="s">
        <v>433</v>
      </c>
      <c r="G277" s="44"/>
      <c r="H277" s="44"/>
      <c r="I277" s="232"/>
      <c r="J277" s="44"/>
      <c r="K277" s="44"/>
      <c r="L277" s="48"/>
      <c r="M277" s="233"/>
      <c r="N277" s="234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162</v>
      </c>
      <c r="AU277" s="21" t="s">
        <v>82</v>
      </c>
    </row>
    <row r="278" spans="1:51" s="14" customFormat="1" ht="12">
      <c r="A278" s="14"/>
      <c r="B278" s="247"/>
      <c r="C278" s="248"/>
      <c r="D278" s="230" t="s">
        <v>164</v>
      </c>
      <c r="E278" s="249" t="s">
        <v>19</v>
      </c>
      <c r="F278" s="250" t="s">
        <v>434</v>
      </c>
      <c r="G278" s="248"/>
      <c r="H278" s="251">
        <v>17.063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7" t="s">
        <v>164</v>
      </c>
      <c r="AU278" s="257" t="s">
        <v>82</v>
      </c>
      <c r="AV278" s="14" t="s">
        <v>82</v>
      </c>
      <c r="AW278" s="14" t="s">
        <v>33</v>
      </c>
      <c r="AX278" s="14" t="s">
        <v>72</v>
      </c>
      <c r="AY278" s="257" t="s">
        <v>150</v>
      </c>
    </row>
    <row r="279" spans="1:51" s="14" customFormat="1" ht="12">
      <c r="A279" s="14"/>
      <c r="B279" s="247"/>
      <c r="C279" s="248"/>
      <c r="D279" s="230" t="s">
        <v>164</v>
      </c>
      <c r="E279" s="249" t="s">
        <v>19</v>
      </c>
      <c r="F279" s="250" t="s">
        <v>435</v>
      </c>
      <c r="G279" s="248"/>
      <c r="H279" s="251">
        <v>5.775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7" t="s">
        <v>164</v>
      </c>
      <c r="AU279" s="257" t="s">
        <v>82</v>
      </c>
      <c r="AV279" s="14" t="s">
        <v>82</v>
      </c>
      <c r="AW279" s="14" t="s">
        <v>33</v>
      </c>
      <c r="AX279" s="14" t="s">
        <v>72</v>
      </c>
      <c r="AY279" s="257" t="s">
        <v>150</v>
      </c>
    </row>
    <row r="280" spans="1:51" s="15" customFormat="1" ht="12">
      <c r="A280" s="15"/>
      <c r="B280" s="258"/>
      <c r="C280" s="259"/>
      <c r="D280" s="230" t="s">
        <v>164</v>
      </c>
      <c r="E280" s="260" t="s">
        <v>19</v>
      </c>
      <c r="F280" s="261" t="s">
        <v>168</v>
      </c>
      <c r="G280" s="259"/>
      <c r="H280" s="262">
        <v>22.838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8" t="s">
        <v>164</v>
      </c>
      <c r="AU280" s="268" t="s">
        <v>82</v>
      </c>
      <c r="AV280" s="15" t="s">
        <v>158</v>
      </c>
      <c r="AW280" s="15" t="s">
        <v>33</v>
      </c>
      <c r="AX280" s="15" t="s">
        <v>80</v>
      </c>
      <c r="AY280" s="268" t="s">
        <v>150</v>
      </c>
    </row>
    <row r="281" spans="1:65" s="2" customFormat="1" ht="37.8" customHeight="1">
      <c r="A281" s="42"/>
      <c r="B281" s="43"/>
      <c r="C281" s="269" t="s">
        <v>436</v>
      </c>
      <c r="D281" s="269" t="s">
        <v>240</v>
      </c>
      <c r="E281" s="270" t="s">
        <v>158</v>
      </c>
      <c r="F281" s="271" t="s">
        <v>437</v>
      </c>
      <c r="G281" s="272" t="s">
        <v>381</v>
      </c>
      <c r="H281" s="273">
        <v>15</v>
      </c>
      <c r="I281" s="274"/>
      <c r="J281" s="275">
        <f>ROUND(I281*H281,2)</f>
        <v>0</v>
      </c>
      <c r="K281" s="271" t="s">
        <v>382</v>
      </c>
      <c r="L281" s="276"/>
      <c r="M281" s="277" t="s">
        <v>19</v>
      </c>
      <c r="N281" s="278" t="s">
        <v>43</v>
      </c>
      <c r="O281" s="88"/>
      <c r="P281" s="226">
        <f>O281*H281</f>
        <v>0</v>
      </c>
      <c r="Q281" s="226">
        <v>0.05</v>
      </c>
      <c r="R281" s="226">
        <f>Q281*H281</f>
        <v>0.75</v>
      </c>
      <c r="S281" s="226">
        <v>0</v>
      </c>
      <c r="T281" s="227">
        <f>S281*H281</f>
        <v>0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R281" s="228" t="s">
        <v>216</v>
      </c>
      <c r="AT281" s="228" t="s">
        <v>240</v>
      </c>
      <c r="AU281" s="228" t="s">
        <v>82</v>
      </c>
      <c r="AY281" s="21" t="s">
        <v>150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21" t="s">
        <v>80</v>
      </c>
      <c r="BK281" s="229">
        <f>ROUND(I281*H281,2)</f>
        <v>0</v>
      </c>
      <c r="BL281" s="21" t="s">
        <v>158</v>
      </c>
      <c r="BM281" s="228" t="s">
        <v>438</v>
      </c>
    </row>
    <row r="282" spans="1:47" s="2" customFormat="1" ht="12">
      <c r="A282" s="42"/>
      <c r="B282" s="43"/>
      <c r="C282" s="44"/>
      <c r="D282" s="230" t="s">
        <v>160</v>
      </c>
      <c r="E282" s="44"/>
      <c r="F282" s="231" t="s">
        <v>437</v>
      </c>
      <c r="G282" s="44"/>
      <c r="H282" s="44"/>
      <c r="I282" s="232"/>
      <c r="J282" s="44"/>
      <c r="K282" s="44"/>
      <c r="L282" s="48"/>
      <c r="M282" s="233"/>
      <c r="N282" s="234"/>
      <c r="O282" s="88"/>
      <c r="P282" s="88"/>
      <c r="Q282" s="88"/>
      <c r="R282" s="88"/>
      <c r="S282" s="88"/>
      <c r="T282" s="89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T282" s="21" t="s">
        <v>160</v>
      </c>
      <c r="AU282" s="21" t="s">
        <v>82</v>
      </c>
    </row>
    <row r="283" spans="1:65" s="2" customFormat="1" ht="37.8" customHeight="1">
      <c r="A283" s="42"/>
      <c r="B283" s="43"/>
      <c r="C283" s="269" t="s">
        <v>439</v>
      </c>
      <c r="D283" s="269" t="s">
        <v>240</v>
      </c>
      <c r="E283" s="270" t="s">
        <v>193</v>
      </c>
      <c r="F283" s="271" t="s">
        <v>440</v>
      </c>
      <c r="G283" s="272" t="s">
        <v>381</v>
      </c>
      <c r="H283" s="273">
        <v>6</v>
      </c>
      <c r="I283" s="274"/>
      <c r="J283" s="275">
        <f>ROUND(I283*H283,2)</f>
        <v>0</v>
      </c>
      <c r="K283" s="271" t="s">
        <v>382</v>
      </c>
      <c r="L283" s="276"/>
      <c r="M283" s="277" t="s">
        <v>19</v>
      </c>
      <c r="N283" s="278" t="s">
        <v>43</v>
      </c>
      <c r="O283" s="88"/>
      <c r="P283" s="226">
        <f>O283*H283</f>
        <v>0</v>
      </c>
      <c r="Q283" s="226">
        <v>0.05</v>
      </c>
      <c r="R283" s="226">
        <f>Q283*H283</f>
        <v>0.30000000000000004</v>
      </c>
      <c r="S283" s="226">
        <v>0</v>
      </c>
      <c r="T283" s="227">
        <f>S283*H283</f>
        <v>0</v>
      </c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R283" s="228" t="s">
        <v>216</v>
      </c>
      <c r="AT283" s="228" t="s">
        <v>240</v>
      </c>
      <c r="AU283" s="228" t="s">
        <v>82</v>
      </c>
      <c r="AY283" s="21" t="s">
        <v>150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1" t="s">
        <v>80</v>
      </c>
      <c r="BK283" s="229">
        <f>ROUND(I283*H283,2)</f>
        <v>0</v>
      </c>
      <c r="BL283" s="21" t="s">
        <v>158</v>
      </c>
      <c r="BM283" s="228" t="s">
        <v>441</v>
      </c>
    </row>
    <row r="284" spans="1:47" s="2" customFormat="1" ht="12">
      <c r="A284" s="42"/>
      <c r="B284" s="43"/>
      <c r="C284" s="44"/>
      <c r="D284" s="230" t="s">
        <v>160</v>
      </c>
      <c r="E284" s="44"/>
      <c r="F284" s="231" t="s">
        <v>440</v>
      </c>
      <c r="G284" s="44"/>
      <c r="H284" s="44"/>
      <c r="I284" s="232"/>
      <c r="J284" s="44"/>
      <c r="K284" s="44"/>
      <c r="L284" s="48"/>
      <c r="M284" s="233"/>
      <c r="N284" s="234"/>
      <c r="O284" s="88"/>
      <c r="P284" s="88"/>
      <c r="Q284" s="88"/>
      <c r="R284" s="88"/>
      <c r="S284" s="88"/>
      <c r="T284" s="89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T284" s="21" t="s">
        <v>160</v>
      </c>
      <c r="AU284" s="21" t="s">
        <v>82</v>
      </c>
    </row>
    <row r="285" spans="1:65" s="2" customFormat="1" ht="24.15" customHeight="1">
      <c r="A285" s="42"/>
      <c r="B285" s="43"/>
      <c r="C285" s="217" t="s">
        <v>442</v>
      </c>
      <c r="D285" s="217" t="s">
        <v>153</v>
      </c>
      <c r="E285" s="218" t="s">
        <v>443</v>
      </c>
      <c r="F285" s="219" t="s">
        <v>444</v>
      </c>
      <c r="G285" s="220" t="s">
        <v>235</v>
      </c>
      <c r="H285" s="221">
        <v>22</v>
      </c>
      <c r="I285" s="222"/>
      <c r="J285" s="223">
        <f>ROUND(I285*H285,2)</f>
        <v>0</v>
      </c>
      <c r="K285" s="219" t="s">
        <v>157</v>
      </c>
      <c r="L285" s="48"/>
      <c r="M285" s="224" t="s">
        <v>19</v>
      </c>
      <c r="N285" s="225" t="s">
        <v>43</v>
      </c>
      <c r="O285" s="88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R285" s="228" t="s">
        <v>265</v>
      </c>
      <c r="AT285" s="228" t="s">
        <v>153</v>
      </c>
      <c r="AU285" s="228" t="s">
        <v>82</v>
      </c>
      <c r="AY285" s="21" t="s">
        <v>150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1" t="s">
        <v>80</v>
      </c>
      <c r="BK285" s="229">
        <f>ROUND(I285*H285,2)</f>
        <v>0</v>
      </c>
      <c r="BL285" s="21" t="s">
        <v>265</v>
      </c>
      <c r="BM285" s="228" t="s">
        <v>445</v>
      </c>
    </row>
    <row r="286" spans="1:47" s="2" customFormat="1" ht="12">
      <c r="A286" s="42"/>
      <c r="B286" s="43"/>
      <c r="C286" s="44"/>
      <c r="D286" s="230" t="s">
        <v>160</v>
      </c>
      <c r="E286" s="44"/>
      <c r="F286" s="231" t="s">
        <v>444</v>
      </c>
      <c r="G286" s="44"/>
      <c r="H286" s="44"/>
      <c r="I286" s="232"/>
      <c r="J286" s="44"/>
      <c r="K286" s="44"/>
      <c r="L286" s="48"/>
      <c r="M286" s="233"/>
      <c r="N286" s="234"/>
      <c r="O286" s="88"/>
      <c r="P286" s="88"/>
      <c r="Q286" s="88"/>
      <c r="R286" s="88"/>
      <c r="S286" s="88"/>
      <c r="T286" s="89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T286" s="21" t="s">
        <v>160</v>
      </c>
      <c r="AU286" s="21" t="s">
        <v>82</v>
      </c>
    </row>
    <row r="287" spans="1:47" s="2" customFormat="1" ht="12">
      <c r="A287" s="42"/>
      <c r="B287" s="43"/>
      <c r="C287" s="44"/>
      <c r="D287" s="235" t="s">
        <v>162</v>
      </c>
      <c r="E287" s="44"/>
      <c r="F287" s="236" t="s">
        <v>446</v>
      </c>
      <c r="G287" s="44"/>
      <c r="H287" s="44"/>
      <c r="I287" s="232"/>
      <c r="J287" s="44"/>
      <c r="K287" s="44"/>
      <c r="L287" s="48"/>
      <c r="M287" s="233"/>
      <c r="N287" s="234"/>
      <c r="O287" s="88"/>
      <c r="P287" s="88"/>
      <c r="Q287" s="88"/>
      <c r="R287" s="88"/>
      <c r="S287" s="88"/>
      <c r="T287" s="89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T287" s="21" t="s">
        <v>162</v>
      </c>
      <c r="AU287" s="21" t="s">
        <v>82</v>
      </c>
    </row>
    <row r="288" spans="1:51" s="14" customFormat="1" ht="12">
      <c r="A288" s="14"/>
      <c r="B288" s="247"/>
      <c r="C288" s="248"/>
      <c r="D288" s="230" t="s">
        <v>164</v>
      </c>
      <c r="E288" s="249" t="s">
        <v>19</v>
      </c>
      <c r="F288" s="250" t="s">
        <v>447</v>
      </c>
      <c r="G288" s="248"/>
      <c r="H288" s="251">
        <v>22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7" t="s">
        <v>164</v>
      </c>
      <c r="AU288" s="257" t="s">
        <v>82</v>
      </c>
      <c r="AV288" s="14" t="s">
        <v>82</v>
      </c>
      <c r="AW288" s="14" t="s">
        <v>33</v>
      </c>
      <c r="AX288" s="14" t="s">
        <v>72</v>
      </c>
      <c r="AY288" s="257" t="s">
        <v>150</v>
      </c>
    </row>
    <row r="289" spans="1:51" s="15" customFormat="1" ht="12">
      <c r="A289" s="15"/>
      <c r="B289" s="258"/>
      <c r="C289" s="259"/>
      <c r="D289" s="230" t="s">
        <v>164</v>
      </c>
      <c r="E289" s="260" t="s">
        <v>19</v>
      </c>
      <c r="F289" s="261" t="s">
        <v>168</v>
      </c>
      <c r="G289" s="259"/>
      <c r="H289" s="262">
        <v>22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8" t="s">
        <v>164</v>
      </c>
      <c r="AU289" s="268" t="s">
        <v>82</v>
      </c>
      <c r="AV289" s="15" t="s">
        <v>158</v>
      </c>
      <c r="AW289" s="15" t="s">
        <v>33</v>
      </c>
      <c r="AX289" s="15" t="s">
        <v>80</v>
      </c>
      <c r="AY289" s="268" t="s">
        <v>150</v>
      </c>
    </row>
    <row r="290" spans="1:65" s="2" customFormat="1" ht="44.25" customHeight="1">
      <c r="A290" s="42"/>
      <c r="B290" s="43"/>
      <c r="C290" s="269" t="s">
        <v>448</v>
      </c>
      <c r="D290" s="269" t="s">
        <v>240</v>
      </c>
      <c r="E290" s="270" t="s">
        <v>151</v>
      </c>
      <c r="F290" s="271" t="s">
        <v>449</v>
      </c>
      <c r="G290" s="272" t="s">
        <v>381</v>
      </c>
      <c r="H290" s="273">
        <v>22</v>
      </c>
      <c r="I290" s="274"/>
      <c r="J290" s="275">
        <f>ROUND(I290*H290,2)</f>
        <v>0</v>
      </c>
      <c r="K290" s="271" t="s">
        <v>382</v>
      </c>
      <c r="L290" s="276"/>
      <c r="M290" s="277" t="s">
        <v>19</v>
      </c>
      <c r="N290" s="278" t="s">
        <v>43</v>
      </c>
      <c r="O290" s="88"/>
      <c r="P290" s="226">
        <f>O290*H290</f>
        <v>0</v>
      </c>
      <c r="Q290" s="226">
        <v>0.05</v>
      </c>
      <c r="R290" s="226">
        <f>Q290*H290</f>
        <v>1.1</v>
      </c>
      <c r="S290" s="226">
        <v>0</v>
      </c>
      <c r="T290" s="227">
        <f>S290*H290</f>
        <v>0</v>
      </c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R290" s="228" t="s">
        <v>216</v>
      </c>
      <c r="AT290" s="228" t="s">
        <v>240</v>
      </c>
      <c r="AU290" s="228" t="s">
        <v>82</v>
      </c>
      <c r="AY290" s="21" t="s">
        <v>150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21" t="s">
        <v>80</v>
      </c>
      <c r="BK290" s="229">
        <f>ROUND(I290*H290,2)</f>
        <v>0</v>
      </c>
      <c r="BL290" s="21" t="s">
        <v>158</v>
      </c>
      <c r="BM290" s="228" t="s">
        <v>450</v>
      </c>
    </row>
    <row r="291" spans="1:47" s="2" customFormat="1" ht="12">
      <c r="A291" s="42"/>
      <c r="B291" s="43"/>
      <c r="C291" s="44"/>
      <c r="D291" s="230" t="s">
        <v>160</v>
      </c>
      <c r="E291" s="44"/>
      <c r="F291" s="231" t="s">
        <v>449</v>
      </c>
      <c r="G291" s="44"/>
      <c r="H291" s="44"/>
      <c r="I291" s="232"/>
      <c r="J291" s="44"/>
      <c r="K291" s="44"/>
      <c r="L291" s="48"/>
      <c r="M291" s="233"/>
      <c r="N291" s="234"/>
      <c r="O291" s="88"/>
      <c r="P291" s="88"/>
      <c r="Q291" s="88"/>
      <c r="R291" s="88"/>
      <c r="S291" s="88"/>
      <c r="T291" s="89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T291" s="21" t="s">
        <v>160</v>
      </c>
      <c r="AU291" s="21" t="s">
        <v>82</v>
      </c>
    </row>
    <row r="292" spans="1:65" s="2" customFormat="1" ht="16.5" customHeight="1">
      <c r="A292" s="42"/>
      <c r="B292" s="43"/>
      <c r="C292" s="217" t="s">
        <v>451</v>
      </c>
      <c r="D292" s="217" t="s">
        <v>153</v>
      </c>
      <c r="E292" s="218" t="s">
        <v>452</v>
      </c>
      <c r="F292" s="219" t="s">
        <v>453</v>
      </c>
      <c r="G292" s="220" t="s">
        <v>156</v>
      </c>
      <c r="H292" s="221">
        <v>5.6</v>
      </c>
      <c r="I292" s="222"/>
      <c r="J292" s="223">
        <f>ROUND(I292*H292,2)</f>
        <v>0</v>
      </c>
      <c r="K292" s="219" t="s">
        <v>157</v>
      </c>
      <c r="L292" s="48"/>
      <c r="M292" s="224" t="s">
        <v>19</v>
      </c>
      <c r="N292" s="225" t="s">
        <v>43</v>
      </c>
      <c r="O292" s="88"/>
      <c r="P292" s="226">
        <f>O292*H292</f>
        <v>0</v>
      </c>
      <c r="Q292" s="226">
        <v>2E-05</v>
      </c>
      <c r="R292" s="226">
        <f>Q292*H292</f>
        <v>0.000112</v>
      </c>
      <c r="S292" s="226">
        <v>0</v>
      </c>
      <c r="T292" s="227">
        <f>S292*H292</f>
        <v>0</v>
      </c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R292" s="228" t="s">
        <v>265</v>
      </c>
      <c r="AT292" s="228" t="s">
        <v>153</v>
      </c>
      <c r="AU292" s="228" t="s">
        <v>82</v>
      </c>
      <c r="AY292" s="21" t="s">
        <v>150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21" t="s">
        <v>80</v>
      </c>
      <c r="BK292" s="229">
        <f>ROUND(I292*H292,2)</f>
        <v>0</v>
      </c>
      <c r="BL292" s="21" t="s">
        <v>265</v>
      </c>
      <c r="BM292" s="228" t="s">
        <v>454</v>
      </c>
    </row>
    <row r="293" spans="1:47" s="2" customFormat="1" ht="12">
      <c r="A293" s="42"/>
      <c r="B293" s="43"/>
      <c r="C293" s="44"/>
      <c r="D293" s="230" t="s">
        <v>160</v>
      </c>
      <c r="E293" s="44"/>
      <c r="F293" s="231" t="s">
        <v>455</v>
      </c>
      <c r="G293" s="44"/>
      <c r="H293" s="44"/>
      <c r="I293" s="232"/>
      <c r="J293" s="44"/>
      <c r="K293" s="44"/>
      <c r="L293" s="48"/>
      <c r="M293" s="233"/>
      <c r="N293" s="234"/>
      <c r="O293" s="88"/>
      <c r="P293" s="88"/>
      <c r="Q293" s="88"/>
      <c r="R293" s="88"/>
      <c r="S293" s="88"/>
      <c r="T293" s="89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T293" s="21" t="s">
        <v>160</v>
      </c>
      <c r="AU293" s="21" t="s">
        <v>82</v>
      </c>
    </row>
    <row r="294" spans="1:47" s="2" customFormat="1" ht="12">
      <c r="A294" s="42"/>
      <c r="B294" s="43"/>
      <c r="C294" s="44"/>
      <c r="D294" s="235" t="s">
        <v>162</v>
      </c>
      <c r="E294" s="44"/>
      <c r="F294" s="236" t="s">
        <v>456</v>
      </c>
      <c r="G294" s="44"/>
      <c r="H294" s="44"/>
      <c r="I294" s="232"/>
      <c r="J294" s="44"/>
      <c r="K294" s="44"/>
      <c r="L294" s="48"/>
      <c r="M294" s="233"/>
      <c r="N294" s="234"/>
      <c r="O294" s="88"/>
      <c r="P294" s="88"/>
      <c r="Q294" s="88"/>
      <c r="R294" s="88"/>
      <c r="S294" s="88"/>
      <c r="T294" s="89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T294" s="21" t="s">
        <v>162</v>
      </c>
      <c r="AU294" s="21" t="s">
        <v>82</v>
      </c>
    </row>
    <row r="295" spans="1:51" s="14" customFormat="1" ht="12">
      <c r="A295" s="14"/>
      <c r="B295" s="247"/>
      <c r="C295" s="248"/>
      <c r="D295" s="230" t="s">
        <v>164</v>
      </c>
      <c r="E295" s="249" t="s">
        <v>19</v>
      </c>
      <c r="F295" s="250" t="s">
        <v>457</v>
      </c>
      <c r="G295" s="248"/>
      <c r="H295" s="251">
        <v>5.6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7" t="s">
        <v>164</v>
      </c>
      <c r="AU295" s="257" t="s">
        <v>82</v>
      </c>
      <c r="AV295" s="14" t="s">
        <v>82</v>
      </c>
      <c r="AW295" s="14" t="s">
        <v>33</v>
      </c>
      <c r="AX295" s="14" t="s">
        <v>72</v>
      </c>
      <c r="AY295" s="257" t="s">
        <v>150</v>
      </c>
    </row>
    <row r="296" spans="1:51" s="15" customFormat="1" ht="12">
      <c r="A296" s="15"/>
      <c r="B296" s="258"/>
      <c r="C296" s="259"/>
      <c r="D296" s="230" t="s">
        <v>164</v>
      </c>
      <c r="E296" s="260" t="s">
        <v>19</v>
      </c>
      <c r="F296" s="261" t="s">
        <v>168</v>
      </c>
      <c r="G296" s="259"/>
      <c r="H296" s="262">
        <v>5.6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8" t="s">
        <v>164</v>
      </c>
      <c r="AU296" s="268" t="s">
        <v>82</v>
      </c>
      <c r="AV296" s="15" t="s">
        <v>158</v>
      </c>
      <c r="AW296" s="15" t="s">
        <v>33</v>
      </c>
      <c r="AX296" s="15" t="s">
        <v>80</v>
      </c>
      <c r="AY296" s="268" t="s">
        <v>150</v>
      </c>
    </row>
    <row r="297" spans="1:65" s="2" customFormat="1" ht="33" customHeight="1">
      <c r="A297" s="42"/>
      <c r="B297" s="43"/>
      <c r="C297" s="269" t="s">
        <v>458</v>
      </c>
      <c r="D297" s="269" t="s">
        <v>240</v>
      </c>
      <c r="E297" s="270" t="s">
        <v>189</v>
      </c>
      <c r="F297" s="271" t="s">
        <v>459</v>
      </c>
      <c r="G297" s="272" t="s">
        <v>381</v>
      </c>
      <c r="H297" s="273">
        <v>1</v>
      </c>
      <c r="I297" s="274"/>
      <c r="J297" s="275">
        <f>ROUND(I297*H297,2)</f>
        <v>0</v>
      </c>
      <c r="K297" s="271" t="s">
        <v>382</v>
      </c>
      <c r="L297" s="276"/>
      <c r="M297" s="277" t="s">
        <v>19</v>
      </c>
      <c r="N297" s="278" t="s">
        <v>43</v>
      </c>
      <c r="O297" s="88"/>
      <c r="P297" s="226">
        <f>O297*H297</f>
        <v>0</v>
      </c>
      <c r="Q297" s="226">
        <v>0.09</v>
      </c>
      <c r="R297" s="226">
        <f>Q297*H297</f>
        <v>0.09</v>
      </c>
      <c r="S297" s="226">
        <v>0</v>
      </c>
      <c r="T297" s="227">
        <f>S297*H297</f>
        <v>0</v>
      </c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R297" s="228" t="s">
        <v>216</v>
      </c>
      <c r="AT297" s="228" t="s">
        <v>240</v>
      </c>
      <c r="AU297" s="228" t="s">
        <v>82</v>
      </c>
      <c r="AY297" s="21" t="s">
        <v>150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21" t="s">
        <v>80</v>
      </c>
      <c r="BK297" s="229">
        <f>ROUND(I297*H297,2)</f>
        <v>0</v>
      </c>
      <c r="BL297" s="21" t="s">
        <v>158</v>
      </c>
      <c r="BM297" s="228" t="s">
        <v>460</v>
      </c>
    </row>
    <row r="298" spans="1:47" s="2" customFormat="1" ht="12">
      <c r="A298" s="42"/>
      <c r="B298" s="43"/>
      <c r="C298" s="44"/>
      <c r="D298" s="230" t="s">
        <v>160</v>
      </c>
      <c r="E298" s="44"/>
      <c r="F298" s="231" t="s">
        <v>459</v>
      </c>
      <c r="G298" s="44"/>
      <c r="H298" s="44"/>
      <c r="I298" s="232"/>
      <c r="J298" s="44"/>
      <c r="K298" s="44"/>
      <c r="L298" s="48"/>
      <c r="M298" s="233"/>
      <c r="N298" s="234"/>
      <c r="O298" s="88"/>
      <c r="P298" s="88"/>
      <c r="Q298" s="88"/>
      <c r="R298" s="88"/>
      <c r="S298" s="88"/>
      <c r="T298" s="89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T298" s="21" t="s">
        <v>160</v>
      </c>
      <c r="AU298" s="21" t="s">
        <v>82</v>
      </c>
    </row>
    <row r="299" spans="1:65" s="2" customFormat="1" ht="24.15" customHeight="1">
      <c r="A299" s="42"/>
      <c r="B299" s="43"/>
      <c r="C299" s="217" t="s">
        <v>461</v>
      </c>
      <c r="D299" s="217" t="s">
        <v>153</v>
      </c>
      <c r="E299" s="218" t="s">
        <v>462</v>
      </c>
      <c r="F299" s="219" t="s">
        <v>463</v>
      </c>
      <c r="G299" s="220" t="s">
        <v>337</v>
      </c>
      <c r="H299" s="221">
        <v>2.276</v>
      </c>
      <c r="I299" s="222"/>
      <c r="J299" s="223">
        <f>ROUND(I299*H299,2)</f>
        <v>0</v>
      </c>
      <c r="K299" s="219" t="s">
        <v>157</v>
      </c>
      <c r="L299" s="48"/>
      <c r="M299" s="224" t="s">
        <v>19</v>
      </c>
      <c r="N299" s="225" t="s">
        <v>43</v>
      </c>
      <c r="O299" s="88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R299" s="228" t="s">
        <v>265</v>
      </c>
      <c r="AT299" s="228" t="s">
        <v>153</v>
      </c>
      <c r="AU299" s="228" t="s">
        <v>82</v>
      </c>
      <c r="AY299" s="21" t="s">
        <v>150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21" t="s">
        <v>80</v>
      </c>
      <c r="BK299" s="229">
        <f>ROUND(I299*H299,2)</f>
        <v>0</v>
      </c>
      <c r="BL299" s="21" t="s">
        <v>265</v>
      </c>
      <c r="BM299" s="228" t="s">
        <v>464</v>
      </c>
    </row>
    <row r="300" spans="1:47" s="2" customFormat="1" ht="12">
      <c r="A300" s="42"/>
      <c r="B300" s="43"/>
      <c r="C300" s="44"/>
      <c r="D300" s="230" t="s">
        <v>160</v>
      </c>
      <c r="E300" s="44"/>
      <c r="F300" s="231" t="s">
        <v>465</v>
      </c>
      <c r="G300" s="44"/>
      <c r="H300" s="44"/>
      <c r="I300" s="232"/>
      <c r="J300" s="44"/>
      <c r="K300" s="44"/>
      <c r="L300" s="48"/>
      <c r="M300" s="233"/>
      <c r="N300" s="234"/>
      <c r="O300" s="88"/>
      <c r="P300" s="88"/>
      <c r="Q300" s="88"/>
      <c r="R300" s="88"/>
      <c r="S300" s="88"/>
      <c r="T300" s="89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T300" s="21" t="s">
        <v>160</v>
      </c>
      <c r="AU300" s="21" t="s">
        <v>82</v>
      </c>
    </row>
    <row r="301" spans="1:47" s="2" customFormat="1" ht="12">
      <c r="A301" s="42"/>
      <c r="B301" s="43"/>
      <c r="C301" s="44"/>
      <c r="D301" s="235" t="s">
        <v>162</v>
      </c>
      <c r="E301" s="44"/>
      <c r="F301" s="236" t="s">
        <v>466</v>
      </c>
      <c r="G301" s="44"/>
      <c r="H301" s="44"/>
      <c r="I301" s="232"/>
      <c r="J301" s="44"/>
      <c r="K301" s="44"/>
      <c r="L301" s="48"/>
      <c r="M301" s="233"/>
      <c r="N301" s="234"/>
      <c r="O301" s="88"/>
      <c r="P301" s="88"/>
      <c r="Q301" s="88"/>
      <c r="R301" s="88"/>
      <c r="S301" s="88"/>
      <c r="T301" s="89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T301" s="21" t="s">
        <v>162</v>
      </c>
      <c r="AU301" s="21" t="s">
        <v>82</v>
      </c>
    </row>
    <row r="302" spans="1:63" s="12" customFormat="1" ht="22.8" customHeight="1">
      <c r="A302" s="12"/>
      <c r="B302" s="201"/>
      <c r="C302" s="202"/>
      <c r="D302" s="203" t="s">
        <v>71</v>
      </c>
      <c r="E302" s="215" t="s">
        <v>467</v>
      </c>
      <c r="F302" s="215" t="s">
        <v>468</v>
      </c>
      <c r="G302" s="202"/>
      <c r="H302" s="202"/>
      <c r="I302" s="205"/>
      <c r="J302" s="216">
        <f>BK302</f>
        <v>0</v>
      </c>
      <c r="K302" s="202"/>
      <c r="L302" s="207"/>
      <c r="M302" s="208"/>
      <c r="N302" s="209"/>
      <c r="O302" s="209"/>
      <c r="P302" s="210">
        <f>SUM(P303:P396)</f>
        <v>0</v>
      </c>
      <c r="Q302" s="209"/>
      <c r="R302" s="210">
        <f>SUM(R303:R396)</f>
        <v>17.11810846</v>
      </c>
      <c r="S302" s="209"/>
      <c r="T302" s="211">
        <f>SUM(T303:T396)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2" t="s">
        <v>82</v>
      </c>
      <c r="AT302" s="213" t="s">
        <v>71</v>
      </c>
      <c r="AU302" s="213" t="s">
        <v>80</v>
      </c>
      <c r="AY302" s="212" t="s">
        <v>150</v>
      </c>
      <c r="BK302" s="214">
        <f>SUM(BK303:BK396)</f>
        <v>0</v>
      </c>
    </row>
    <row r="303" spans="1:65" s="2" customFormat="1" ht="16.5" customHeight="1">
      <c r="A303" s="42"/>
      <c r="B303" s="43"/>
      <c r="C303" s="217" t="s">
        <v>469</v>
      </c>
      <c r="D303" s="217" t="s">
        <v>153</v>
      </c>
      <c r="E303" s="218" t="s">
        <v>470</v>
      </c>
      <c r="F303" s="219" t="s">
        <v>471</v>
      </c>
      <c r="G303" s="220" t="s">
        <v>156</v>
      </c>
      <c r="H303" s="221">
        <v>436.58</v>
      </c>
      <c r="I303" s="222"/>
      <c r="J303" s="223">
        <f>ROUND(I303*H303,2)</f>
        <v>0</v>
      </c>
      <c r="K303" s="219" t="s">
        <v>157</v>
      </c>
      <c r="L303" s="48"/>
      <c r="M303" s="224" t="s">
        <v>19</v>
      </c>
      <c r="N303" s="225" t="s">
        <v>43</v>
      </c>
      <c r="O303" s="88"/>
      <c r="P303" s="226">
        <f>O303*H303</f>
        <v>0</v>
      </c>
      <c r="Q303" s="226">
        <v>0</v>
      </c>
      <c r="R303" s="226">
        <f>Q303*H303</f>
        <v>0</v>
      </c>
      <c r="S303" s="226">
        <v>0</v>
      </c>
      <c r="T303" s="227">
        <f>S303*H303</f>
        <v>0</v>
      </c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R303" s="228" t="s">
        <v>265</v>
      </c>
      <c r="AT303" s="228" t="s">
        <v>153</v>
      </c>
      <c r="AU303" s="228" t="s">
        <v>82</v>
      </c>
      <c r="AY303" s="21" t="s">
        <v>150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21" t="s">
        <v>80</v>
      </c>
      <c r="BK303" s="229">
        <f>ROUND(I303*H303,2)</f>
        <v>0</v>
      </c>
      <c r="BL303" s="21" t="s">
        <v>265</v>
      </c>
      <c r="BM303" s="228" t="s">
        <v>472</v>
      </c>
    </row>
    <row r="304" spans="1:47" s="2" customFormat="1" ht="12">
      <c r="A304" s="42"/>
      <c r="B304" s="43"/>
      <c r="C304" s="44"/>
      <c r="D304" s="230" t="s">
        <v>160</v>
      </c>
      <c r="E304" s="44"/>
      <c r="F304" s="231" t="s">
        <v>473</v>
      </c>
      <c r="G304" s="44"/>
      <c r="H304" s="44"/>
      <c r="I304" s="232"/>
      <c r="J304" s="44"/>
      <c r="K304" s="44"/>
      <c r="L304" s="48"/>
      <c r="M304" s="233"/>
      <c r="N304" s="234"/>
      <c r="O304" s="88"/>
      <c r="P304" s="88"/>
      <c r="Q304" s="88"/>
      <c r="R304" s="88"/>
      <c r="S304" s="88"/>
      <c r="T304" s="89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T304" s="21" t="s">
        <v>160</v>
      </c>
      <c r="AU304" s="21" t="s">
        <v>82</v>
      </c>
    </row>
    <row r="305" spans="1:47" s="2" customFormat="1" ht="12">
      <c r="A305" s="42"/>
      <c r="B305" s="43"/>
      <c r="C305" s="44"/>
      <c r="D305" s="235" t="s">
        <v>162</v>
      </c>
      <c r="E305" s="44"/>
      <c r="F305" s="236" t="s">
        <v>474</v>
      </c>
      <c r="G305" s="44"/>
      <c r="H305" s="44"/>
      <c r="I305" s="232"/>
      <c r="J305" s="44"/>
      <c r="K305" s="44"/>
      <c r="L305" s="48"/>
      <c r="M305" s="233"/>
      <c r="N305" s="234"/>
      <c r="O305" s="88"/>
      <c r="P305" s="88"/>
      <c r="Q305" s="88"/>
      <c r="R305" s="88"/>
      <c r="S305" s="88"/>
      <c r="T305" s="89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T305" s="21" t="s">
        <v>162</v>
      </c>
      <c r="AU305" s="21" t="s">
        <v>82</v>
      </c>
    </row>
    <row r="306" spans="1:51" s="14" customFormat="1" ht="12">
      <c r="A306" s="14"/>
      <c r="B306" s="247"/>
      <c r="C306" s="248"/>
      <c r="D306" s="230" t="s">
        <v>164</v>
      </c>
      <c r="E306" s="249" t="s">
        <v>19</v>
      </c>
      <c r="F306" s="250" t="s">
        <v>96</v>
      </c>
      <c r="G306" s="248"/>
      <c r="H306" s="251">
        <v>436.58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7" t="s">
        <v>164</v>
      </c>
      <c r="AU306" s="257" t="s">
        <v>82</v>
      </c>
      <c r="AV306" s="14" t="s">
        <v>82</v>
      </c>
      <c r="AW306" s="14" t="s">
        <v>33</v>
      </c>
      <c r="AX306" s="14" t="s">
        <v>80</v>
      </c>
      <c r="AY306" s="257" t="s">
        <v>150</v>
      </c>
    </row>
    <row r="307" spans="1:65" s="2" customFormat="1" ht="16.5" customHeight="1">
      <c r="A307" s="42"/>
      <c r="B307" s="43"/>
      <c r="C307" s="217" t="s">
        <v>475</v>
      </c>
      <c r="D307" s="217" t="s">
        <v>153</v>
      </c>
      <c r="E307" s="218" t="s">
        <v>476</v>
      </c>
      <c r="F307" s="219" t="s">
        <v>477</v>
      </c>
      <c r="G307" s="220" t="s">
        <v>156</v>
      </c>
      <c r="H307" s="221">
        <v>436.58</v>
      </c>
      <c r="I307" s="222"/>
      <c r="J307" s="223">
        <f>ROUND(I307*H307,2)</f>
        <v>0</v>
      </c>
      <c r="K307" s="219" t="s">
        <v>157</v>
      </c>
      <c r="L307" s="48"/>
      <c r="M307" s="224" t="s">
        <v>19</v>
      </c>
      <c r="N307" s="225" t="s">
        <v>43</v>
      </c>
      <c r="O307" s="88"/>
      <c r="P307" s="226">
        <f>O307*H307</f>
        <v>0</v>
      </c>
      <c r="Q307" s="226">
        <v>0.0003</v>
      </c>
      <c r="R307" s="226">
        <f>Q307*H307</f>
        <v>0.13097399999999998</v>
      </c>
      <c r="S307" s="226">
        <v>0</v>
      </c>
      <c r="T307" s="227">
        <f>S307*H307</f>
        <v>0</v>
      </c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R307" s="228" t="s">
        <v>265</v>
      </c>
      <c r="AT307" s="228" t="s">
        <v>153</v>
      </c>
      <c r="AU307" s="228" t="s">
        <v>82</v>
      </c>
      <c r="AY307" s="21" t="s">
        <v>150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21" t="s">
        <v>80</v>
      </c>
      <c r="BK307" s="229">
        <f>ROUND(I307*H307,2)</f>
        <v>0</v>
      </c>
      <c r="BL307" s="21" t="s">
        <v>265</v>
      </c>
      <c r="BM307" s="228" t="s">
        <v>478</v>
      </c>
    </row>
    <row r="308" spans="1:47" s="2" customFormat="1" ht="12">
      <c r="A308" s="42"/>
      <c r="B308" s="43"/>
      <c r="C308" s="44"/>
      <c r="D308" s="230" t="s">
        <v>160</v>
      </c>
      <c r="E308" s="44"/>
      <c r="F308" s="231" t="s">
        <v>479</v>
      </c>
      <c r="G308" s="44"/>
      <c r="H308" s="44"/>
      <c r="I308" s="232"/>
      <c r="J308" s="44"/>
      <c r="K308" s="44"/>
      <c r="L308" s="48"/>
      <c r="M308" s="233"/>
      <c r="N308" s="234"/>
      <c r="O308" s="88"/>
      <c r="P308" s="88"/>
      <c r="Q308" s="88"/>
      <c r="R308" s="88"/>
      <c r="S308" s="88"/>
      <c r="T308" s="89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T308" s="21" t="s">
        <v>160</v>
      </c>
      <c r="AU308" s="21" t="s">
        <v>82</v>
      </c>
    </row>
    <row r="309" spans="1:47" s="2" customFormat="1" ht="12">
      <c r="A309" s="42"/>
      <c r="B309" s="43"/>
      <c r="C309" s="44"/>
      <c r="D309" s="235" t="s">
        <v>162</v>
      </c>
      <c r="E309" s="44"/>
      <c r="F309" s="236" t="s">
        <v>480</v>
      </c>
      <c r="G309" s="44"/>
      <c r="H309" s="44"/>
      <c r="I309" s="232"/>
      <c r="J309" s="44"/>
      <c r="K309" s="44"/>
      <c r="L309" s="48"/>
      <c r="M309" s="233"/>
      <c r="N309" s="234"/>
      <c r="O309" s="88"/>
      <c r="P309" s="88"/>
      <c r="Q309" s="88"/>
      <c r="R309" s="88"/>
      <c r="S309" s="88"/>
      <c r="T309" s="89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T309" s="21" t="s">
        <v>162</v>
      </c>
      <c r="AU309" s="21" t="s">
        <v>82</v>
      </c>
    </row>
    <row r="310" spans="1:51" s="14" customFormat="1" ht="12">
      <c r="A310" s="14"/>
      <c r="B310" s="247"/>
      <c r="C310" s="248"/>
      <c r="D310" s="230" t="s">
        <v>164</v>
      </c>
      <c r="E310" s="249" t="s">
        <v>19</v>
      </c>
      <c r="F310" s="250" t="s">
        <v>96</v>
      </c>
      <c r="G310" s="248"/>
      <c r="H310" s="251">
        <v>436.58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7" t="s">
        <v>164</v>
      </c>
      <c r="AU310" s="257" t="s">
        <v>82</v>
      </c>
      <c r="AV310" s="14" t="s">
        <v>82</v>
      </c>
      <c r="AW310" s="14" t="s">
        <v>33</v>
      </c>
      <c r="AX310" s="14" t="s">
        <v>80</v>
      </c>
      <c r="AY310" s="257" t="s">
        <v>150</v>
      </c>
    </row>
    <row r="311" spans="1:65" s="2" customFormat="1" ht="24.15" customHeight="1">
      <c r="A311" s="42"/>
      <c r="B311" s="43"/>
      <c r="C311" s="217" t="s">
        <v>481</v>
      </c>
      <c r="D311" s="217" t="s">
        <v>153</v>
      </c>
      <c r="E311" s="218" t="s">
        <v>482</v>
      </c>
      <c r="F311" s="219" t="s">
        <v>483</v>
      </c>
      <c r="G311" s="220" t="s">
        <v>156</v>
      </c>
      <c r="H311" s="221">
        <v>436.58</v>
      </c>
      <c r="I311" s="222"/>
      <c r="J311" s="223">
        <f>ROUND(I311*H311,2)</f>
        <v>0</v>
      </c>
      <c r="K311" s="219" t="s">
        <v>157</v>
      </c>
      <c r="L311" s="48"/>
      <c r="M311" s="224" t="s">
        <v>19</v>
      </c>
      <c r="N311" s="225" t="s">
        <v>43</v>
      </c>
      <c r="O311" s="88"/>
      <c r="P311" s="226">
        <f>O311*H311</f>
        <v>0</v>
      </c>
      <c r="Q311" s="226">
        <v>0.007582</v>
      </c>
      <c r="R311" s="226">
        <f>Q311*H311</f>
        <v>3.31014956</v>
      </c>
      <c r="S311" s="226">
        <v>0</v>
      </c>
      <c r="T311" s="227">
        <f>S311*H311</f>
        <v>0</v>
      </c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R311" s="228" t="s">
        <v>265</v>
      </c>
      <c r="AT311" s="228" t="s">
        <v>153</v>
      </c>
      <c r="AU311" s="228" t="s">
        <v>82</v>
      </c>
      <c r="AY311" s="21" t="s">
        <v>150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21" t="s">
        <v>80</v>
      </c>
      <c r="BK311" s="229">
        <f>ROUND(I311*H311,2)</f>
        <v>0</v>
      </c>
      <c r="BL311" s="21" t="s">
        <v>265</v>
      </c>
      <c r="BM311" s="228" t="s">
        <v>484</v>
      </c>
    </row>
    <row r="312" spans="1:47" s="2" customFormat="1" ht="12">
      <c r="A312" s="42"/>
      <c r="B312" s="43"/>
      <c r="C312" s="44"/>
      <c r="D312" s="230" t="s">
        <v>160</v>
      </c>
      <c r="E312" s="44"/>
      <c r="F312" s="231" t="s">
        <v>485</v>
      </c>
      <c r="G312" s="44"/>
      <c r="H312" s="44"/>
      <c r="I312" s="232"/>
      <c r="J312" s="44"/>
      <c r="K312" s="44"/>
      <c r="L312" s="48"/>
      <c r="M312" s="233"/>
      <c r="N312" s="234"/>
      <c r="O312" s="88"/>
      <c r="P312" s="88"/>
      <c r="Q312" s="88"/>
      <c r="R312" s="88"/>
      <c r="S312" s="88"/>
      <c r="T312" s="89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T312" s="21" t="s">
        <v>160</v>
      </c>
      <c r="AU312" s="21" t="s">
        <v>82</v>
      </c>
    </row>
    <row r="313" spans="1:47" s="2" customFormat="1" ht="12">
      <c r="A313" s="42"/>
      <c r="B313" s="43"/>
      <c r="C313" s="44"/>
      <c r="D313" s="235" t="s">
        <v>162</v>
      </c>
      <c r="E313" s="44"/>
      <c r="F313" s="236" t="s">
        <v>486</v>
      </c>
      <c r="G313" s="44"/>
      <c r="H313" s="44"/>
      <c r="I313" s="232"/>
      <c r="J313" s="44"/>
      <c r="K313" s="44"/>
      <c r="L313" s="48"/>
      <c r="M313" s="233"/>
      <c r="N313" s="234"/>
      <c r="O313" s="88"/>
      <c r="P313" s="88"/>
      <c r="Q313" s="88"/>
      <c r="R313" s="88"/>
      <c r="S313" s="88"/>
      <c r="T313" s="89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T313" s="21" t="s">
        <v>162</v>
      </c>
      <c r="AU313" s="21" t="s">
        <v>82</v>
      </c>
    </row>
    <row r="314" spans="1:51" s="14" customFormat="1" ht="12">
      <c r="A314" s="14"/>
      <c r="B314" s="247"/>
      <c r="C314" s="248"/>
      <c r="D314" s="230" t="s">
        <v>164</v>
      </c>
      <c r="E314" s="249" t="s">
        <v>19</v>
      </c>
      <c r="F314" s="250" t="s">
        <v>96</v>
      </c>
      <c r="G314" s="248"/>
      <c r="H314" s="251">
        <v>436.58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7" t="s">
        <v>164</v>
      </c>
      <c r="AU314" s="257" t="s">
        <v>82</v>
      </c>
      <c r="AV314" s="14" t="s">
        <v>82</v>
      </c>
      <c r="AW314" s="14" t="s">
        <v>33</v>
      </c>
      <c r="AX314" s="14" t="s">
        <v>80</v>
      </c>
      <c r="AY314" s="257" t="s">
        <v>150</v>
      </c>
    </row>
    <row r="315" spans="1:65" s="2" customFormat="1" ht="33" customHeight="1">
      <c r="A315" s="42"/>
      <c r="B315" s="43"/>
      <c r="C315" s="217" t="s">
        <v>487</v>
      </c>
      <c r="D315" s="217" t="s">
        <v>153</v>
      </c>
      <c r="E315" s="218" t="s">
        <v>488</v>
      </c>
      <c r="F315" s="219" t="s">
        <v>489</v>
      </c>
      <c r="G315" s="220" t="s">
        <v>184</v>
      </c>
      <c r="H315" s="221">
        <v>126.7</v>
      </c>
      <c r="I315" s="222"/>
      <c r="J315" s="223">
        <f>ROUND(I315*H315,2)</f>
        <v>0</v>
      </c>
      <c r="K315" s="219" t="s">
        <v>157</v>
      </c>
      <c r="L315" s="48"/>
      <c r="M315" s="224" t="s">
        <v>19</v>
      </c>
      <c r="N315" s="225" t="s">
        <v>43</v>
      </c>
      <c r="O315" s="88"/>
      <c r="P315" s="226">
        <f>O315*H315</f>
        <v>0</v>
      </c>
      <c r="Q315" s="226">
        <v>0.000428</v>
      </c>
      <c r="R315" s="226">
        <f>Q315*H315</f>
        <v>0.0542276</v>
      </c>
      <c r="S315" s="226">
        <v>0</v>
      </c>
      <c r="T315" s="227">
        <f>S315*H315</f>
        <v>0</v>
      </c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R315" s="228" t="s">
        <v>265</v>
      </c>
      <c r="AT315" s="228" t="s">
        <v>153</v>
      </c>
      <c r="AU315" s="228" t="s">
        <v>82</v>
      </c>
      <c r="AY315" s="21" t="s">
        <v>150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21" t="s">
        <v>80</v>
      </c>
      <c r="BK315" s="229">
        <f>ROUND(I315*H315,2)</f>
        <v>0</v>
      </c>
      <c r="BL315" s="21" t="s">
        <v>265</v>
      </c>
      <c r="BM315" s="228" t="s">
        <v>490</v>
      </c>
    </row>
    <row r="316" spans="1:47" s="2" customFormat="1" ht="12">
      <c r="A316" s="42"/>
      <c r="B316" s="43"/>
      <c r="C316" s="44"/>
      <c r="D316" s="230" t="s">
        <v>160</v>
      </c>
      <c r="E316" s="44"/>
      <c r="F316" s="231" t="s">
        <v>491</v>
      </c>
      <c r="G316" s="44"/>
      <c r="H316" s="44"/>
      <c r="I316" s="232"/>
      <c r="J316" s="44"/>
      <c r="K316" s="44"/>
      <c r="L316" s="48"/>
      <c r="M316" s="233"/>
      <c r="N316" s="234"/>
      <c r="O316" s="88"/>
      <c r="P316" s="88"/>
      <c r="Q316" s="88"/>
      <c r="R316" s="88"/>
      <c r="S316" s="88"/>
      <c r="T316" s="89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T316" s="21" t="s">
        <v>160</v>
      </c>
      <c r="AU316" s="21" t="s">
        <v>82</v>
      </c>
    </row>
    <row r="317" spans="1:47" s="2" customFormat="1" ht="12">
      <c r="A317" s="42"/>
      <c r="B317" s="43"/>
      <c r="C317" s="44"/>
      <c r="D317" s="235" t="s">
        <v>162</v>
      </c>
      <c r="E317" s="44"/>
      <c r="F317" s="236" t="s">
        <v>492</v>
      </c>
      <c r="G317" s="44"/>
      <c r="H317" s="44"/>
      <c r="I317" s="232"/>
      <c r="J317" s="44"/>
      <c r="K317" s="44"/>
      <c r="L317" s="48"/>
      <c r="M317" s="233"/>
      <c r="N317" s="234"/>
      <c r="O317" s="88"/>
      <c r="P317" s="88"/>
      <c r="Q317" s="88"/>
      <c r="R317" s="88"/>
      <c r="S317" s="88"/>
      <c r="T317" s="89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T317" s="21" t="s">
        <v>162</v>
      </c>
      <c r="AU317" s="21" t="s">
        <v>82</v>
      </c>
    </row>
    <row r="318" spans="1:51" s="13" customFormat="1" ht="12">
      <c r="A318" s="13"/>
      <c r="B318" s="237"/>
      <c r="C318" s="238"/>
      <c r="D318" s="230" t="s">
        <v>164</v>
      </c>
      <c r="E318" s="239" t="s">
        <v>19</v>
      </c>
      <c r="F318" s="240" t="s">
        <v>493</v>
      </c>
      <c r="G318" s="238"/>
      <c r="H318" s="239" t="s">
        <v>19</v>
      </c>
      <c r="I318" s="241"/>
      <c r="J318" s="238"/>
      <c r="K318" s="238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164</v>
      </c>
      <c r="AU318" s="246" t="s">
        <v>82</v>
      </c>
      <c r="AV318" s="13" t="s">
        <v>80</v>
      </c>
      <c r="AW318" s="13" t="s">
        <v>33</v>
      </c>
      <c r="AX318" s="13" t="s">
        <v>72</v>
      </c>
      <c r="AY318" s="246" t="s">
        <v>150</v>
      </c>
    </row>
    <row r="319" spans="1:51" s="14" customFormat="1" ht="12">
      <c r="A319" s="14"/>
      <c r="B319" s="247"/>
      <c r="C319" s="248"/>
      <c r="D319" s="230" t="s">
        <v>164</v>
      </c>
      <c r="E319" s="249" t="s">
        <v>19</v>
      </c>
      <c r="F319" s="250" t="s">
        <v>494</v>
      </c>
      <c r="G319" s="248"/>
      <c r="H319" s="251">
        <v>23.7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164</v>
      </c>
      <c r="AU319" s="257" t="s">
        <v>82</v>
      </c>
      <c r="AV319" s="14" t="s">
        <v>82</v>
      </c>
      <c r="AW319" s="14" t="s">
        <v>33</v>
      </c>
      <c r="AX319" s="14" t="s">
        <v>72</v>
      </c>
      <c r="AY319" s="257" t="s">
        <v>150</v>
      </c>
    </row>
    <row r="320" spans="1:51" s="13" customFormat="1" ht="12">
      <c r="A320" s="13"/>
      <c r="B320" s="237"/>
      <c r="C320" s="238"/>
      <c r="D320" s="230" t="s">
        <v>164</v>
      </c>
      <c r="E320" s="239" t="s">
        <v>19</v>
      </c>
      <c r="F320" s="240" t="s">
        <v>495</v>
      </c>
      <c r="G320" s="238"/>
      <c r="H320" s="239" t="s">
        <v>19</v>
      </c>
      <c r="I320" s="241"/>
      <c r="J320" s="238"/>
      <c r="K320" s="238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164</v>
      </c>
      <c r="AU320" s="246" t="s">
        <v>82</v>
      </c>
      <c r="AV320" s="13" t="s">
        <v>80</v>
      </c>
      <c r="AW320" s="13" t="s">
        <v>33</v>
      </c>
      <c r="AX320" s="13" t="s">
        <v>72</v>
      </c>
      <c r="AY320" s="246" t="s">
        <v>150</v>
      </c>
    </row>
    <row r="321" spans="1:51" s="14" customFormat="1" ht="12">
      <c r="A321" s="14"/>
      <c r="B321" s="247"/>
      <c r="C321" s="248"/>
      <c r="D321" s="230" t="s">
        <v>164</v>
      </c>
      <c r="E321" s="249" t="s">
        <v>19</v>
      </c>
      <c r="F321" s="250" t="s">
        <v>496</v>
      </c>
      <c r="G321" s="248"/>
      <c r="H321" s="251">
        <v>103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7" t="s">
        <v>164</v>
      </c>
      <c r="AU321" s="257" t="s">
        <v>82</v>
      </c>
      <c r="AV321" s="14" t="s">
        <v>82</v>
      </c>
      <c r="AW321" s="14" t="s">
        <v>33</v>
      </c>
      <c r="AX321" s="14" t="s">
        <v>72</v>
      </c>
      <c r="AY321" s="257" t="s">
        <v>150</v>
      </c>
    </row>
    <row r="322" spans="1:51" s="15" customFormat="1" ht="12">
      <c r="A322" s="15"/>
      <c r="B322" s="258"/>
      <c r="C322" s="259"/>
      <c r="D322" s="230" t="s">
        <v>164</v>
      </c>
      <c r="E322" s="260" t="s">
        <v>101</v>
      </c>
      <c r="F322" s="261" t="s">
        <v>168</v>
      </c>
      <c r="G322" s="259"/>
      <c r="H322" s="262">
        <v>126.7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8" t="s">
        <v>164</v>
      </c>
      <c r="AU322" s="268" t="s">
        <v>82</v>
      </c>
      <c r="AV322" s="15" t="s">
        <v>158</v>
      </c>
      <c r="AW322" s="15" t="s">
        <v>33</v>
      </c>
      <c r="AX322" s="15" t="s">
        <v>80</v>
      </c>
      <c r="AY322" s="268" t="s">
        <v>150</v>
      </c>
    </row>
    <row r="323" spans="1:65" s="2" customFormat="1" ht="24.15" customHeight="1">
      <c r="A323" s="42"/>
      <c r="B323" s="43"/>
      <c r="C323" s="269" t="s">
        <v>497</v>
      </c>
      <c r="D323" s="269" t="s">
        <v>240</v>
      </c>
      <c r="E323" s="270" t="s">
        <v>498</v>
      </c>
      <c r="F323" s="271" t="s">
        <v>499</v>
      </c>
      <c r="G323" s="272" t="s">
        <v>184</v>
      </c>
      <c r="H323" s="273">
        <v>133.035</v>
      </c>
      <c r="I323" s="274"/>
      <c r="J323" s="275">
        <f>ROUND(I323*H323,2)</f>
        <v>0</v>
      </c>
      <c r="K323" s="271" t="s">
        <v>157</v>
      </c>
      <c r="L323" s="276"/>
      <c r="M323" s="277" t="s">
        <v>19</v>
      </c>
      <c r="N323" s="278" t="s">
        <v>43</v>
      </c>
      <c r="O323" s="88"/>
      <c r="P323" s="226">
        <f>O323*H323</f>
        <v>0</v>
      </c>
      <c r="Q323" s="226">
        <v>0.00198</v>
      </c>
      <c r="R323" s="226">
        <f>Q323*H323</f>
        <v>0.2634093</v>
      </c>
      <c r="S323" s="226">
        <v>0</v>
      </c>
      <c r="T323" s="227">
        <f>S323*H323</f>
        <v>0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28" t="s">
        <v>384</v>
      </c>
      <c r="AT323" s="228" t="s">
        <v>240</v>
      </c>
      <c r="AU323" s="228" t="s">
        <v>82</v>
      </c>
      <c r="AY323" s="21" t="s">
        <v>150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21" t="s">
        <v>80</v>
      </c>
      <c r="BK323" s="229">
        <f>ROUND(I323*H323,2)</f>
        <v>0</v>
      </c>
      <c r="BL323" s="21" t="s">
        <v>265</v>
      </c>
      <c r="BM323" s="228" t="s">
        <v>500</v>
      </c>
    </row>
    <row r="324" spans="1:47" s="2" customFormat="1" ht="12">
      <c r="A324" s="42"/>
      <c r="B324" s="43"/>
      <c r="C324" s="44"/>
      <c r="D324" s="230" t="s">
        <v>160</v>
      </c>
      <c r="E324" s="44"/>
      <c r="F324" s="231" t="s">
        <v>499</v>
      </c>
      <c r="G324" s="44"/>
      <c r="H324" s="44"/>
      <c r="I324" s="232"/>
      <c r="J324" s="44"/>
      <c r="K324" s="44"/>
      <c r="L324" s="48"/>
      <c r="M324" s="233"/>
      <c r="N324" s="234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1" t="s">
        <v>160</v>
      </c>
      <c r="AU324" s="21" t="s">
        <v>82</v>
      </c>
    </row>
    <row r="325" spans="1:51" s="14" customFormat="1" ht="12">
      <c r="A325" s="14"/>
      <c r="B325" s="247"/>
      <c r="C325" s="248"/>
      <c r="D325" s="230" t="s">
        <v>164</v>
      </c>
      <c r="E325" s="249" t="s">
        <v>19</v>
      </c>
      <c r="F325" s="250" t="s">
        <v>102</v>
      </c>
      <c r="G325" s="248"/>
      <c r="H325" s="251">
        <v>126.7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7" t="s">
        <v>164</v>
      </c>
      <c r="AU325" s="257" t="s">
        <v>82</v>
      </c>
      <c r="AV325" s="14" t="s">
        <v>82</v>
      </c>
      <c r="AW325" s="14" t="s">
        <v>33</v>
      </c>
      <c r="AX325" s="14" t="s">
        <v>80</v>
      </c>
      <c r="AY325" s="257" t="s">
        <v>150</v>
      </c>
    </row>
    <row r="326" spans="1:51" s="14" customFormat="1" ht="12">
      <c r="A326" s="14"/>
      <c r="B326" s="247"/>
      <c r="C326" s="248"/>
      <c r="D326" s="230" t="s">
        <v>164</v>
      </c>
      <c r="E326" s="248"/>
      <c r="F326" s="250" t="s">
        <v>501</v>
      </c>
      <c r="G326" s="248"/>
      <c r="H326" s="251">
        <v>133.035</v>
      </c>
      <c r="I326" s="252"/>
      <c r="J326" s="248"/>
      <c r="K326" s="248"/>
      <c r="L326" s="253"/>
      <c r="M326" s="254"/>
      <c r="N326" s="255"/>
      <c r="O326" s="255"/>
      <c r="P326" s="255"/>
      <c r="Q326" s="255"/>
      <c r="R326" s="255"/>
      <c r="S326" s="255"/>
      <c r="T326" s="25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7" t="s">
        <v>164</v>
      </c>
      <c r="AU326" s="257" t="s">
        <v>82</v>
      </c>
      <c r="AV326" s="14" t="s">
        <v>82</v>
      </c>
      <c r="AW326" s="14" t="s">
        <v>4</v>
      </c>
      <c r="AX326" s="14" t="s">
        <v>80</v>
      </c>
      <c r="AY326" s="257" t="s">
        <v>150</v>
      </c>
    </row>
    <row r="327" spans="1:65" s="2" customFormat="1" ht="33" customHeight="1">
      <c r="A327" s="42"/>
      <c r="B327" s="43"/>
      <c r="C327" s="217" t="s">
        <v>502</v>
      </c>
      <c r="D327" s="217" t="s">
        <v>153</v>
      </c>
      <c r="E327" s="218" t="s">
        <v>503</v>
      </c>
      <c r="F327" s="219" t="s">
        <v>504</v>
      </c>
      <c r="G327" s="220" t="s">
        <v>156</v>
      </c>
      <c r="H327" s="221">
        <v>436.58</v>
      </c>
      <c r="I327" s="222"/>
      <c r="J327" s="223">
        <f>ROUND(I327*H327,2)</f>
        <v>0</v>
      </c>
      <c r="K327" s="219" t="s">
        <v>157</v>
      </c>
      <c r="L327" s="48"/>
      <c r="M327" s="224" t="s">
        <v>19</v>
      </c>
      <c r="N327" s="225" t="s">
        <v>43</v>
      </c>
      <c r="O327" s="88"/>
      <c r="P327" s="226">
        <f>O327*H327</f>
        <v>0</v>
      </c>
      <c r="Q327" s="226">
        <v>0.0075</v>
      </c>
      <c r="R327" s="226">
        <f>Q327*H327</f>
        <v>3.2743499999999996</v>
      </c>
      <c r="S327" s="226">
        <v>0</v>
      </c>
      <c r="T327" s="227">
        <f>S327*H327</f>
        <v>0</v>
      </c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R327" s="228" t="s">
        <v>265</v>
      </c>
      <c r="AT327" s="228" t="s">
        <v>153</v>
      </c>
      <c r="AU327" s="228" t="s">
        <v>82</v>
      </c>
      <c r="AY327" s="21" t="s">
        <v>150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21" t="s">
        <v>80</v>
      </c>
      <c r="BK327" s="229">
        <f>ROUND(I327*H327,2)</f>
        <v>0</v>
      </c>
      <c r="BL327" s="21" t="s">
        <v>265</v>
      </c>
      <c r="BM327" s="228" t="s">
        <v>505</v>
      </c>
    </row>
    <row r="328" spans="1:47" s="2" customFormat="1" ht="12">
      <c r="A328" s="42"/>
      <c r="B328" s="43"/>
      <c r="C328" s="44"/>
      <c r="D328" s="230" t="s">
        <v>160</v>
      </c>
      <c r="E328" s="44"/>
      <c r="F328" s="231" t="s">
        <v>506</v>
      </c>
      <c r="G328" s="44"/>
      <c r="H328" s="44"/>
      <c r="I328" s="232"/>
      <c r="J328" s="44"/>
      <c r="K328" s="44"/>
      <c r="L328" s="48"/>
      <c r="M328" s="233"/>
      <c r="N328" s="234"/>
      <c r="O328" s="88"/>
      <c r="P328" s="88"/>
      <c r="Q328" s="88"/>
      <c r="R328" s="88"/>
      <c r="S328" s="88"/>
      <c r="T328" s="89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T328" s="21" t="s">
        <v>160</v>
      </c>
      <c r="AU328" s="21" t="s">
        <v>82</v>
      </c>
    </row>
    <row r="329" spans="1:47" s="2" customFormat="1" ht="12">
      <c r="A329" s="42"/>
      <c r="B329" s="43"/>
      <c r="C329" s="44"/>
      <c r="D329" s="235" t="s">
        <v>162</v>
      </c>
      <c r="E329" s="44"/>
      <c r="F329" s="236" t="s">
        <v>507</v>
      </c>
      <c r="G329" s="44"/>
      <c r="H329" s="44"/>
      <c r="I329" s="232"/>
      <c r="J329" s="44"/>
      <c r="K329" s="44"/>
      <c r="L329" s="48"/>
      <c r="M329" s="233"/>
      <c r="N329" s="234"/>
      <c r="O329" s="88"/>
      <c r="P329" s="88"/>
      <c r="Q329" s="88"/>
      <c r="R329" s="88"/>
      <c r="S329" s="88"/>
      <c r="T329" s="89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T329" s="21" t="s">
        <v>162</v>
      </c>
      <c r="AU329" s="21" t="s">
        <v>82</v>
      </c>
    </row>
    <row r="330" spans="1:51" s="13" customFormat="1" ht="12">
      <c r="A330" s="13"/>
      <c r="B330" s="237"/>
      <c r="C330" s="238"/>
      <c r="D330" s="230" t="s">
        <v>164</v>
      </c>
      <c r="E330" s="239" t="s">
        <v>19</v>
      </c>
      <c r="F330" s="240" t="s">
        <v>508</v>
      </c>
      <c r="G330" s="238"/>
      <c r="H330" s="239" t="s">
        <v>19</v>
      </c>
      <c r="I330" s="241"/>
      <c r="J330" s="238"/>
      <c r="K330" s="238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164</v>
      </c>
      <c r="AU330" s="246" t="s">
        <v>82</v>
      </c>
      <c r="AV330" s="13" t="s">
        <v>80</v>
      </c>
      <c r="AW330" s="13" t="s">
        <v>33</v>
      </c>
      <c r="AX330" s="13" t="s">
        <v>72</v>
      </c>
      <c r="AY330" s="246" t="s">
        <v>150</v>
      </c>
    </row>
    <row r="331" spans="1:51" s="14" customFormat="1" ht="12">
      <c r="A331" s="14"/>
      <c r="B331" s="247"/>
      <c r="C331" s="248"/>
      <c r="D331" s="230" t="s">
        <v>164</v>
      </c>
      <c r="E331" s="249" t="s">
        <v>19</v>
      </c>
      <c r="F331" s="250" t="s">
        <v>509</v>
      </c>
      <c r="G331" s="248"/>
      <c r="H331" s="251">
        <v>15.33</v>
      </c>
      <c r="I331" s="252"/>
      <c r="J331" s="248"/>
      <c r="K331" s="248"/>
      <c r="L331" s="253"/>
      <c r="M331" s="254"/>
      <c r="N331" s="255"/>
      <c r="O331" s="255"/>
      <c r="P331" s="255"/>
      <c r="Q331" s="255"/>
      <c r="R331" s="255"/>
      <c r="S331" s="255"/>
      <c r="T331" s="25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7" t="s">
        <v>164</v>
      </c>
      <c r="AU331" s="257" t="s">
        <v>82</v>
      </c>
      <c r="AV331" s="14" t="s">
        <v>82</v>
      </c>
      <c r="AW331" s="14" t="s">
        <v>33</v>
      </c>
      <c r="AX331" s="14" t="s">
        <v>72</v>
      </c>
      <c r="AY331" s="257" t="s">
        <v>150</v>
      </c>
    </row>
    <row r="332" spans="1:51" s="13" customFormat="1" ht="12">
      <c r="A332" s="13"/>
      <c r="B332" s="237"/>
      <c r="C332" s="238"/>
      <c r="D332" s="230" t="s">
        <v>164</v>
      </c>
      <c r="E332" s="239" t="s">
        <v>19</v>
      </c>
      <c r="F332" s="240" t="s">
        <v>510</v>
      </c>
      <c r="G332" s="238"/>
      <c r="H332" s="239" t="s">
        <v>19</v>
      </c>
      <c r="I332" s="241"/>
      <c r="J332" s="238"/>
      <c r="K332" s="238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164</v>
      </c>
      <c r="AU332" s="246" t="s">
        <v>82</v>
      </c>
      <c r="AV332" s="13" t="s">
        <v>80</v>
      </c>
      <c r="AW332" s="13" t="s">
        <v>33</v>
      </c>
      <c r="AX332" s="13" t="s">
        <v>72</v>
      </c>
      <c r="AY332" s="246" t="s">
        <v>150</v>
      </c>
    </row>
    <row r="333" spans="1:51" s="14" customFormat="1" ht="12">
      <c r="A333" s="14"/>
      <c r="B333" s="247"/>
      <c r="C333" s="248"/>
      <c r="D333" s="230" t="s">
        <v>164</v>
      </c>
      <c r="E333" s="249" t="s">
        <v>19</v>
      </c>
      <c r="F333" s="250" t="s">
        <v>511</v>
      </c>
      <c r="G333" s="248"/>
      <c r="H333" s="251">
        <v>15.17</v>
      </c>
      <c r="I333" s="252"/>
      <c r="J333" s="248"/>
      <c r="K333" s="248"/>
      <c r="L333" s="253"/>
      <c r="M333" s="254"/>
      <c r="N333" s="255"/>
      <c r="O333" s="255"/>
      <c r="P333" s="255"/>
      <c r="Q333" s="255"/>
      <c r="R333" s="255"/>
      <c r="S333" s="255"/>
      <c r="T333" s="25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7" t="s">
        <v>164</v>
      </c>
      <c r="AU333" s="257" t="s">
        <v>82</v>
      </c>
      <c r="AV333" s="14" t="s">
        <v>82</v>
      </c>
      <c r="AW333" s="14" t="s">
        <v>33</v>
      </c>
      <c r="AX333" s="14" t="s">
        <v>72</v>
      </c>
      <c r="AY333" s="257" t="s">
        <v>150</v>
      </c>
    </row>
    <row r="334" spans="1:51" s="13" customFormat="1" ht="12">
      <c r="A334" s="13"/>
      <c r="B334" s="237"/>
      <c r="C334" s="238"/>
      <c r="D334" s="230" t="s">
        <v>164</v>
      </c>
      <c r="E334" s="239" t="s">
        <v>19</v>
      </c>
      <c r="F334" s="240" t="s">
        <v>512</v>
      </c>
      <c r="G334" s="238"/>
      <c r="H334" s="239" t="s">
        <v>19</v>
      </c>
      <c r="I334" s="241"/>
      <c r="J334" s="238"/>
      <c r="K334" s="238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164</v>
      </c>
      <c r="AU334" s="246" t="s">
        <v>82</v>
      </c>
      <c r="AV334" s="13" t="s">
        <v>80</v>
      </c>
      <c r="AW334" s="13" t="s">
        <v>33</v>
      </c>
      <c r="AX334" s="13" t="s">
        <v>72</v>
      </c>
      <c r="AY334" s="246" t="s">
        <v>150</v>
      </c>
    </row>
    <row r="335" spans="1:51" s="14" customFormat="1" ht="12">
      <c r="A335" s="14"/>
      <c r="B335" s="247"/>
      <c r="C335" s="248"/>
      <c r="D335" s="230" t="s">
        <v>164</v>
      </c>
      <c r="E335" s="249" t="s">
        <v>19</v>
      </c>
      <c r="F335" s="250" t="s">
        <v>513</v>
      </c>
      <c r="G335" s="248"/>
      <c r="H335" s="251">
        <v>13.97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164</v>
      </c>
      <c r="AU335" s="257" t="s">
        <v>82</v>
      </c>
      <c r="AV335" s="14" t="s">
        <v>82</v>
      </c>
      <c r="AW335" s="14" t="s">
        <v>33</v>
      </c>
      <c r="AX335" s="14" t="s">
        <v>72</v>
      </c>
      <c r="AY335" s="257" t="s">
        <v>150</v>
      </c>
    </row>
    <row r="336" spans="1:51" s="13" customFormat="1" ht="12">
      <c r="A336" s="13"/>
      <c r="B336" s="237"/>
      <c r="C336" s="238"/>
      <c r="D336" s="230" t="s">
        <v>164</v>
      </c>
      <c r="E336" s="239" t="s">
        <v>19</v>
      </c>
      <c r="F336" s="240" t="s">
        <v>514</v>
      </c>
      <c r="G336" s="238"/>
      <c r="H336" s="239" t="s">
        <v>19</v>
      </c>
      <c r="I336" s="241"/>
      <c r="J336" s="238"/>
      <c r="K336" s="238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164</v>
      </c>
      <c r="AU336" s="246" t="s">
        <v>82</v>
      </c>
      <c r="AV336" s="13" t="s">
        <v>80</v>
      </c>
      <c r="AW336" s="13" t="s">
        <v>33</v>
      </c>
      <c r="AX336" s="13" t="s">
        <v>72</v>
      </c>
      <c r="AY336" s="246" t="s">
        <v>150</v>
      </c>
    </row>
    <row r="337" spans="1:51" s="14" customFormat="1" ht="12">
      <c r="A337" s="14"/>
      <c r="B337" s="247"/>
      <c r="C337" s="248"/>
      <c r="D337" s="230" t="s">
        <v>164</v>
      </c>
      <c r="E337" s="249" t="s">
        <v>19</v>
      </c>
      <c r="F337" s="250" t="s">
        <v>515</v>
      </c>
      <c r="G337" s="248"/>
      <c r="H337" s="251">
        <v>14.71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7" t="s">
        <v>164</v>
      </c>
      <c r="AU337" s="257" t="s">
        <v>82</v>
      </c>
      <c r="AV337" s="14" t="s">
        <v>82</v>
      </c>
      <c r="AW337" s="14" t="s">
        <v>33</v>
      </c>
      <c r="AX337" s="14" t="s">
        <v>72</v>
      </c>
      <c r="AY337" s="257" t="s">
        <v>150</v>
      </c>
    </row>
    <row r="338" spans="1:51" s="13" customFormat="1" ht="12">
      <c r="A338" s="13"/>
      <c r="B338" s="237"/>
      <c r="C338" s="238"/>
      <c r="D338" s="230" t="s">
        <v>164</v>
      </c>
      <c r="E338" s="239" t="s">
        <v>19</v>
      </c>
      <c r="F338" s="240" t="s">
        <v>516</v>
      </c>
      <c r="G338" s="238"/>
      <c r="H338" s="239" t="s">
        <v>19</v>
      </c>
      <c r="I338" s="241"/>
      <c r="J338" s="238"/>
      <c r="K338" s="238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164</v>
      </c>
      <c r="AU338" s="246" t="s">
        <v>82</v>
      </c>
      <c r="AV338" s="13" t="s">
        <v>80</v>
      </c>
      <c r="AW338" s="13" t="s">
        <v>33</v>
      </c>
      <c r="AX338" s="13" t="s">
        <v>72</v>
      </c>
      <c r="AY338" s="246" t="s">
        <v>150</v>
      </c>
    </row>
    <row r="339" spans="1:51" s="14" customFormat="1" ht="12">
      <c r="A339" s="14"/>
      <c r="B339" s="247"/>
      <c r="C339" s="248"/>
      <c r="D339" s="230" t="s">
        <v>164</v>
      </c>
      <c r="E339" s="249" t="s">
        <v>19</v>
      </c>
      <c r="F339" s="250" t="s">
        <v>517</v>
      </c>
      <c r="G339" s="248"/>
      <c r="H339" s="251">
        <v>14.61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7" t="s">
        <v>164</v>
      </c>
      <c r="AU339" s="257" t="s">
        <v>82</v>
      </c>
      <c r="AV339" s="14" t="s">
        <v>82</v>
      </c>
      <c r="AW339" s="14" t="s">
        <v>33</v>
      </c>
      <c r="AX339" s="14" t="s">
        <v>72</v>
      </c>
      <c r="AY339" s="257" t="s">
        <v>150</v>
      </c>
    </row>
    <row r="340" spans="1:51" s="13" customFormat="1" ht="12">
      <c r="A340" s="13"/>
      <c r="B340" s="237"/>
      <c r="C340" s="238"/>
      <c r="D340" s="230" t="s">
        <v>164</v>
      </c>
      <c r="E340" s="239" t="s">
        <v>19</v>
      </c>
      <c r="F340" s="240" t="s">
        <v>518</v>
      </c>
      <c r="G340" s="238"/>
      <c r="H340" s="239" t="s">
        <v>19</v>
      </c>
      <c r="I340" s="241"/>
      <c r="J340" s="238"/>
      <c r="K340" s="238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164</v>
      </c>
      <c r="AU340" s="246" t="s">
        <v>82</v>
      </c>
      <c r="AV340" s="13" t="s">
        <v>80</v>
      </c>
      <c r="AW340" s="13" t="s">
        <v>33</v>
      </c>
      <c r="AX340" s="13" t="s">
        <v>72</v>
      </c>
      <c r="AY340" s="246" t="s">
        <v>150</v>
      </c>
    </row>
    <row r="341" spans="1:51" s="14" customFormat="1" ht="12">
      <c r="A341" s="14"/>
      <c r="B341" s="247"/>
      <c r="C341" s="248"/>
      <c r="D341" s="230" t="s">
        <v>164</v>
      </c>
      <c r="E341" s="249" t="s">
        <v>19</v>
      </c>
      <c r="F341" s="250" t="s">
        <v>519</v>
      </c>
      <c r="G341" s="248"/>
      <c r="H341" s="251">
        <v>14.22</v>
      </c>
      <c r="I341" s="252"/>
      <c r="J341" s="248"/>
      <c r="K341" s="248"/>
      <c r="L341" s="253"/>
      <c r="M341" s="254"/>
      <c r="N341" s="255"/>
      <c r="O341" s="255"/>
      <c r="P341" s="255"/>
      <c r="Q341" s="255"/>
      <c r="R341" s="255"/>
      <c r="S341" s="255"/>
      <c r="T341" s="25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7" t="s">
        <v>164</v>
      </c>
      <c r="AU341" s="257" t="s">
        <v>82</v>
      </c>
      <c r="AV341" s="14" t="s">
        <v>82</v>
      </c>
      <c r="AW341" s="14" t="s">
        <v>33</v>
      </c>
      <c r="AX341" s="14" t="s">
        <v>72</v>
      </c>
      <c r="AY341" s="257" t="s">
        <v>150</v>
      </c>
    </row>
    <row r="342" spans="1:51" s="13" customFormat="1" ht="12">
      <c r="A342" s="13"/>
      <c r="B342" s="237"/>
      <c r="C342" s="238"/>
      <c r="D342" s="230" t="s">
        <v>164</v>
      </c>
      <c r="E342" s="239" t="s">
        <v>19</v>
      </c>
      <c r="F342" s="240" t="s">
        <v>520</v>
      </c>
      <c r="G342" s="238"/>
      <c r="H342" s="239" t="s">
        <v>19</v>
      </c>
      <c r="I342" s="241"/>
      <c r="J342" s="238"/>
      <c r="K342" s="238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164</v>
      </c>
      <c r="AU342" s="246" t="s">
        <v>82</v>
      </c>
      <c r="AV342" s="13" t="s">
        <v>80</v>
      </c>
      <c r="AW342" s="13" t="s">
        <v>33</v>
      </c>
      <c r="AX342" s="13" t="s">
        <v>72</v>
      </c>
      <c r="AY342" s="246" t="s">
        <v>150</v>
      </c>
    </row>
    <row r="343" spans="1:51" s="14" customFormat="1" ht="12">
      <c r="A343" s="14"/>
      <c r="B343" s="247"/>
      <c r="C343" s="248"/>
      <c r="D343" s="230" t="s">
        <v>164</v>
      </c>
      <c r="E343" s="249" t="s">
        <v>19</v>
      </c>
      <c r="F343" s="250" t="s">
        <v>521</v>
      </c>
      <c r="G343" s="248"/>
      <c r="H343" s="251">
        <v>14.43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7" t="s">
        <v>164</v>
      </c>
      <c r="AU343" s="257" t="s">
        <v>82</v>
      </c>
      <c r="AV343" s="14" t="s">
        <v>82</v>
      </c>
      <c r="AW343" s="14" t="s">
        <v>33</v>
      </c>
      <c r="AX343" s="14" t="s">
        <v>72</v>
      </c>
      <c r="AY343" s="257" t="s">
        <v>150</v>
      </c>
    </row>
    <row r="344" spans="1:51" s="13" customFormat="1" ht="12">
      <c r="A344" s="13"/>
      <c r="B344" s="237"/>
      <c r="C344" s="238"/>
      <c r="D344" s="230" t="s">
        <v>164</v>
      </c>
      <c r="E344" s="239" t="s">
        <v>19</v>
      </c>
      <c r="F344" s="240" t="s">
        <v>522</v>
      </c>
      <c r="G344" s="238"/>
      <c r="H344" s="239" t="s">
        <v>19</v>
      </c>
      <c r="I344" s="241"/>
      <c r="J344" s="238"/>
      <c r="K344" s="238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164</v>
      </c>
      <c r="AU344" s="246" t="s">
        <v>82</v>
      </c>
      <c r="AV344" s="13" t="s">
        <v>80</v>
      </c>
      <c r="AW344" s="13" t="s">
        <v>33</v>
      </c>
      <c r="AX344" s="13" t="s">
        <v>72</v>
      </c>
      <c r="AY344" s="246" t="s">
        <v>150</v>
      </c>
    </row>
    <row r="345" spans="1:51" s="14" customFormat="1" ht="12">
      <c r="A345" s="14"/>
      <c r="B345" s="247"/>
      <c r="C345" s="248"/>
      <c r="D345" s="230" t="s">
        <v>164</v>
      </c>
      <c r="E345" s="249" t="s">
        <v>19</v>
      </c>
      <c r="F345" s="250" t="s">
        <v>523</v>
      </c>
      <c r="G345" s="248"/>
      <c r="H345" s="251">
        <v>14.65</v>
      </c>
      <c r="I345" s="252"/>
      <c r="J345" s="248"/>
      <c r="K345" s="248"/>
      <c r="L345" s="253"/>
      <c r="M345" s="254"/>
      <c r="N345" s="255"/>
      <c r="O345" s="255"/>
      <c r="P345" s="255"/>
      <c r="Q345" s="255"/>
      <c r="R345" s="255"/>
      <c r="S345" s="255"/>
      <c r="T345" s="25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7" t="s">
        <v>164</v>
      </c>
      <c r="AU345" s="257" t="s">
        <v>82</v>
      </c>
      <c r="AV345" s="14" t="s">
        <v>82</v>
      </c>
      <c r="AW345" s="14" t="s">
        <v>33</v>
      </c>
      <c r="AX345" s="14" t="s">
        <v>72</v>
      </c>
      <c r="AY345" s="257" t="s">
        <v>150</v>
      </c>
    </row>
    <row r="346" spans="1:51" s="13" customFormat="1" ht="12">
      <c r="A346" s="13"/>
      <c r="B346" s="237"/>
      <c r="C346" s="238"/>
      <c r="D346" s="230" t="s">
        <v>164</v>
      </c>
      <c r="E346" s="239" t="s">
        <v>19</v>
      </c>
      <c r="F346" s="240" t="s">
        <v>524</v>
      </c>
      <c r="G346" s="238"/>
      <c r="H346" s="239" t="s">
        <v>19</v>
      </c>
      <c r="I346" s="241"/>
      <c r="J346" s="238"/>
      <c r="K346" s="238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164</v>
      </c>
      <c r="AU346" s="246" t="s">
        <v>82</v>
      </c>
      <c r="AV346" s="13" t="s">
        <v>80</v>
      </c>
      <c r="AW346" s="13" t="s">
        <v>33</v>
      </c>
      <c r="AX346" s="13" t="s">
        <v>72</v>
      </c>
      <c r="AY346" s="246" t="s">
        <v>150</v>
      </c>
    </row>
    <row r="347" spans="1:51" s="14" customFormat="1" ht="12">
      <c r="A347" s="14"/>
      <c r="B347" s="247"/>
      <c r="C347" s="248"/>
      <c r="D347" s="230" t="s">
        <v>164</v>
      </c>
      <c r="E347" s="249" t="s">
        <v>19</v>
      </c>
      <c r="F347" s="250" t="s">
        <v>525</v>
      </c>
      <c r="G347" s="248"/>
      <c r="H347" s="251">
        <v>13.9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7" t="s">
        <v>164</v>
      </c>
      <c r="AU347" s="257" t="s">
        <v>82</v>
      </c>
      <c r="AV347" s="14" t="s">
        <v>82</v>
      </c>
      <c r="AW347" s="14" t="s">
        <v>33</v>
      </c>
      <c r="AX347" s="14" t="s">
        <v>72</v>
      </c>
      <c r="AY347" s="257" t="s">
        <v>150</v>
      </c>
    </row>
    <row r="348" spans="1:51" s="13" customFormat="1" ht="12">
      <c r="A348" s="13"/>
      <c r="B348" s="237"/>
      <c r="C348" s="238"/>
      <c r="D348" s="230" t="s">
        <v>164</v>
      </c>
      <c r="E348" s="239" t="s">
        <v>19</v>
      </c>
      <c r="F348" s="240" t="s">
        <v>526</v>
      </c>
      <c r="G348" s="238"/>
      <c r="H348" s="239" t="s">
        <v>19</v>
      </c>
      <c r="I348" s="241"/>
      <c r="J348" s="238"/>
      <c r="K348" s="238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164</v>
      </c>
      <c r="AU348" s="246" t="s">
        <v>82</v>
      </c>
      <c r="AV348" s="13" t="s">
        <v>80</v>
      </c>
      <c r="AW348" s="13" t="s">
        <v>33</v>
      </c>
      <c r="AX348" s="13" t="s">
        <v>72</v>
      </c>
      <c r="AY348" s="246" t="s">
        <v>150</v>
      </c>
    </row>
    <row r="349" spans="1:51" s="14" customFormat="1" ht="12">
      <c r="A349" s="14"/>
      <c r="B349" s="247"/>
      <c r="C349" s="248"/>
      <c r="D349" s="230" t="s">
        <v>164</v>
      </c>
      <c r="E349" s="249" t="s">
        <v>19</v>
      </c>
      <c r="F349" s="250" t="s">
        <v>527</v>
      </c>
      <c r="G349" s="248"/>
      <c r="H349" s="251">
        <v>15.1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7" t="s">
        <v>164</v>
      </c>
      <c r="AU349" s="257" t="s">
        <v>82</v>
      </c>
      <c r="AV349" s="14" t="s">
        <v>82</v>
      </c>
      <c r="AW349" s="14" t="s">
        <v>33</v>
      </c>
      <c r="AX349" s="14" t="s">
        <v>72</v>
      </c>
      <c r="AY349" s="257" t="s">
        <v>150</v>
      </c>
    </row>
    <row r="350" spans="1:51" s="13" customFormat="1" ht="12">
      <c r="A350" s="13"/>
      <c r="B350" s="237"/>
      <c r="C350" s="238"/>
      <c r="D350" s="230" t="s">
        <v>164</v>
      </c>
      <c r="E350" s="239" t="s">
        <v>19</v>
      </c>
      <c r="F350" s="240" t="s">
        <v>528</v>
      </c>
      <c r="G350" s="238"/>
      <c r="H350" s="239" t="s">
        <v>19</v>
      </c>
      <c r="I350" s="241"/>
      <c r="J350" s="238"/>
      <c r="K350" s="238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164</v>
      </c>
      <c r="AU350" s="246" t="s">
        <v>82</v>
      </c>
      <c r="AV350" s="13" t="s">
        <v>80</v>
      </c>
      <c r="AW350" s="13" t="s">
        <v>33</v>
      </c>
      <c r="AX350" s="13" t="s">
        <v>72</v>
      </c>
      <c r="AY350" s="246" t="s">
        <v>150</v>
      </c>
    </row>
    <row r="351" spans="1:51" s="14" customFormat="1" ht="12">
      <c r="A351" s="14"/>
      <c r="B351" s="247"/>
      <c r="C351" s="248"/>
      <c r="D351" s="230" t="s">
        <v>164</v>
      </c>
      <c r="E351" s="249" t="s">
        <v>19</v>
      </c>
      <c r="F351" s="250" t="s">
        <v>529</v>
      </c>
      <c r="G351" s="248"/>
      <c r="H351" s="251">
        <v>14.27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7" t="s">
        <v>164</v>
      </c>
      <c r="AU351" s="257" t="s">
        <v>82</v>
      </c>
      <c r="AV351" s="14" t="s">
        <v>82</v>
      </c>
      <c r="AW351" s="14" t="s">
        <v>33</v>
      </c>
      <c r="AX351" s="14" t="s">
        <v>72</v>
      </c>
      <c r="AY351" s="257" t="s">
        <v>150</v>
      </c>
    </row>
    <row r="352" spans="1:51" s="13" customFormat="1" ht="12">
      <c r="A352" s="13"/>
      <c r="B352" s="237"/>
      <c r="C352" s="238"/>
      <c r="D352" s="230" t="s">
        <v>164</v>
      </c>
      <c r="E352" s="239" t="s">
        <v>19</v>
      </c>
      <c r="F352" s="240" t="s">
        <v>530</v>
      </c>
      <c r="G352" s="238"/>
      <c r="H352" s="239" t="s">
        <v>19</v>
      </c>
      <c r="I352" s="241"/>
      <c r="J352" s="238"/>
      <c r="K352" s="238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164</v>
      </c>
      <c r="AU352" s="246" t="s">
        <v>82</v>
      </c>
      <c r="AV352" s="13" t="s">
        <v>80</v>
      </c>
      <c r="AW352" s="13" t="s">
        <v>33</v>
      </c>
      <c r="AX352" s="13" t="s">
        <v>72</v>
      </c>
      <c r="AY352" s="246" t="s">
        <v>150</v>
      </c>
    </row>
    <row r="353" spans="1:51" s="14" customFormat="1" ht="12">
      <c r="A353" s="14"/>
      <c r="B353" s="247"/>
      <c r="C353" s="248"/>
      <c r="D353" s="230" t="s">
        <v>164</v>
      </c>
      <c r="E353" s="249" t="s">
        <v>19</v>
      </c>
      <c r="F353" s="250" t="s">
        <v>531</v>
      </c>
      <c r="G353" s="248"/>
      <c r="H353" s="251">
        <v>13.83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7" t="s">
        <v>164</v>
      </c>
      <c r="AU353" s="257" t="s">
        <v>82</v>
      </c>
      <c r="AV353" s="14" t="s">
        <v>82</v>
      </c>
      <c r="AW353" s="14" t="s">
        <v>33</v>
      </c>
      <c r="AX353" s="14" t="s">
        <v>72</v>
      </c>
      <c r="AY353" s="257" t="s">
        <v>150</v>
      </c>
    </row>
    <row r="354" spans="1:51" s="13" customFormat="1" ht="12">
      <c r="A354" s="13"/>
      <c r="B354" s="237"/>
      <c r="C354" s="238"/>
      <c r="D354" s="230" t="s">
        <v>164</v>
      </c>
      <c r="E354" s="239" t="s">
        <v>19</v>
      </c>
      <c r="F354" s="240" t="s">
        <v>532</v>
      </c>
      <c r="G354" s="238"/>
      <c r="H354" s="239" t="s">
        <v>19</v>
      </c>
      <c r="I354" s="241"/>
      <c r="J354" s="238"/>
      <c r="K354" s="238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164</v>
      </c>
      <c r="AU354" s="246" t="s">
        <v>82</v>
      </c>
      <c r="AV354" s="13" t="s">
        <v>80</v>
      </c>
      <c r="AW354" s="13" t="s">
        <v>33</v>
      </c>
      <c r="AX354" s="13" t="s">
        <v>72</v>
      </c>
      <c r="AY354" s="246" t="s">
        <v>150</v>
      </c>
    </row>
    <row r="355" spans="1:51" s="14" customFormat="1" ht="12">
      <c r="A355" s="14"/>
      <c r="B355" s="247"/>
      <c r="C355" s="248"/>
      <c r="D355" s="230" t="s">
        <v>164</v>
      </c>
      <c r="E355" s="249" t="s">
        <v>19</v>
      </c>
      <c r="F355" s="250" t="s">
        <v>517</v>
      </c>
      <c r="G355" s="248"/>
      <c r="H355" s="251">
        <v>14.61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7" t="s">
        <v>164</v>
      </c>
      <c r="AU355" s="257" t="s">
        <v>82</v>
      </c>
      <c r="AV355" s="14" t="s">
        <v>82</v>
      </c>
      <c r="AW355" s="14" t="s">
        <v>33</v>
      </c>
      <c r="AX355" s="14" t="s">
        <v>72</v>
      </c>
      <c r="AY355" s="257" t="s">
        <v>150</v>
      </c>
    </row>
    <row r="356" spans="1:51" s="13" customFormat="1" ht="12">
      <c r="A356" s="13"/>
      <c r="B356" s="237"/>
      <c r="C356" s="238"/>
      <c r="D356" s="230" t="s">
        <v>164</v>
      </c>
      <c r="E356" s="239" t="s">
        <v>19</v>
      </c>
      <c r="F356" s="240" t="s">
        <v>533</v>
      </c>
      <c r="G356" s="238"/>
      <c r="H356" s="239" t="s">
        <v>19</v>
      </c>
      <c r="I356" s="241"/>
      <c r="J356" s="238"/>
      <c r="K356" s="238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164</v>
      </c>
      <c r="AU356" s="246" t="s">
        <v>82</v>
      </c>
      <c r="AV356" s="13" t="s">
        <v>80</v>
      </c>
      <c r="AW356" s="13" t="s">
        <v>33</v>
      </c>
      <c r="AX356" s="13" t="s">
        <v>72</v>
      </c>
      <c r="AY356" s="246" t="s">
        <v>150</v>
      </c>
    </row>
    <row r="357" spans="1:51" s="14" customFormat="1" ht="12">
      <c r="A357" s="14"/>
      <c r="B357" s="247"/>
      <c r="C357" s="248"/>
      <c r="D357" s="230" t="s">
        <v>164</v>
      </c>
      <c r="E357" s="249" t="s">
        <v>19</v>
      </c>
      <c r="F357" s="250" t="s">
        <v>534</v>
      </c>
      <c r="G357" s="248"/>
      <c r="H357" s="251">
        <v>14.1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7" t="s">
        <v>164</v>
      </c>
      <c r="AU357" s="257" t="s">
        <v>82</v>
      </c>
      <c r="AV357" s="14" t="s">
        <v>82</v>
      </c>
      <c r="AW357" s="14" t="s">
        <v>33</v>
      </c>
      <c r="AX357" s="14" t="s">
        <v>72</v>
      </c>
      <c r="AY357" s="257" t="s">
        <v>150</v>
      </c>
    </row>
    <row r="358" spans="1:51" s="13" customFormat="1" ht="12">
      <c r="A358" s="13"/>
      <c r="B358" s="237"/>
      <c r="C358" s="238"/>
      <c r="D358" s="230" t="s">
        <v>164</v>
      </c>
      <c r="E358" s="239" t="s">
        <v>19</v>
      </c>
      <c r="F358" s="240" t="s">
        <v>535</v>
      </c>
      <c r="G358" s="238"/>
      <c r="H358" s="239" t="s">
        <v>19</v>
      </c>
      <c r="I358" s="241"/>
      <c r="J358" s="238"/>
      <c r="K358" s="238"/>
      <c r="L358" s="242"/>
      <c r="M358" s="243"/>
      <c r="N358" s="244"/>
      <c r="O358" s="244"/>
      <c r="P358" s="244"/>
      <c r="Q358" s="244"/>
      <c r="R358" s="244"/>
      <c r="S358" s="244"/>
      <c r="T358" s="24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6" t="s">
        <v>164</v>
      </c>
      <c r="AU358" s="246" t="s">
        <v>82</v>
      </c>
      <c r="AV358" s="13" t="s">
        <v>80</v>
      </c>
      <c r="AW358" s="13" t="s">
        <v>33</v>
      </c>
      <c r="AX358" s="13" t="s">
        <v>72</v>
      </c>
      <c r="AY358" s="246" t="s">
        <v>150</v>
      </c>
    </row>
    <row r="359" spans="1:51" s="14" customFormat="1" ht="12">
      <c r="A359" s="14"/>
      <c r="B359" s="247"/>
      <c r="C359" s="248"/>
      <c r="D359" s="230" t="s">
        <v>164</v>
      </c>
      <c r="E359" s="249" t="s">
        <v>19</v>
      </c>
      <c r="F359" s="250" t="s">
        <v>536</v>
      </c>
      <c r="G359" s="248"/>
      <c r="H359" s="251">
        <v>13.7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7" t="s">
        <v>164</v>
      </c>
      <c r="AU359" s="257" t="s">
        <v>82</v>
      </c>
      <c r="AV359" s="14" t="s">
        <v>82</v>
      </c>
      <c r="AW359" s="14" t="s">
        <v>33</v>
      </c>
      <c r="AX359" s="14" t="s">
        <v>72</v>
      </c>
      <c r="AY359" s="257" t="s">
        <v>150</v>
      </c>
    </row>
    <row r="360" spans="1:51" s="13" customFormat="1" ht="12">
      <c r="A360" s="13"/>
      <c r="B360" s="237"/>
      <c r="C360" s="238"/>
      <c r="D360" s="230" t="s">
        <v>164</v>
      </c>
      <c r="E360" s="239" t="s">
        <v>19</v>
      </c>
      <c r="F360" s="240" t="s">
        <v>537</v>
      </c>
      <c r="G360" s="238"/>
      <c r="H360" s="239" t="s">
        <v>19</v>
      </c>
      <c r="I360" s="241"/>
      <c r="J360" s="238"/>
      <c r="K360" s="238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164</v>
      </c>
      <c r="AU360" s="246" t="s">
        <v>82</v>
      </c>
      <c r="AV360" s="13" t="s">
        <v>80</v>
      </c>
      <c r="AW360" s="13" t="s">
        <v>33</v>
      </c>
      <c r="AX360" s="13" t="s">
        <v>72</v>
      </c>
      <c r="AY360" s="246" t="s">
        <v>150</v>
      </c>
    </row>
    <row r="361" spans="1:51" s="14" customFormat="1" ht="12">
      <c r="A361" s="14"/>
      <c r="B361" s="247"/>
      <c r="C361" s="248"/>
      <c r="D361" s="230" t="s">
        <v>164</v>
      </c>
      <c r="E361" s="249" t="s">
        <v>19</v>
      </c>
      <c r="F361" s="250" t="s">
        <v>538</v>
      </c>
      <c r="G361" s="248"/>
      <c r="H361" s="251">
        <v>14.78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7" t="s">
        <v>164</v>
      </c>
      <c r="AU361" s="257" t="s">
        <v>82</v>
      </c>
      <c r="AV361" s="14" t="s">
        <v>82</v>
      </c>
      <c r="AW361" s="14" t="s">
        <v>33</v>
      </c>
      <c r="AX361" s="14" t="s">
        <v>72</v>
      </c>
      <c r="AY361" s="257" t="s">
        <v>150</v>
      </c>
    </row>
    <row r="362" spans="1:51" s="13" customFormat="1" ht="12">
      <c r="A362" s="13"/>
      <c r="B362" s="237"/>
      <c r="C362" s="238"/>
      <c r="D362" s="230" t="s">
        <v>164</v>
      </c>
      <c r="E362" s="239" t="s">
        <v>19</v>
      </c>
      <c r="F362" s="240" t="s">
        <v>539</v>
      </c>
      <c r="G362" s="238"/>
      <c r="H362" s="239" t="s">
        <v>19</v>
      </c>
      <c r="I362" s="241"/>
      <c r="J362" s="238"/>
      <c r="K362" s="238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164</v>
      </c>
      <c r="AU362" s="246" t="s">
        <v>82</v>
      </c>
      <c r="AV362" s="13" t="s">
        <v>80</v>
      </c>
      <c r="AW362" s="13" t="s">
        <v>33</v>
      </c>
      <c r="AX362" s="13" t="s">
        <v>72</v>
      </c>
      <c r="AY362" s="246" t="s">
        <v>150</v>
      </c>
    </row>
    <row r="363" spans="1:51" s="14" customFormat="1" ht="12">
      <c r="A363" s="14"/>
      <c r="B363" s="247"/>
      <c r="C363" s="248"/>
      <c r="D363" s="230" t="s">
        <v>164</v>
      </c>
      <c r="E363" s="249" t="s">
        <v>19</v>
      </c>
      <c r="F363" s="250" t="s">
        <v>536</v>
      </c>
      <c r="G363" s="248"/>
      <c r="H363" s="251">
        <v>13.7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7" t="s">
        <v>164</v>
      </c>
      <c r="AU363" s="257" t="s">
        <v>82</v>
      </c>
      <c r="AV363" s="14" t="s">
        <v>82</v>
      </c>
      <c r="AW363" s="14" t="s">
        <v>33</v>
      </c>
      <c r="AX363" s="14" t="s">
        <v>72</v>
      </c>
      <c r="AY363" s="257" t="s">
        <v>150</v>
      </c>
    </row>
    <row r="364" spans="1:51" s="13" customFormat="1" ht="12">
      <c r="A364" s="13"/>
      <c r="B364" s="237"/>
      <c r="C364" s="238"/>
      <c r="D364" s="230" t="s">
        <v>164</v>
      </c>
      <c r="E364" s="239" t="s">
        <v>19</v>
      </c>
      <c r="F364" s="240" t="s">
        <v>540</v>
      </c>
      <c r="G364" s="238"/>
      <c r="H364" s="239" t="s">
        <v>19</v>
      </c>
      <c r="I364" s="241"/>
      <c r="J364" s="238"/>
      <c r="K364" s="238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164</v>
      </c>
      <c r="AU364" s="246" t="s">
        <v>82</v>
      </c>
      <c r="AV364" s="13" t="s">
        <v>80</v>
      </c>
      <c r="AW364" s="13" t="s">
        <v>33</v>
      </c>
      <c r="AX364" s="13" t="s">
        <v>72</v>
      </c>
      <c r="AY364" s="246" t="s">
        <v>150</v>
      </c>
    </row>
    <row r="365" spans="1:51" s="14" customFormat="1" ht="12">
      <c r="A365" s="14"/>
      <c r="B365" s="247"/>
      <c r="C365" s="248"/>
      <c r="D365" s="230" t="s">
        <v>164</v>
      </c>
      <c r="E365" s="249" t="s">
        <v>19</v>
      </c>
      <c r="F365" s="250" t="s">
        <v>541</v>
      </c>
      <c r="G365" s="248"/>
      <c r="H365" s="251">
        <v>12.27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7" t="s">
        <v>164</v>
      </c>
      <c r="AU365" s="257" t="s">
        <v>82</v>
      </c>
      <c r="AV365" s="14" t="s">
        <v>82</v>
      </c>
      <c r="AW365" s="14" t="s">
        <v>33</v>
      </c>
      <c r="AX365" s="14" t="s">
        <v>72</v>
      </c>
      <c r="AY365" s="257" t="s">
        <v>150</v>
      </c>
    </row>
    <row r="366" spans="1:51" s="13" customFormat="1" ht="12">
      <c r="A366" s="13"/>
      <c r="B366" s="237"/>
      <c r="C366" s="238"/>
      <c r="D366" s="230" t="s">
        <v>164</v>
      </c>
      <c r="E366" s="239" t="s">
        <v>19</v>
      </c>
      <c r="F366" s="240" t="s">
        <v>542</v>
      </c>
      <c r="G366" s="238"/>
      <c r="H366" s="239" t="s">
        <v>19</v>
      </c>
      <c r="I366" s="241"/>
      <c r="J366" s="238"/>
      <c r="K366" s="238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164</v>
      </c>
      <c r="AU366" s="246" t="s">
        <v>82</v>
      </c>
      <c r="AV366" s="13" t="s">
        <v>80</v>
      </c>
      <c r="AW366" s="13" t="s">
        <v>33</v>
      </c>
      <c r="AX366" s="13" t="s">
        <v>72</v>
      </c>
      <c r="AY366" s="246" t="s">
        <v>150</v>
      </c>
    </row>
    <row r="367" spans="1:51" s="14" customFormat="1" ht="12">
      <c r="A367" s="14"/>
      <c r="B367" s="247"/>
      <c r="C367" s="248"/>
      <c r="D367" s="230" t="s">
        <v>164</v>
      </c>
      <c r="E367" s="249" t="s">
        <v>19</v>
      </c>
      <c r="F367" s="250" t="s">
        <v>543</v>
      </c>
      <c r="G367" s="248"/>
      <c r="H367" s="251">
        <v>13.12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7" t="s">
        <v>164</v>
      </c>
      <c r="AU367" s="257" t="s">
        <v>82</v>
      </c>
      <c r="AV367" s="14" t="s">
        <v>82</v>
      </c>
      <c r="AW367" s="14" t="s">
        <v>33</v>
      </c>
      <c r="AX367" s="14" t="s">
        <v>72</v>
      </c>
      <c r="AY367" s="257" t="s">
        <v>150</v>
      </c>
    </row>
    <row r="368" spans="1:51" s="13" customFormat="1" ht="12">
      <c r="A368" s="13"/>
      <c r="B368" s="237"/>
      <c r="C368" s="238"/>
      <c r="D368" s="230" t="s">
        <v>164</v>
      </c>
      <c r="E368" s="239" t="s">
        <v>19</v>
      </c>
      <c r="F368" s="240" t="s">
        <v>544</v>
      </c>
      <c r="G368" s="238"/>
      <c r="H368" s="239" t="s">
        <v>19</v>
      </c>
      <c r="I368" s="241"/>
      <c r="J368" s="238"/>
      <c r="K368" s="238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164</v>
      </c>
      <c r="AU368" s="246" t="s">
        <v>82</v>
      </c>
      <c r="AV368" s="13" t="s">
        <v>80</v>
      </c>
      <c r="AW368" s="13" t="s">
        <v>33</v>
      </c>
      <c r="AX368" s="13" t="s">
        <v>72</v>
      </c>
      <c r="AY368" s="246" t="s">
        <v>150</v>
      </c>
    </row>
    <row r="369" spans="1:51" s="14" customFormat="1" ht="12">
      <c r="A369" s="14"/>
      <c r="B369" s="247"/>
      <c r="C369" s="248"/>
      <c r="D369" s="230" t="s">
        <v>164</v>
      </c>
      <c r="E369" s="249" t="s">
        <v>19</v>
      </c>
      <c r="F369" s="250" t="s">
        <v>545</v>
      </c>
      <c r="G369" s="248"/>
      <c r="H369" s="251">
        <v>12.81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7" t="s">
        <v>164</v>
      </c>
      <c r="AU369" s="257" t="s">
        <v>82</v>
      </c>
      <c r="AV369" s="14" t="s">
        <v>82</v>
      </c>
      <c r="AW369" s="14" t="s">
        <v>33</v>
      </c>
      <c r="AX369" s="14" t="s">
        <v>72</v>
      </c>
      <c r="AY369" s="257" t="s">
        <v>150</v>
      </c>
    </row>
    <row r="370" spans="1:51" s="13" customFormat="1" ht="12">
      <c r="A370" s="13"/>
      <c r="B370" s="237"/>
      <c r="C370" s="238"/>
      <c r="D370" s="230" t="s">
        <v>164</v>
      </c>
      <c r="E370" s="239" t="s">
        <v>19</v>
      </c>
      <c r="F370" s="240" t="s">
        <v>546</v>
      </c>
      <c r="G370" s="238"/>
      <c r="H370" s="239" t="s">
        <v>19</v>
      </c>
      <c r="I370" s="241"/>
      <c r="J370" s="238"/>
      <c r="K370" s="238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164</v>
      </c>
      <c r="AU370" s="246" t="s">
        <v>82</v>
      </c>
      <c r="AV370" s="13" t="s">
        <v>80</v>
      </c>
      <c r="AW370" s="13" t="s">
        <v>33</v>
      </c>
      <c r="AX370" s="13" t="s">
        <v>72</v>
      </c>
      <c r="AY370" s="246" t="s">
        <v>150</v>
      </c>
    </row>
    <row r="371" spans="1:51" s="14" customFormat="1" ht="12">
      <c r="A371" s="14"/>
      <c r="B371" s="247"/>
      <c r="C371" s="248"/>
      <c r="D371" s="230" t="s">
        <v>164</v>
      </c>
      <c r="E371" s="249" t="s">
        <v>19</v>
      </c>
      <c r="F371" s="250" t="s">
        <v>547</v>
      </c>
      <c r="G371" s="248"/>
      <c r="H371" s="251">
        <v>12.82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7" t="s">
        <v>164</v>
      </c>
      <c r="AU371" s="257" t="s">
        <v>82</v>
      </c>
      <c r="AV371" s="14" t="s">
        <v>82</v>
      </c>
      <c r="AW371" s="14" t="s">
        <v>33</v>
      </c>
      <c r="AX371" s="14" t="s">
        <v>72</v>
      </c>
      <c r="AY371" s="257" t="s">
        <v>150</v>
      </c>
    </row>
    <row r="372" spans="1:51" s="13" customFormat="1" ht="12">
      <c r="A372" s="13"/>
      <c r="B372" s="237"/>
      <c r="C372" s="238"/>
      <c r="D372" s="230" t="s">
        <v>164</v>
      </c>
      <c r="E372" s="239" t="s">
        <v>19</v>
      </c>
      <c r="F372" s="240" t="s">
        <v>493</v>
      </c>
      <c r="G372" s="238"/>
      <c r="H372" s="239" t="s">
        <v>19</v>
      </c>
      <c r="I372" s="241"/>
      <c r="J372" s="238"/>
      <c r="K372" s="238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164</v>
      </c>
      <c r="AU372" s="246" t="s">
        <v>82</v>
      </c>
      <c r="AV372" s="13" t="s">
        <v>80</v>
      </c>
      <c r="AW372" s="13" t="s">
        <v>33</v>
      </c>
      <c r="AX372" s="13" t="s">
        <v>72</v>
      </c>
      <c r="AY372" s="246" t="s">
        <v>150</v>
      </c>
    </row>
    <row r="373" spans="1:51" s="14" customFormat="1" ht="12">
      <c r="A373" s="14"/>
      <c r="B373" s="247"/>
      <c r="C373" s="248"/>
      <c r="D373" s="230" t="s">
        <v>164</v>
      </c>
      <c r="E373" s="249" t="s">
        <v>19</v>
      </c>
      <c r="F373" s="250" t="s">
        <v>548</v>
      </c>
      <c r="G373" s="248"/>
      <c r="H373" s="251">
        <v>23.82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7" t="s">
        <v>164</v>
      </c>
      <c r="AU373" s="257" t="s">
        <v>82</v>
      </c>
      <c r="AV373" s="14" t="s">
        <v>82</v>
      </c>
      <c r="AW373" s="14" t="s">
        <v>33</v>
      </c>
      <c r="AX373" s="14" t="s">
        <v>72</v>
      </c>
      <c r="AY373" s="257" t="s">
        <v>150</v>
      </c>
    </row>
    <row r="374" spans="1:51" s="13" customFormat="1" ht="12">
      <c r="A374" s="13"/>
      <c r="B374" s="237"/>
      <c r="C374" s="238"/>
      <c r="D374" s="230" t="s">
        <v>164</v>
      </c>
      <c r="E374" s="239" t="s">
        <v>19</v>
      </c>
      <c r="F374" s="240" t="s">
        <v>495</v>
      </c>
      <c r="G374" s="238"/>
      <c r="H374" s="239" t="s">
        <v>19</v>
      </c>
      <c r="I374" s="241"/>
      <c r="J374" s="238"/>
      <c r="K374" s="238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164</v>
      </c>
      <c r="AU374" s="246" t="s">
        <v>82</v>
      </c>
      <c r="AV374" s="13" t="s">
        <v>80</v>
      </c>
      <c r="AW374" s="13" t="s">
        <v>33</v>
      </c>
      <c r="AX374" s="13" t="s">
        <v>72</v>
      </c>
      <c r="AY374" s="246" t="s">
        <v>150</v>
      </c>
    </row>
    <row r="375" spans="1:51" s="14" customFormat="1" ht="12">
      <c r="A375" s="14"/>
      <c r="B375" s="247"/>
      <c r="C375" s="248"/>
      <c r="D375" s="230" t="s">
        <v>164</v>
      </c>
      <c r="E375" s="249" t="s">
        <v>19</v>
      </c>
      <c r="F375" s="250" t="s">
        <v>549</v>
      </c>
      <c r="G375" s="248"/>
      <c r="H375" s="251">
        <v>89.43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7" t="s">
        <v>164</v>
      </c>
      <c r="AU375" s="257" t="s">
        <v>82</v>
      </c>
      <c r="AV375" s="14" t="s">
        <v>82</v>
      </c>
      <c r="AW375" s="14" t="s">
        <v>33</v>
      </c>
      <c r="AX375" s="14" t="s">
        <v>72</v>
      </c>
      <c r="AY375" s="257" t="s">
        <v>150</v>
      </c>
    </row>
    <row r="376" spans="1:51" s="13" customFormat="1" ht="12">
      <c r="A376" s="13"/>
      <c r="B376" s="237"/>
      <c r="C376" s="238"/>
      <c r="D376" s="230" t="s">
        <v>164</v>
      </c>
      <c r="E376" s="239" t="s">
        <v>19</v>
      </c>
      <c r="F376" s="240" t="s">
        <v>550</v>
      </c>
      <c r="G376" s="238"/>
      <c r="H376" s="239" t="s">
        <v>19</v>
      </c>
      <c r="I376" s="241"/>
      <c r="J376" s="238"/>
      <c r="K376" s="238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164</v>
      </c>
      <c r="AU376" s="246" t="s">
        <v>82</v>
      </c>
      <c r="AV376" s="13" t="s">
        <v>80</v>
      </c>
      <c r="AW376" s="13" t="s">
        <v>33</v>
      </c>
      <c r="AX376" s="13" t="s">
        <v>72</v>
      </c>
      <c r="AY376" s="246" t="s">
        <v>150</v>
      </c>
    </row>
    <row r="377" spans="1:51" s="14" customFormat="1" ht="12">
      <c r="A377" s="14"/>
      <c r="B377" s="247"/>
      <c r="C377" s="248"/>
      <c r="D377" s="230" t="s">
        <v>164</v>
      </c>
      <c r="E377" s="249" t="s">
        <v>19</v>
      </c>
      <c r="F377" s="250" t="s">
        <v>551</v>
      </c>
      <c r="G377" s="248"/>
      <c r="H377" s="251">
        <v>10.65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7" t="s">
        <v>164</v>
      </c>
      <c r="AU377" s="257" t="s">
        <v>82</v>
      </c>
      <c r="AV377" s="14" t="s">
        <v>82</v>
      </c>
      <c r="AW377" s="14" t="s">
        <v>33</v>
      </c>
      <c r="AX377" s="14" t="s">
        <v>72</v>
      </c>
      <c r="AY377" s="257" t="s">
        <v>150</v>
      </c>
    </row>
    <row r="378" spans="1:51" s="13" customFormat="1" ht="12">
      <c r="A378" s="13"/>
      <c r="B378" s="237"/>
      <c r="C378" s="238"/>
      <c r="D378" s="230" t="s">
        <v>164</v>
      </c>
      <c r="E378" s="239" t="s">
        <v>19</v>
      </c>
      <c r="F378" s="240" t="s">
        <v>552</v>
      </c>
      <c r="G378" s="238"/>
      <c r="H378" s="239" t="s">
        <v>19</v>
      </c>
      <c r="I378" s="241"/>
      <c r="J378" s="238"/>
      <c r="K378" s="238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164</v>
      </c>
      <c r="AU378" s="246" t="s">
        <v>82</v>
      </c>
      <c r="AV378" s="13" t="s">
        <v>80</v>
      </c>
      <c r="AW378" s="13" t="s">
        <v>33</v>
      </c>
      <c r="AX378" s="13" t="s">
        <v>72</v>
      </c>
      <c r="AY378" s="246" t="s">
        <v>150</v>
      </c>
    </row>
    <row r="379" spans="1:51" s="14" customFormat="1" ht="12">
      <c r="A379" s="14"/>
      <c r="B379" s="247"/>
      <c r="C379" s="248"/>
      <c r="D379" s="230" t="s">
        <v>164</v>
      </c>
      <c r="E379" s="249" t="s">
        <v>19</v>
      </c>
      <c r="F379" s="250" t="s">
        <v>553</v>
      </c>
      <c r="G379" s="248"/>
      <c r="H379" s="251">
        <v>11.23</v>
      </c>
      <c r="I379" s="252"/>
      <c r="J379" s="248"/>
      <c r="K379" s="248"/>
      <c r="L379" s="253"/>
      <c r="M379" s="254"/>
      <c r="N379" s="255"/>
      <c r="O379" s="255"/>
      <c r="P379" s="255"/>
      <c r="Q379" s="255"/>
      <c r="R379" s="255"/>
      <c r="S379" s="255"/>
      <c r="T379" s="25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7" t="s">
        <v>164</v>
      </c>
      <c r="AU379" s="257" t="s">
        <v>82</v>
      </c>
      <c r="AV379" s="14" t="s">
        <v>82</v>
      </c>
      <c r="AW379" s="14" t="s">
        <v>33</v>
      </c>
      <c r="AX379" s="14" t="s">
        <v>72</v>
      </c>
      <c r="AY379" s="257" t="s">
        <v>150</v>
      </c>
    </row>
    <row r="380" spans="1:51" s="13" customFormat="1" ht="12">
      <c r="A380" s="13"/>
      <c r="B380" s="237"/>
      <c r="C380" s="238"/>
      <c r="D380" s="230" t="s">
        <v>164</v>
      </c>
      <c r="E380" s="239" t="s">
        <v>19</v>
      </c>
      <c r="F380" s="240" t="s">
        <v>554</v>
      </c>
      <c r="G380" s="238"/>
      <c r="H380" s="239" t="s">
        <v>19</v>
      </c>
      <c r="I380" s="241"/>
      <c r="J380" s="238"/>
      <c r="K380" s="238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164</v>
      </c>
      <c r="AU380" s="246" t="s">
        <v>82</v>
      </c>
      <c r="AV380" s="13" t="s">
        <v>80</v>
      </c>
      <c r="AW380" s="13" t="s">
        <v>33</v>
      </c>
      <c r="AX380" s="13" t="s">
        <v>72</v>
      </c>
      <c r="AY380" s="246" t="s">
        <v>150</v>
      </c>
    </row>
    <row r="381" spans="1:51" s="14" customFormat="1" ht="12">
      <c r="A381" s="14"/>
      <c r="B381" s="247"/>
      <c r="C381" s="248"/>
      <c r="D381" s="230" t="s">
        <v>164</v>
      </c>
      <c r="E381" s="249" t="s">
        <v>19</v>
      </c>
      <c r="F381" s="250" t="s">
        <v>555</v>
      </c>
      <c r="G381" s="248"/>
      <c r="H381" s="251">
        <v>1.12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7" t="s">
        <v>164</v>
      </c>
      <c r="AU381" s="257" t="s">
        <v>82</v>
      </c>
      <c r="AV381" s="14" t="s">
        <v>82</v>
      </c>
      <c r="AW381" s="14" t="s">
        <v>33</v>
      </c>
      <c r="AX381" s="14" t="s">
        <v>72</v>
      </c>
      <c r="AY381" s="257" t="s">
        <v>150</v>
      </c>
    </row>
    <row r="382" spans="1:51" s="13" customFormat="1" ht="12">
      <c r="A382" s="13"/>
      <c r="B382" s="237"/>
      <c r="C382" s="238"/>
      <c r="D382" s="230" t="s">
        <v>164</v>
      </c>
      <c r="E382" s="239" t="s">
        <v>19</v>
      </c>
      <c r="F382" s="240" t="s">
        <v>556</v>
      </c>
      <c r="G382" s="238"/>
      <c r="H382" s="239" t="s">
        <v>19</v>
      </c>
      <c r="I382" s="241"/>
      <c r="J382" s="238"/>
      <c r="K382" s="238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164</v>
      </c>
      <c r="AU382" s="246" t="s">
        <v>82</v>
      </c>
      <c r="AV382" s="13" t="s">
        <v>80</v>
      </c>
      <c r="AW382" s="13" t="s">
        <v>33</v>
      </c>
      <c r="AX382" s="13" t="s">
        <v>72</v>
      </c>
      <c r="AY382" s="246" t="s">
        <v>150</v>
      </c>
    </row>
    <row r="383" spans="1:51" s="14" customFormat="1" ht="12">
      <c r="A383" s="14"/>
      <c r="B383" s="247"/>
      <c r="C383" s="248"/>
      <c r="D383" s="230" t="s">
        <v>164</v>
      </c>
      <c r="E383" s="249" t="s">
        <v>19</v>
      </c>
      <c r="F383" s="250" t="s">
        <v>555</v>
      </c>
      <c r="G383" s="248"/>
      <c r="H383" s="251">
        <v>1.12</v>
      </c>
      <c r="I383" s="252"/>
      <c r="J383" s="248"/>
      <c r="K383" s="248"/>
      <c r="L383" s="253"/>
      <c r="M383" s="254"/>
      <c r="N383" s="255"/>
      <c r="O383" s="255"/>
      <c r="P383" s="255"/>
      <c r="Q383" s="255"/>
      <c r="R383" s="255"/>
      <c r="S383" s="255"/>
      <c r="T383" s="25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7" t="s">
        <v>164</v>
      </c>
      <c r="AU383" s="257" t="s">
        <v>82</v>
      </c>
      <c r="AV383" s="14" t="s">
        <v>82</v>
      </c>
      <c r="AW383" s="14" t="s">
        <v>33</v>
      </c>
      <c r="AX383" s="14" t="s">
        <v>72</v>
      </c>
      <c r="AY383" s="257" t="s">
        <v>150</v>
      </c>
    </row>
    <row r="384" spans="1:51" s="13" customFormat="1" ht="12">
      <c r="A384" s="13"/>
      <c r="B384" s="237"/>
      <c r="C384" s="238"/>
      <c r="D384" s="230" t="s">
        <v>164</v>
      </c>
      <c r="E384" s="239" t="s">
        <v>19</v>
      </c>
      <c r="F384" s="240" t="s">
        <v>557</v>
      </c>
      <c r="G384" s="238"/>
      <c r="H384" s="239" t="s">
        <v>19</v>
      </c>
      <c r="I384" s="241"/>
      <c r="J384" s="238"/>
      <c r="K384" s="238"/>
      <c r="L384" s="242"/>
      <c r="M384" s="243"/>
      <c r="N384" s="244"/>
      <c r="O384" s="244"/>
      <c r="P384" s="244"/>
      <c r="Q384" s="244"/>
      <c r="R384" s="244"/>
      <c r="S384" s="244"/>
      <c r="T384" s="24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6" t="s">
        <v>164</v>
      </c>
      <c r="AU384" s="246" t="s">
        <v>82</v>
      </c>
      <c r="AV384" s="13" t="s">
        <v>80</v>
      </c>
      <c r="AW384" s="13" t="s">
        <v>33</v>
      </c>
      <c r="AX384" s="13" t="s">
        <v>72</v>
      </c>
      <c r="AY384" s="246" t="s">
        <v>150</v>
      </c>
    </row>
    <row r="385" spans="1:51" s="14" customFormat="1" ht="12">
      <c r="A385" s="14"/>
      <c r="B385" s="247"/>
      <c r="C385" s="248"/>
      <c r="D385" s="230" t="s">
        <v>164</v>
      </c>
      <c r="E385" s="249" t="s">
        <v>19</v>
      </c>
      <c r="F385" s="250" t="s">
        <v>555</v>
      </c>
      <c r="G385" s="248"/>
      <c r="H385" s="251">
        <v>1.12</v>
      </c>
      <c r="I385" s="252"/>
      <c r="J385" s="248"/>
      <c r="K385" s="248"/>
      <c r="L385" s="253"/>
      <c r="M385" s="254"/>
      <c r="N385" s="255"/>
      <c r="O385" s="255"/>
      <c r="P385" s="255"/>
      <c r="Q385" s="255"/>
      <c r="R385" s="255"/>
      <c r="S385" s="255"/>
      <c r="T385" s="25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7" t="s">
        <v>164</v>
      </c>
      <c r="AU385" s="257" t="s">
        <v>82</v>
      </c>
      <c r="AV385" s="14" t="s">
        <v>82</v>
      </c>
      <c r="AW385" s="14" t="s">
        <v>33</v>
      </c>
      <c r="AX385" s="14" t="s">
        <v>72</v>
      </c>
      <c r="AY385" s="257" t="s">
        <v>150</v>
      </c>
    </row>
    <row r="386" spans="1:51" s="13" customFormat="1" ht="12">
      <c r="A386" s="13"/>
      <c r="B386" s="237"/>
      <c r="C386" s="238"/>
      <c r="D386" s="230" t="s">
        <v>164</v>
      </c>
      <c r="E386" s="239" t="s">
        <v>19</v>
      </c>
      <c r="F386" s="240" t="s">
        <v>558</v>
      </c>
      <c r="G386" s="238"/>
      <c r="H386" s="239" t="s">
        <v>19</v>
      </c>
      <c r="I386" s="241"/>
      <c r="J386" s="238"/>
      <c r="K386" s="238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164</v>
      </c>
      <c r="AU386" s="246" t="s">
        <v>82</v>
      </c>
      <c r="AV386" s="13" t="s">
        <v>80</v>
      </c>
      <c r="AW386" s="13" t="s">
        <v>33</v>
      </c>
      <c r="AX386" s="13" t="s">
        <v>72</v>
      </c>
      <c r="AY386" s="246" t="s">
        <v>150</v>
      </c>
    </row>
    <row r="387" spans="1:51" s="14" customFormat="1" ht="12">
      <c r="A387" s="14"/>
      <c r="B387" s="247"/>
      <c r="C387" s="248"/>
      <c r="D387" s="230" t="s">
        <v>164</v>
      </c>
      <c r="E387" s="249" t="s">
        <v>19</v>
      </c>
      <c r="F387" s="250" t="s">
        <v>559</v>
      </c>
      <c r="G387" s="248"/>
      <c r="H387" s="251">
        <v>1.27</v>
      </c>
      <c r="I387" s="252"/>
      <c r="J387" s="248"/>
      <c r="K387" s="248"/>
      <c r="L387" s="253"/>
      <c r="M387" s="254"/>
      <c r="N387" s="255"/>
      <c r="O387" s="255"/>
      <c r="P387" s="255"/>
      <c r="Q387" s="255"/>
      <c r="R387" s="255"/>
      <c r="S387" s="255"/>
      <c r="T387" s="25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7" t="s">
        <v>164</v>
      </c>
      <c r="AU387" s="257" t="s">
        <v>82</v>
      </c>
      <c r="AV387" s="14" t="s">
        <v>82</v>
      </c>
      <c r="AW387" s="14" t="s">
        <v>33</v>
      </c>
      <c r="AX387" s="14" t="s">
        <v>72</v>
      </c>
      <c r="AY387" s="257" t="s">
        <v>150</v>
      </c>
    </row>
    <row r="388" spans="1:51" s="13" customFormat="1" ht="12">
      <c r="A388" s="13"/>
      <c r="B388" s="237"/>
      <c r="C388" s="238"/>
      <c r="D388" s="230" t="s">
        <v>164</v>
      </c>
      <c r="E388" s="239" t="s">
        <v>19</v>
      </c>
      <c r="F388" s="240" t="s">
        <v>560</v>
      </c>
      <c r="G388" s="238"/>
      <c r="H388" s="239" t="s">
        <v>19</v>
      </c>
      <c r="I388" s="241"/>
      <c r="J388" s="238"/>
      <c r="K388" s="238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164</v>
      </c>
      <c r="AU388" s="246" t="s">
        <v>82</v>
      </c>
      <c r="AV388" s="13" t="s">
        <v>80</v>
      </c>
      <c r="AW388" s="13" t="s">
        <v>33</v>
      </c>
      <c r="AX388" s="13" t="s">
        <v>72</v>
      </c>
      <c r="AY388" s="246" t="s">
        <v>150</v>
      </c>
    </row>
    <row r="389" spans="1:51" s="14" customFormat="1" ht="12">
      <c r="A389" s="14"/>
      <c r="B389" s="247"/>
      <c r="C389" s="248"/>
      <c r="D389" s="230" t="s">
        <v>164</v>
      </c>
      <c r="E389" s="249" t="s">
        <v>19</v>
      </c>
      <c r="F389" s="250" t="s">
        <v>561</v>
      </c>
      <c r="G389" s="248"/>
      <c r="H389" s="251">
        <v>0.72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7" t="s">
        <v>164</v>
      </c>
      <c r="AU389" s="257" t="s">
        <v>82</v>
      </c>
      <c r="AV389" s="14" t="s">
        <v>82</v>
      </c>
      <c r="AW389" s="14" t="s">
        <v>33</v>
      </c>
      <c r="AX389" s="14" t="s">
        <v>72</v>
      </c>
      <c r="AY389" s="257" t="s">
        <v>150</v>
      </c>
    </row>
    <row r="390" spans="1:51" s="15" customFormat="1" ht="12">
      <c r="A390" s="15"/>
      <c r="B390" s="258"/>
      <c r="C390" s="259"/>
      <c r="D390" s="230" t="s">
        <v>164</v>
      </c>
      <c r="E390" s="260" t="s">
        <v>96</v>
      </c>
      <c r="F390" s="261" t="s">
        <v>168</v>
      </c>
      <c r="G390" s="259"/>
      <c r="H390" s="262">
        <v>436.58</v>
      </c>
      <c r="I390" s="263"/>
      <c r="J390" s="259"/>
      <c r="K390" s="259"/>
      <c r="L390" s="264"/>
      <c r="M390" s="265"/>
      <c r="N390" s="266"/>
      <c r="O390" s="266"/>
      <c r="P390" s="266"/>
      <c r="Q390" s="266"/>
      <c r="R390" s="266"/>
      <c r="S390" s="266"/>
      <c r="T390" s="267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8" t="s">
        <v>164</v>
      </c>
      <c r="AU390" s="268" t="s">
        <v>82</v>
      </c>
      <c r="AV390" s="15" t="s">
        <v>158</v>
      </c>
      <c r="AW390" s="15" t="s">
        <v>33</v>
      </c>
      <c r="AX390" s="15" t="s">
        <v>80</v>
      </c>
      <c r="AY390" s="268" t="s">
        <v>150</v>
      </c>
    </row>
    <row r="391" spans="1:65" s="2" customFormat="1" ht="24.15" customHeight="1">
      <c r="A391" s="42"/>
      <c r="B391" s="43"/>
      <c r="C391" s="269" t="s">
        <v>562</v>
      </c>
      <c r="D391" s="269" t="s">
        <v>240</v>
      </c>
      <c r="E391" s="270" t="s">
        <v>563</v>
      </c>
      <c r="F391" s="271" t="s">
        <v>564</v>
      </c>
      <c r="G391" s="272" t="s">
        <v>156</v>
      </c>
      <c r="H391" s="273">
        <v>458.409</v>
      </c>
      <c r="I391" s="274"/>
      <c r="J391" s="275">
        <f>ROUND(I391*H391,2)</f>
        <v>0</v>
      </c>
      <c r="K391" s="271" t="s">
        <v>157</v>
      </c>
      <c r="L391" s="276"/>
      <c r="M391" s="277" t="s">
        <v>19</v>
      </c>
      <c r="N391" s="278" t="s">
        <v>43</v>
      </c>
      <c r="O391" s="88"/>
      <c r="P391" s="226">
        <f>O391*H391</f>
        <v>0</v>
      </c>
      <c r="Q391" s="226">
        <v>0.022</v>
      </c>
      <c r="R391" s="226">
        <f>Q391*H391</f>
        <v>10.084997999999999</v>
      </c>
      <c r="S391" s="226">
        <v>0</v>
      </c>
      <c r="T391" s="227">
        <f>S391*H391</f>
        <v>0</v>
      </c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R391" s="228" t="s">
        <v>384</v>
      </c>
      <c r="AT391" s="228" t="s">
        <v>240</v>
      </c>
      <c r="AU391" s="228" t="s">
        <v>82</v>
      </c>
      <c r="AY391" s="21" t="s">
        <v>150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21" t="s">
        <v>80</v>
      </c>
      <c r="BK391" s="229">
        <f>ROUND(I391*H391,2)</f>
        <v>0</v>
      </c>
      <c r="BL391" s="21" t="s">
        <v>265</v>
      </c>
      <c r="BM391" s="228" t="s">
        <v>565</v>
      </c>
    </row>
    <row r="392" spans="1:47" s="2" customFormat="1" ht="12">
      <c r="A392" s="42"/>
      <c r="B392" s="43"/>
      <c r="C392" s="44"/>
      <c r="D392" s="230" t="s">
        <v>160</v>
      </c>
      <c r="E392" s="44"/>
      <c r="F392" s="231" t="s">
        <v>564</v>
      </c>
      <c r="G392" s="44"/>
      <c r="H392" s="44"/>
      <c r="I392" s="232"/>
      <c r="J392" s="44"/>
      <c r="K392" s="44"/>
      <c r="L392" s="48"/>
      <c r="M392" s="233"/>
      <c r="N392" s="234"/>
      <c r="O392" s="88"/>
      <c r="P392" s="88"/>
      <c r="Q392" s="88"/>
      <c r="R392" s="88"/>
      <c r="S392" s="88"/>
      <c r="T392" s="89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T392" s="21" t="s">
        <v>160</v>
      </c>
      <c r="AU392" s="21" t="s">
        <v>82</v>
      </c>
    </row>
    <row r="393" spans="1:51" s="14" customFormat="1" ht="12">
      <c r="A393" s="14"/>
      <c r="B393" s="247"/>
      <c r="C393" s="248"/>
      <c r="D393" s="230" t="s">
        <v>164</v>
      </c>
      <c r="E393" s="248"/>
      <c r="F393" s="250" t="s">
        <v>566</v>
      </c>
      <c r="G393" s="248"/>
      <c r="H393" s="251">
        <v>458.409</v>
      </c>
      <c r="I393" s="252"/>
      <c r="J393" s="248"/>
      <c r="K393" s="248"/>
      <c r="L393" s="253"/>
      <c r="M393" s="254"/>
      <c r="N393" s="255"/>
      <c r="O393" s="255"/>
      <c r="P393" s="255"/>
      <c r="Q393" s="255"/>
      <c r="R393" s="255"/>
      <c r="S393" s="255"/>
      <c r="T393" s="25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7" t="s">
        <v>164</v>
      </c>
      <c r="AU393" s="257" t="s">
        <v>82</v>
      </c>
      <c r="AV393" s="14" t="s">
        <v>82</v>
      </c>
      <c r="AW393" s="14" t="s">
        <v>4</v>
      </c>
      <c r="AX393" s="14" t="s">
        <v>80</v>
      </c>
      <c r="AY393" s="257" t="s">
        <v>150</v>
      </c>
    </row>
    <row r="394" spans="1:65" s="2" customFormat="1" ht="24.15" customHeight="1">
      <c r="A394" s="42"/>
      <c r="B394" s="43"/>
      <c r="C394" s="217" t="s">
        <v>567</v>
      </c>
      <c r="D394" s="217" t="s">
        <v>153</v>
      </c>
      <c r="E394" s="218" t="s">
        <v>568</v>
      </c>
      <c r="F394" s="219" t="s">
        <v>569</v>
      </c>
      <c r="G394" s="220" t="s">
        <v>337</v>
      </c>
      <c r="H394" s="221">
        <v>17.118</v>
      </c>
      <c r="I394" s="222"/>
      <c r="J394" s="223">
        <f>ROUND(I394*H394,2)</f>
        <v>0</v>
      </c>
      <c r="K394" s="219" t="s">
        <v>157</v>
      </c>
      <c r="L394" s="48"/>
      <c r="M394" s="224" t="s">
        <v>19</v>
      </c>
      <c r="N394" s="225" t="s">
        <v>43</v>
      </c>
      <c r="O394" s="88"/>
      <c r="P394" s="226">
        <f>O394*H394</f>
        <v>0</v>
      </c>
      <c r="Q394" s="226">
        <v>0</v>
      </c>
      <c r="R394" s="226">
        <f>Q394*H394</f>
        <v>0</v>
      </c>
      <c r="S394" s="226">
        <v>0</v>
      </c>
      <c r="T394" s="227">
        <f>S394*H394</f>
        <v>0</v>
      </c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R394" s="228" t="s">
        <v>265</v>
      </c>
      <c r="AT394" s="228" t="s">
        <v>153</v>
      </c>
      <c r="AU394" s="228" t="s">
        <v>82</v>
      </c>
      <c r="AY394" s="21" t="s">
        <v>150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21" t="s">
        <v>80</v>
      </c>
      <c r="BK394" s="229">
        <f>ROUND(I394*H394,2)</f>
        <v>0</v>
      </c>
      <c r="BL394" s="21" t="s">
        <v>265</v>
      </c>
      <c r="BM394" s="228" t="s">
        <v>570</v>
      </c>
    </row>
    <row r="395" spans="1:47" s="2" customFormat="1" ht="12">
      <c r="A395" s="42"/>
      <c r="B395" s="43"/>
      <c r="C395" s="44"/>
      <c r="D395" s="230" t="s">
        <v>160</v>
      </c>
      <c r="E395" s="44"/>
      <c r="F395" s="231" t="s">
        <v>571</v>
      </c>
      <c r="G395" s="44"/>
      <c r="H395" s="44"/>
      <c r="I395" s="232"/>
      <c r="J395" s="44"/>
      <c r="K395" s="44"/>
      <c r="L395" s="48"/>
      <c r="M395" s="233"/>
      <c r="N395" s="234"/>
      <c r="O395" s="88"/>
      <c r="P395" s="88"/>
      <c r="Q395" s="88"/>
      <c r="R395" s="88"/>
      <c r="S395" s="88"/>
      <c r="T395" s="89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T395" s="21" t="s">
        <v>160</v>
      </c>
      <c r="AU395" s="21" t="s">
        <v>82</v>
      </c>
    </row>
    <row r="396" spans="1:47" s="2" customFormat="1" ht="12">
      <c r="A396" s="42"/>
      <c r="B396" s="43"/>
      <c r="C396" s="44"/>
      <c r="D396" s="235" t="s">
        <v>162</v>
      </c>
      <c r="E396" s="44"/>
      <c r="F396" s="236" t="s">
        <v>572</v>
      </c>
      <c r="G396" s="44"/>
      <c r="H396" s="44"/>
      <c r="I396" s="232"/>
      <c r="J396" s="44"/>
      <c r="K396" s="44"/>
      <c r="L396" s="48"/>
      <c r="M396" s="233"/>
      <c r="N396" s="234"/>
      <c r="O396" s="88"/>
      <c r="P396" s="88"/>
      <c r="Q396" s="88"/>
      <c r="R396" s="88"/>
      <c r="S396" s="88"/>
      <c r="T396" s="89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T396" s="21" t="s">
        <v>162</v>
      </c>
      <c r="AU396" s="21" t="s">
        <v>82</v>
      </c>
    </row>
    <row r="397" spans="1:63" s="12" customFormat="1" ht="22.8" customHeight="1">
      <c r="A397" s="12"/>
      <c r="B397" s="201"/>
      <c r="C397" s="202"/>
      <c r="D397" s="203" t="s">
        <v>71</v>
      </c>
      <c r="E397" s="215" t="s">
        <v>573</v>
      </c>
      <c r="F397" s="215" t="s">
        <v>574</v>
      </c>
      <c r="G397" s="202"/>
      <c r="H397" s="202"/>
      <c r="I397" s="205"/>
      <c r="J397" s="216">
        <f>BK397</f>
        <v>0</v>
      </c>
      <c r="K397" s="202"/>
      <c r="L397" s="207"/>
      <c r="M397" s="208"/>
      <c r="N397" s="209"/>
      <c r="O397" s="209"/>
      <c r="P397" s="210">
        <f>SUM(P398:P445)</f>
        <v>0</v>
      </c>
      <c r="Q397" s="209"/>
      <c r="R397" s="210">
        <f>SUM(R398:R445)</f>
        <v>1.7798944799999998</v>
      </c>
      <c r="S397" s="209"/>
      <c r="T397" s="211">
        <f>SUM(T398:T445)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2" t="s">
        <v>82</v>
      </c>
      <c r="AT397" s="213" t="s">
        <v>71</v>
      </c>
      <c r="AU397" s="213" t="s">
        <v>80</v>
      </c>
      <c r="AY397" s="212" t="s">
        <v>150</v>
      </c>
      <c r="BK397" s="214">
        <f>SUM(BK398:BK445)</f>
        <v>0</v>
      </c>
    </row>
    <row r="398" spans="1:65" s="2" customFormat="1" ht="16.5" customHeight="1">
      <c r="A398" s="42"/>
      <c r="B398" s="43"/>
      <c r="C398" s="217" t="s">
        <v>575</v>
      </c>
      <c r="D398" s="217" t="s">
        <v>153</v>
      </c>
      <c r="E398" s="218" t="s">
        <v>576</v>
      </c>
      <c r="F398" s="219" t="s">
        <v>577</v>
      </c>
      <c r="G398" s="220" t="s">
        <v>156</v>
      </c>
      <c r="H398" s="221">
        <v>91.44</v>
      </c>
      <c r="I398" s="222"/>
      <c r="J398" s="223">
        <f>ROUND(I398*H398,2)</f>
        <v>0</v>
      </c>
      <c r="K398" s="219" t="s">
        <v>157</v>
      </c>
      <c r="L398" s="48"/>
      <c r="M398" s="224" t="s">
        <v>19</v>
      </c>
      <c r="N398" s="225" t="s">
        <v>43</v>
      </c>
      <c r="O398" s="88"/>
      <c r="P398" s="226">
        <f>O398*H398</f>
        <v>0</v>
      </c>
      <c r="Q398" s="226">
        <v>0.0003</v>
      </c>
      <c r="R398" s="226">
        <f>Q398*H398</f>
        <v>0.027431999999999998</v>
      </c>
      <c r="S398" s="226">
        <v>0</v>
      </c>
      <c r="T398" s="227">
        <f>S398*H398</f>
        <v>0</v>
      </c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R398" s="228" t="s">
        <v>265</v>
      </c>
      <c r="AT398" s="228" t="s">
        <v>153</v>
      </c>
      <c r="AU398" s="228" t="s">
        <v>82</v>
      </c>
      <c r="AY398" s="21" t="s">
        <v>150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21" t="s">
        <v>80</v>
      </c>
      <c r="BK398" s="229">
        <f>ROUND(I398*H398,2)</f>
        <v>0</v>
      </c>
      <c r="BL398" s="21" t="s">
        <v>265</v>
      </c>
      <c r="BM398" s="228" t="s">
        <v>578</v>
      </c>
    </row>
    <row r="399" spans="1:47" s="2" customFormat="1" ht="12">
      <c r="A399" s="42"/>
      <c r="B399" s="43"/>
      <c r="C399" s="44"/>
      <c r="D399" s="230" t="s">
        <v>160</v>
      </c>
      <c r="E399" s="44"/>
      <c r="F399" s="231" t="s">
        <v>579</v>
      </c>
      <c r="G399" s="44"/>
      <c r="H399" s="44"/>
      <c r="I399" s="232"/>
      <c r="J399" s="44"/>
      <c r="K399" s="44"/>
      <c r="L399" s="48"/>
      <c r="M399" s="233"/>
      <c r="N399" s="234"/>
      <c r="O399" s="88"/>
      <c r="P399" s="88"/>
      <c r="Q399" s="88"/>
      <c r="R399" s="88"/>
      <c r="S399" s="88"/>
      <c r="T399" s="89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T399" s="21" t="s">
        <v>160</v>
      </c>
      <c r="AU399" s="21" t="s">
        <v>82</v>
      </c>
    </row>
    <row r="400" spans="1:47" s="2" customFormat="1" ht="12">
      <c r="A400" s="42"/>
      <c r="B400" s="43"/>
      <c r="C400" s="44"/>
      <c r="D400" s="235" t="s">
        <v>162</v>
      </c>
      <c r="E400" s="44"/>
      <c r="F400" s="236" t="s">
        <v>580</v>
      </c>
      <c r="G400" s="44"/>
      <c r="H400" s="44"/>
      <c r="I400" s="232"/>
      <c r="J400" s="44"/>
      <c r="K400" s="44"/>
      <c r="L400" s="48"/>
      <c r="M400" s="233"/>
      <c r="N400" s="234"/>
      <c r="O400" s="88"/>
      <c r="P400" s="88"/>
      <c r="Q400" s="88"/>
      <c r="R400" s="88"/>
      <c r="S400" s="88"/>
      <c r="T400" s="89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T400" s="21" t="s">
        <v>162</v>
      </c>
      <c r="AU400" s="21" t="s">
        <v>82</v>
      </c>
    </row>
    <row r="401" spans="1:51" s="14" customFormat="1" ht="12">
      <c r="A401" s="14"/>
      <c r="B401" s="247"/>
      <c r="C401" s="248"/>
      <c r="D401" s="230" t="s">
        <v>164</v>
      </c>
      <c r="E401" s="249" t="s">
        <v>19</v>
      </c>
      <c r="F401" s="250" t="s">
        <v>98</v>
      </c>
      <c r="G401" s="248"/>
      <c r="H401" s="251">
        <v>91.44</v>
      </c>
      <c r="I401" s="252"/>
      <c r="J401" s="248"/>
      <c r="K401" s="248"/>
      <c r="L401" s="253"/>
      <c r="M401" s="254"/>
      <c r="N401" s="255"/>
      <c r="O401" s="255"/>
      <c r="P401" s="255"/>
      <c r="Q401" s="255"/>
      <c r="R401" s="255"/>
      <c r="S401" s="255"/>
      <c r="T401" s="25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7" t="s">
        <v>164</v>
      </c>
      <c r="AU401" s="257" t="s">
        <v>82</v>
      </c>
      <c r="AV401" s="14" t="s">
        <v>82</v>
      </c>
      <c r="AW401" s="14" t="s">
        <v>33</v>
      </c>
      <c r="AX401" s="14" t="s">
        <v>80</v>
      </c>
      <c r="AY401" s="257" t="s">
        <v>150</v>
      </c>
    </row>
    <row r="402" spans="1:65" s="2" customFormat="1" ht="33" customHeight="1">
      <c r="A402" s="42"/>
      <c r="B402" s="43"/>
      <c r="C402" s="217" t="s">
        <v>581</v>
      </c>
      <c r="D402" s="217" t="s">
        <v>153</v>
      </c>
      <c r="E402" s="218" t="s">
        <v>582</v>
      </c>
      <c r="F402" s="219" t="s">
        <v>583</v>
      </c>
      <c r="G402" s="220" t="s">
        <v>156</v>
      </c>
      <c r="H402" s="221">
        <v>91.44</v>
      </c>
      <c r="I402" s="222"/>
      <c r="J402" s="223">
        <f>ROUND(I402*H402,2)</f>
        <v>0</v>
      </c>
      <c r="K402" s="219" t="s">
        <v>157</v>
      </c>
      <c r="L402" s="48"/>
      <c r="M402" s="224" t="s">
        <v>19</v>
      </c>
      <c r="N402" s="225" t="s">
        <v>43</v>
      </c>
      <c r="O402" s="88"/>
      <c r="P402" s="226">
        <f>O402*H402</f>
        <v>0</v>
      </c>
      <c r="Q402" s="226">
        <v>0.0053</v>
      </c>
      <c r="R402" s="226">
        <f>Q402*H402</f>
        <v>0.484632</v>
      </c>
      <c r="S402" s="226">
        <v>0</v>
      </c>
      <c r="T402" s="227">
        <f>S402*H402</f>
        <v>0</v>
      </c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R402" s="228" t="s">
        <v>265</v>
      </c>
      <c r="AT402" s="228" t="s">
        <v>153</v>
      </c>
      <c r="AU402" s="228" t="s">
        <v>82</v>
      </c>
      <c r="AY402" s="21" t="s">
        <v>150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21" t="s">
        <v>80</v>
      </c>
      <c r="BK402" s="229">
        <f>ROUND(I402*H402,2)</f>
        <v>0</v>
      </c>
      <c r="BL402" s="21" t="s">
        <v>265</v>
      </c>
      <c r="BM402" s="228" t="s">
        <v>584</v>
      </c>
    </row>
    <row r="403" spans="1:47" s="2" customFormat="1" ht="12">
      <c r="A403" s="42"/>
      <c r="B403" s="43"/>
      <c r="C403" s="44"/>
      <c r="D403" s="230" t="s">
        <v>160</v>
      </c>
      <c r="E403" s="44"/>
      <c r="F403" s="231" t="s">
        <v>585</v>
      </c>
      <c r="G403" s="44"/>
      <c r="H403" s="44"/>
      <c r="I403" s="232"/>
      <c r="J403" s="44"/>
      <c r="K403" s="44"/>
      <c r="L403" s="48"/>
      <c r="M403" s="233"/>
      <c r="N403" s="234"/>
      <c r="O403" s="88"/>
      <c r="P403" s="88"/>
      <c r="Q403" s="88"/>
      <c r="R403" s="88"/>
      <c r="S403" s="88"/>
      <c r="T403" s="89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T403" s="21" t="s">
        <v>160</v>
      </c>
      <c r="AU403" s="21" t="s">
        <v>82</v>
      </c>
    </row>
    <row r="404" spans="1:47" s="2" customFormat="1" ht="12">
      <c r="A404" s="42"/>
      <c r="B404" s="43"/>
      <c r="C404" s="44"/>
      <c r="D404" s="235" t="s">
        <v>162</v>
      </c>
      <c r="E404" s="44"/>
      <c r="F404" s="236" t="s">
        <v>586</v>
      </c>
      <c r="G404" s="44"/>
      <c r="H404" s="44"/>
      <c r="I404" s="232"/>
      <c r="J404" s="44"/>
      <c r="K404" s="44"/>
      <c r="L404" s="48"/>
      <c r="M404" s="233"/>
      <c r="N404" s="234"/>
      <c r="O404" s="88"/>
      <c r="P404" s="88"/>
      <c r="Q404" s="88"/>
      <c r="R404" s="88"/>
      <c r="S404" s="88"/>
      <c r="T404" s="89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T404" s="21" t="s">
        <v>162</v>
      </c>
      <c r="AU404" s="21" t="s">
        <v>82</v>
      </c>
    </row>
    <row r="405" spans="1:51" s="13" customFormat="1" ht="12">
      <c r="A405" s="13"/>
      <c r="B405" s="237"/>
      <c r="C405" s="238"/>
      <c r="D405" s="230" t="s">
        <v>164</v>
      </c>
      <c r="E405" s="239" t="s">
        <v>19</v>
      </c>
      <c r="F405" s="240" t="s">
        <v>550</v>
      </c>
      <c r="G405" s="238"/>
      <c r="H405" s="239" t="s">
        <v>19</v>
      </c>
      <c r="I405" s="241"/>
      <c r="J405" s="238"/>
      <c r="K405" s="238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164</v>
      </c>
      <c r="AU405" s="246" t="s">
        <v>82</v>
      </c>
      <c r="AV405" s="13" t="s">
        <v>80</v>
      </c>
      <c r="AW405" s="13" t="s">
        <v>33</v>
      </c>
      <c r="AX405" s="13" t="s">
        <v>72</v>
      </c>
      <c r="AY405" s="246" t="s">
        <v>150</v>
      </c>
    </row>
    <row r="406" spans="1:51" s="14" customFormat="1" ht="12">
      <c r="A406" s="14"/>
      <c r="B406" s="247"/>
      <c r="C406" s="248"/>
      <c r="D406" s="230" t="s">
        <v>164</v>
      </c>
      <c r="E406" s="249" t="s">
        <v>19</v>
      </c>
      <c r="F406" s="250" t="s">
        <v>587</v>
      </c>
      <c r="G406" s="248"/>
      <c r="H406" s="251">
        <v>28.8</v>
      </c>
      <c r="I406" s="252"/>
      <c r="J406" s="248"/>
      <c r="K406" s="248"/>
      <c r="L406" s="253"/>
      <c r="M406" s="254"/>
      <c r="N406" s="255"/>
      <c r="O406" s="255"/>
      <c r="P406" s="255"/>
      <c r="Q406" s="255"/>
      <c r="R406" s="255"/>
      <c r="S406" s="255"/>
      <c r="T406" s="25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7" t="s">
        <v>164</v>
      </c>
      <c r="AU406" s="257" t="s">
        <v>82</v>
      </c>
      <c r="AV406" s="14" t="s">
        <v>82</v>
      </c>
      <c r="AW406" s="14" t="s">
        <v>33</v>
      </c>
      <c r="AX406" s="14" t="s">
        <v>72</v>
      </c>
      <c r="AY406" s="257" t="s">
        <v>150</v>
      </c>
    </row>
    <row r="407" spans="1:51" s="13" customFormat="1" ht="12">
      <c r="A407" s="13"/>
      <c r="B407" s="237"/>
      <c r="C407" s="238"/>
      <c r="D407" s="230" t="s">
        <v>164</v>
      </c>
      <c r="E407" s="239" t="s">
        <v>19</v>
      </c>
      <c r="F407" s="240" t="s">
        <v>552</v>
      </c>
      <c r="G407" s="238"/>
      <c r="H407" s="239" t="s">
        <v>19</v>
      </c>
      <c r="I407" s="241"/>
      <c r="J407" s="238"/>
      <c r="K407" s="238"/>
      <c r="L407" s="242"/>
      <c r="M407" s="243"/>
      <c r="N407" s="244"/>
      <c r="O407" s="244"/>
      <c r="P407" s="244"/>
      <c r="Q407" s="244"/>
      <c r="R407" s="244"/>
      <c r="S407" s="244"/>
      <c r="T407" s="24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6" t="s">
        <v>164</v>
      </c>
      <c r="AU407" s="246" t="s">
        <v>82</v>
      </c>
      <c r="AV407" s="13" t="s">
        <v>80</v>
      </c>
      <c r="AW407" s="13" t="s">
        <v>33</v>
      </c>
      <c r="AX407" s="13" t="s">
        <v>72</v>
      </c>
      <c r="AY407" s="246" t="s">
        <v>150</v>
      </c>
    </row>
    <row r="408" spans="1:51" s="14" customFormat="1" ht="12">
      <c r="A408" s="14"/>
      <c r="B408" s="247"/>
      <c r="C408" s="248"/>
      <c r="D408" s="230" t="s">
        <v>164</v>
      </c>
      <c r="E408" s="249" t="s">
        <v>19</v>
      </c>
      <c r="F408" s="250" t="s">
        <v>588</v>
      </c>
      <c r="G408" s="248"/>
      <c r="H408" s="251">
        <v>27</v>
      </c>
      <c r="I408" s="252"/>
      <c r="J408" s="248"/>
      <c r="K408" s="248"/>
      <c r="L408" s="253"/>
      <c r="M408" s="254"/>
      <c r="N408" s="255"/>
      <c r="O408" s="255"/>
      <c r="P408" s="255"/>
      <c r="Q408" s="255"/>
      <c r="R408" s="255"/>
      <c r="S408" s="255"/>
      <c r="T408" s="25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7" t="s">
        <v>164</v>
      </c>
      <c r="AU408" s="257" t="s">
        <v>82</v>
      </c>
      <c r="AV408" s="14" t="s">
        <v>82</v>
      </c>
      <c r="AW408" s="14" t="s">
        <v>33</v>
      </c>
      <c r="AX408" s="14" t="s">
        <v>72</v>
      </c>
      <c r="AY408" s="257" t="s">
        <v>150</v>
      </c>
    </row>
    <row r="409" spans="1:51" s="13" customFormat="1" ht="12">
      <c r="A409" s="13"/>
      <c r="B409" s="237"/>
      <c r="C409" s="238"/>
      <c r="D409" s="230" t="s">
        <v>164</v>
      </c>
      <c r="E409" s="239" t="s">
        <v>19</v>
      </c>
      <c r="F409" s="240" t="s">
        <v>554</v>
      </c>
      <c r="G409" s="238"/>
      <c r="H409" s="239" t="s">
        <v>19</v>
      </c>
      <c r="I409" s="241"/>
      <c r="J409" s="238"/>
      <c r="K409" s="238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164</v>
      </c>
      <c r="AU409" s="246" t="s">
        <v>82</v>
      </c>
      <c r="AV409" s="13" t="s">
        <v>80</v>
      </c>
      <c r="AW409" s="13" t="s">
        <v>33</v>
      </c>
      <c r="AX409" s="13" t="s">
        <v>72</v>
      </c>
      <c r="AY409" s="246" t="s">
        <v>150</v>
      </c>
    </row>
    <row r="410" spans="1:51" s="14" customFormat="1" ht="12">
      <c r="A410" s="14"/>
      <c r="B410" s="247"/>
      <c r="C410" s="248"/>
      <c r="D410" s="230" t="s">
        <v>164</v>
      </c>
      <c r="E410" s="249" t="s">
        <v>19</v>
      </c>
      <c r="F410" s="250" t="s">
        <v>589</v>
      </c>
      <c r="G410" s="248"/>
      <c r="H410" s="251">
        <v>8.8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7" t="s">
        <v>164</v>
      </c>
      <c r="AU410" s="257" t="s">
        <v>82</v>
      </c>
      <c r="AV410" s="14" t="s">
        <v>82</v>
      </c>
      <c r="AW410" s="14" t="s">
        <v>33</v>
      </c>
      <c r="AX410" s="14" t="s">
        <v>72</v>
      </c>
      <c r="AY410" s="257" t="s">
        <v>150</v>
      </c>
    </row>
    <row r="411" spans="1:51" s="13" customFormat="1" ht="12">
      <c r="A411" s="13"/>
      <c r="B411" s="237"/>
      <c r="C411" s="238"/>
      <c r="D411" s="230" t="s">
        <v>164</v>
      </c>
      <c r="E411" s="239" t="s">
        <v>19</v>
      </c>
      <c r="F411" s="240" t="s">
        <v>556</v>
      </c>
      <c r="G411" s="238"/>
      <c r="H411" s="239" t="s">
        <v>19</v>
      </c>
      <c r="I411" s="241"/>
      <c r="J411" s="238"/>
      <c r="K411" s="238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164</v>
      </c>
      <c r="AU411" s="246" t="s">
        <v>82</v>
      </c>
      <c r="AV411" s="13" t="s">
        <v>80</v>
      </c>
      <c r="AW411" s="13" t="s">
        <v>33</v>
      </c>
      <c r="AX411" s="13" t="s">
        <v>72</v>
      </c>
      <c r="AY411" s="246" t="s">
        <v>150</v>
      </c>
    </row>
    <row r="412" spans="1:51" s="14" customFormat="1" ht="12">
      <c r="A412" s="14"/>
      <c r="B412" s="247"/>
      <c r="C412" s="248"/>
      <c r="D412" s="230" t="s">
        <v>164</v>
      </c>
      <c r="E412" s="249" t="s">
        <v>19</v>
      </c>
      <c r="F412" s="250" t="s">
        <v>589</v>
      </c>
      <c r="G412" s="248"/>
      <c r="H412" s="251">
        <v>8.8</v>
      </c>
      <c r="I412" s="252"/>
      <c r="J412" s="248"/>
      <c r="K412" s="248"/>
      <c r="L412" s="253"/>
      <c r="M412" s="254"/>
      <c r="N412" s="255"/>
      <c r="O412" s="255"/>
      <c r="P412" s="255"/>
      <c r="Q412" s="255"/>
      <c r="R412" s="255"/>
      <c r="S412" s="255"/>
      <c r="T412" s="25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7" t="s">
        <v>164</v>
      </c>
      <c r="AU412" s="257" t="s">
        <v>82</v>
      </c>
      <c r="AV412" s="14" t="s">
        <v>82</v>
      </c>
      <c r="AW412" s="14" t="s">
        <v>33</v>
      </c>
      <c r="AX412" s="14" t="s">
        <v>72</v>
      </c>
      <c r="AY412" s="257" t="s">
        <v>150</v>
      </c>
    </row>
    <row r="413" spans="1:51" s="13" customFormat="1" ht="12">
      <c r="A413" s="13"/>
      <c r="B413" s="237"/>
      <c r="C413" s="238"/>
      <c r="D413" s="230" t="s">
        <v>164</v>
      </c>
      <c r="E413" s="239" t="s">
        <v>19</v>
      </c>
      <c r="F413" s="240" t="s">
        <v>557</v>
      </c>
      <c r="G413" s="238"/>
      <c r="H413" s="239" t="s">
        <v>19</v>
      </c>
      <c r="I413" s="241"/>
      <c r="J413" s="238"/>
      <c r="K413" s="238"/>
      <c r="L413" s="242"/>
      <c r="M413" s="243"/>
      <c r="N413" s="244"/>
      <c r="O413" s="244"/>
      <c r="P413" s="244"/>
      <c r="Q413" s="244"/>
      <c r="R413" s="244"/>
      <c r="S413" s="244"/>
      <c r="T413" s="24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6" t="s">
        <v>164</v>
      </c>
      <c r="AU413" s="246" t="s">
        <v>82</v>
      </c>
      <c r="AV413" s="13" t="s">
        <v>80</v>
      </c>
      <c r="AW413" s="13" t="s">
        <v>33</v>
      </c>
      <c r="AX413" s="13" t="s">
        <v>72</v>
      </c>
      <c r="AY413" s="246" t="s">
        <v>150</v>
      </c>
    </row>
    <row r="414" spans="1:51" s="14" customFormat="1" ht="12">
      <c r="A414" s="14"/>
      <c r="B414" s="247"/>
      <c r="C414" s="248"/>
      <c r="D414" s="230" t="s">
        <v>164</v>
      </c>
      <c r="E414" s="249" t="s">
        <v>19</v>
      </c>
      <c r="F414" s="250" t="s">
        <v>589</v>
      </c>
      <c r="G414" s="248"/>
      <c r="H414" s="251">
        <v>8.8</v>
      </c>
      <c r="I414" s="252"/>
      <c r="J414" s="248"/>
      <c r="K414" s="248"/>
      <c r="L414" s="253"/>
      <c r="M414" s="254"/>
      <c r="N414" s="255"/>
      <c r="O414" s="255"/>
      <c r="P414" s="255"/>
      <c r="Q414" s="255"/>
      <c r="R414" s="255"/>
      <c r="S414" s="255"/>
      <c r="T414" s="25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7" t="s">
        <v>164</v>
      </c>
      <c r="AU414" s="257" t="s">
        <v>82</v>
      </c>
      <c r="AV414" s="14" t="s">
        <v>82</v>
      </c>
      <c r="AW414" s="14" t="s">
        <v>33</v>
      </c>
      <c r="AX414" s="14" t="s">
        <v>72</v>
      </c>
      <c r="AY414" s="257" t="s">
        <v>150</v>
      </c>
    </row>
    <row r="415" spans="1:51" s="13" customFormat="1" ht="12">
      <c r="A415" s="13"/>
      <c r="B415" s="237"/>
      <c r="C415" s="238"/>
      <c r="D415" s="230" t="s">
        <v>164</v>
      </c>
      <c r="E415" s="239" t="s">
        <v>19</v>
      </c>
      <c r="F415" s="240" t="s">
        <v>558</v>
      </c>
      <c r="G415" s="238"/>
      <c r="H415" s="239" t="s">
        <v>19</v>
      </c>
      <c r="I415" s="241"/>
      <c r="J415" s="238"/>
      <c r="K415" s="238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164</v>
      </c>
      <c r="AU415" s="246" t="s">
        <v>82</v>
      </c>
      <c r="AV415" s="13" t="s">
        <v>80</v>
      </c>
      <c r="AW415" s="13" t="s">
        <v>33</v>
      </c>
      <c r="AX415" s="13" t="s">
        <v>72</v>
      </c>
      <c r="AY415" s="246" t="s">
        <v>150</v>
      </c>
    </row>
    <row r="416" spans="1:51" s="14" customFormat="1" ht="12">
      <c r="A416" s="14"/>
      <c r="B416" s="247"/>
      <c r="C416" s="248"/>
      <c r="D416" s="230" t="s">
        <v>164</v>
      </c>
      <c r="E416" s="249" t="s">
        <v>19</v>
      </c>
      <c r="F416" s="250" t="s">
        <v>590</v>
      </c>
      <c r="G416" s="248"/>
      <c r="H416" s="251">
        <v>9.24</v>
      </c>
      <c r="I416" s="252"/>
      <c r="J416" s="248"/>
      <c r="K416" s="248"/>
      <c r="L416" s="253"/>
      <c r="M416" s="254"/>
      <c r="N416" s="255"/>
      <c r="O416" s="255"/>
      <c r="P416" s="255"/>
      <c r="Q416" s="255"/>
      <c r="R416" s="255"/>
      <c r="S416" s="255"/>
      <c r="T416" s="25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7" t="s">
        <v>164</v>
      </c>
      <c r="AU416" s="257" t="s">
        <v>82</v>
      </c>
      <c r="AV416" s="14" t="s">
        <v>82</v>
      </c>
      <c r="AW416" s="14" t="s">
        <v>33</v>
      </c>
      <c r="AX416" s="14" t="s">
        <v>72</v>
      </c>
      <c r="AY416" s="257" t="s">
        <v>150</v>
      </c>
    </row>
    <row r="417" spans="1:51" s="15" customFormat="1" ht="12">
      <c r="A417" s="15"/>
      <c r="B417" s="258"/>
      <c r="C417" s="259"/>
      <c r="D417" s="230" t="s">
        <v>164</v>
      </c>
      <c r="E417" s="260" t="s">
        <v>98</v>
      </c>
      <c r="F417" s="261" t="s">
        <v>168</v>
      </c>
      <c r="G417" s="259"/>
      <c r="H417" s="262">
        <v>91.44</v>
      </c>
      <c r="I417" s="263"/>
      <c r="J417" s="259"/>
      <c r="K417" s="259"/>
      <c r="L417" s="264"/>
      <c r="M417" s="265"/>
      <c r="N417" s="266"/>
      <c r="O417" s="266"/>
      <c r="P417" s="266"/>
      <c r="Q417" s="266"/>
      <c r="R417" s="266"/>
      <c r="S417" s="266"/>
      <c r="T417" s="267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8" t="s">
        <v>164</v>
      </c>
      <c r="AU417" s="268" t="s">
        <v>82</v>
      </c>
      <c r="AV417" s="15" t="s">
        <v>158</v>
      </c>
      <c r="AW417" s="15" t="s">
        <v>33</v>
      </c>
      <c r="AX417" s="15" t="s">
        <v>80</v>
      </c>
      <c r="AY417" s="268" t="s">
        <v>150</v>
      </c>
    </row>
    <row r="418" spans="1:65" s="2" customFormat="1" ht="24.15" customHeight="1">
      <c r="A418" s="42"/>
      <c r="B418" s="43"/>
      <c r="C418" s="269" t="s">
        <v>591</v>
      </c>
      <c r="D418" s="269" t="s">
        <v>240</v>
      </c>
      <c r="E418" s="270" t="s">
        <v>592</v>
      </c>
      <c r="F418" s="271" t="s">
        <v>593</v>
      </c>
      <c r="G418" s="272" t="s">
        <v>156</v>
      </c>
      <c r="H418" s="273">
        <v>100.584</v>
      </c>
      <c r="I418" s="274"/>
      <c r="J418" s="275">
        <f>ROUND(I418*H418,2)</f>
        <v>0</v>
      </c>
      <c r="K418" s="271" t="s">
        <v>157</v>
      </c>
      <c r="L418" s="276"/>
      <c r="M418" s="277" t="s">
        <v>19</v>
      </c>
      <c r="N418" s="278" t="s">
        <v>43</v>
      </c>
      <c r="O418" s="88"/>
      <c r="P418" s="226">
        <f>O418*H418</f>
        <v>0</v>
      </c>
      <c r="Q418" s="226">
        <v>0.01232</v>
      </c>
      <c r="R418" s="226">
        <f>Q418*H418</f>
        <v>1.2391948799999999</v>
      </c>
      <c r="S418" s="226">
        <v>0</v>
      </c>
      <c r="T418" s="227">
        <f>S418*H418</f>
        <v>0</v>
      </c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R418" s="228" t="s">
        <v>384</v>
      </c>
      <c r="AT418" s="228" t="s">
        <v>240</v>
      </c>
      <c r="AU418" s="228" t="s">
        <v>82</v>
      </c>
      <c r="AY418" s="21" t="s">
        <v>150</v>
      </c>
      <c r="BE418" s="229">
        <f>IF(N418="základní",J418,0)</f>
        <v>0</v>
      </c>
      <c r="BF418" s="229">
        <f>IF(N418="snížená",J418,0)</f>
        <v>0</v>
      </c>
      <c r="BG418" s="229">
        <f>IF(N418="zákl. přenesená",J418,0)</f>
        <v>0</v>
      </c>
      <c r="BH418" s="229">
        <f>IF(N418="sníž. přenesená",J418,0)</f>
        <v>0</v>
      </c>
      <c r="BI418" s="229">
        <f>IF(N418="nulová",J418,0)</f>
        <v>0</v>
      </c>
      <c r="BJ418" s="21" t="s">
        <v>80</v>
      </c>
      <c r="BK418" s="229">
        <f>ROUND(I418*H418,2)</f>
        <v>0</v>
      </c>
      <c r="BL418" s="21" t="s">
        <v>265</v>
      </c>
      <c r="BM418" s="228" t="s">
        <v>594</v>
      </c>
    </row>
    <row r="419" spans="1:47" s="2" customFormat="1" ht="12">
      <c r="A419" s="42"/>
      <c r="B419" s="43"/>
      <c r="C419" s="44"/>
      <c r="D419" s="230" t="s">
        <v>160</v>
      </c>
      <c r="E419" s="44"/>
      <c r="F419" s="231" t="s">
        <v>593</v>
      </c>
      <c r="G419" s="44"/>
      <c r="H419" s="44"/>
      <c r="I419" s="232"/>
      <c r="J419" s="44"/>
      <c r="K419" s="44"/>
      <c r="L419" s="48"/>
      <c r="M419" s="233"/>
      <c r="N419" s="234"/>
      <c r="O419" s="88"/>
      <c r="P419" s="88"/>
      <c r="Q419" s="88"/>
      <c r="R419" s="88"/>
      <c r="S419" s="88"/>
      <c r="T419" s="89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T419" s="21" t="s">
        <v>160</v>
      </c>
      <c r="AU419" s="21" t="s">
        <v>82</v>
      </c>
    </row>
    <row r="420" spans="1:51" s="14" customFormat="1" ht="12">
      <c r="A420" s="14"/>
      <c r="B420" s="247"/>
      <c r="C420" s="248"/>
      <c r="D420" s="230" t="s">
        <v>164</v>
      </c>
      <c r="E420" s="248"/>
      <c r="F420" s="250" t="s">
        <v>595</v>
      </c>
      <c r="G420" s="248"/>
      <c r="H420" s="251">
        <v>100.584</v>
      </c>
      <c r="I420" s="252"/>
      <c r="J420" s="248"/>
      <c r="K420" s="248"/>
      <c r="L420" s="253"/>
      <c r="M420" s="254"/>
      <c r="N420" s="255"/>
      <c r="O420" s="255"/>
      <c r="P420" s="255"/>
      <c r="Q420" s="255"/>
      <c r="R420" s="255"/>
      <c r="S420" s="255"/>
      <c r="T420" s="25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7" t="s">
        <v>164</v>
      </c>
      <c r="AU420" s="257" t="s">
        <v>82</v>
      </c>
      <c r="AV420" s="14" t="s">
        <v>82</v>
      </c>
      <c r="AW420" s="14" t="s">
        <v>4</v>
      </c>
      <c r="AX420" s="14" t="s">
        <v>80</v>
      </c>
      <c r="AY420" s="257" t="s">
        <v>150</v>
      </c>
    </row>
    <row r="421" spans="1:65" s="2" customFormat="1" ht="24.15" customHeight="1">
      <c r="A421" s="42"/>
      <c r="B421" s="43"/>
      <c r="C421" s="217" t="s">
        <v>596</v>
      </c>
      <c r="D421" s="217" t="s">
        <v>153</v>
      </c>
      <c r="E421" s="218" t="s">
        <v>597</v>
      </c>
      <c r="F421" s="219" t="s">
        <v>598</v>
      </c>
      <c r="G421" s="220" t="s">
        <v>184</v>
      </c>
      <c r="H421" s="221">
        <v>96</v>
      </c>
      <c r="I421" s="222"/>
      <c r="J421" s="223">
        <f>ROUND(I421*H421,2)</f>
        <v>0</v>
      </c>
      <c r="K421" s="219" t="s">
        <v>157</v>
      </c>
      <c r="L421" s="48"/>
      <c r="M421" s="224" t="s">
        <v>19</v>
      </c>
      <c r="N421" s="225" t="s">
        <v>43</v>
      </c>
      <c r="O421" s="88"/>
      <c r="P421" s="226">
        <f>O421*H421</f>
        <v>0</v>
      </c>
      <c r="Q421" s="226">
        <v>0.0002</v>
      </c>
      <c r="R421" s="226">
        <f>Q421*H421</f>
        <v>0.019200000000000002</v>
      </c>
      <c r="S421" s="226">
        <v>0</v>
      </c>
      <c r="T421" s="227">
        <f>S421*H421</f>
        <v>0</v>
      </c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R421" s="228" t="s">
        <v>265</v>
      </c>
      <c r="AT421" s="228" t="s">
        <v>153</v>
      </c>
      <c r="AU421" s="228" t="s">
        <v>82</v>
      </c>
      <c r="AY421" s="21" t="s">
        <v>150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21" t="s">
        <v>80</v>
      </c>
      <c r="BK421" s="229">
        <f>ROUND(I421*H421,2)</f>
        <v>0</v>
      </c>
      <c r="BL421" s="21" t="s">
        <v>265</v>
      </c>
      <c r="BM421" s="228" t="s">
        <v>599</v>
      </c>
    </row>
    <row r="422" spans="1:47" s="2" customFormat="1" ht="12">
      <c r="A422" s="42"/>
      <c r="B422" s="43"/>
      <c r="C422" s="44"/>
      <c r="D422" s="230" t="s">
        <v>160</v>
      </c>
      <c r="E422" s="44"/>
      <c r="F422" s="231" t="s">
        <v>600</v>
      </c>
      <c r="G422" s="44"/>
      <c r="H422" s="44"/>
      <c r="I422" s="232"/>
      <c r="J422" s="44"/>
      <c r="K422" s="44"/>
      <c r="L422" s="48"/>
      <c r="M422" s="233"/>
      <c r="N422" s="234"/>
      <c r="O422" s="88"/>
      <c r="P422" s="88"/>
      <c r="Q422" s="88"/>
      <c r="R422" s="88"/>
      <c r="S422" s="88"/>
      <c r="T422" s="89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T422" s="21" t="s">
        <v>160</v>
      </c>
      <c r="AU422" s="21" t="s">
        <v>82</v>
      </c>
    </row>
    <row r="423" spans="1:47" s="2" customFormat="1" ht="12">
      <c r="A423" s="42"/>
      <c r="B423" s="43"/>
      <c r="C423" s="44"/>
      <c r="D423" s="235" t="s">
        <v>162</v>
      </c>
      <c r="E423" s="44"/>
      <c r="F423" s="236" t="s">
        <v>601</v>
      </c>
      <c r="G423" s="44"/>
      <c r="H423" s="44"/>
      <c r="I423" s="232"/>
      <c r="J423" s="44"/>
      <c r="K423" s="44"/>
      <c r="L423" s="48"/>
      <c r="M423" s="233"/>
      <c r="N423" s="234"/>
      <c r="O423" s="88"/>
      <c r="P423" s="88"/>
      <c r="Q423" s="88"/>
      <c r="R423" s="88"/>
      <c r="S423" s="88"/>
      <c r="T423" s="89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T423" s="21" t="s">
        <v>162</v>
      </c>
      <c r="AU423" s="21" t="s">
        <v>82</v>
      </c>
    </row>
    <row r="424" spans="1:65" s="2" customFormat="1" ht="16.5" customHeight="1">
      <c r="A424" s="42"/>
      <c r="B424" s="43"/>
      <c r="C424" s="269" t="s">
        <v>602</v>
      </c>
      <c r="D424" s="269" t="s">
        <v>240</v>
      </c>
      <c r="E424" s="270" t="s">
        <v>603</v>
      </c>
      <c r="F424" s="271" t="s">
        <v>604</v>
      </c>
      <c r="G424" s="272" t="s">
        <v>184</v>
      </c>
      <c r="H424" s="273">
        <v>100.8</v>
      </c>
      <c r="I424" s="274"/>
      <c r="J424" s="275">
        <f>ROUND(I424*H424,2)</f>
        <v>0</v>
      </c>
      <c r="K424" s="271" t="s">
        <v>157</v>
      </c>
      <c r="L424" s="276"/>
      <c r="M424" s="277" t="s">
        <v>19</v>
      </c>
      <c r="N424" s="278" t="s">
        <v>43</v>
      </c>
      <c r="O424" s="88"/>
      <c r="P424" s="226">
        <f>O424*H424</f>
        <v>0</v>
      </c>
      <c r="Q424" s="226">
        <v>8E-05</v>
      </c>
      <c r="R424" s="226">
        <f>Q424*H424</f>
        <v>0.008064</v>
      </c>
      <c r="S424" s="226">
        <v>0</v>
      </c>
      <c r="T424" s="227">
        <f>S424*H424</f>
        <v>0</v>
      </c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R424" s="228" t="s">
        <v>384</v>
      </c>
      <c r="AT424" s="228" t="s">
        <v>240</v>
      </c>
      <c r="AU424" s="228" t="s">
        <v>82</v>
      </c>
      <c r="AY424" s="21" t="s">
        <v>150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21" t="s">
        <v>80</v>
      </c>
      <c r="BK424" s="229">
        <f>ROUND(I424*H424,2)</f>
        <v>0</v>
      </c>
      <c r="BL424" s="21" t="s">
        <v>265</v>
      </c>
      <c r="BM424" s="228" t="s">
        <v>605</v>
      </c>
    </row>
    <row r="425" spans="1:47" s="2" customFormat="1" ht="12">
      <c r="A425" s="42"/>
      <c r="B425" s="43"/>
      <c r="C425" s="44"/>
      <c r="D425" s="230" t="s">
        <v>160</v>
      </c>
      <c r="E425" s="44"/>
      <c r="F425" s="231" t="s">
        <v>604</v>
      </c>
      <c r="G425" s="44"/>
      <c r="H425" s="44"/>
      <c r="I425" s="232"/>
      <c r="J425" s="44"/>
      <c r="K425" s="44"/>
      <c r="L425" s="48"/>
      <c r="M425" s="233"/>
      <c r="N425" s="234"/>
      <c r="O425" s="88"/>
      <c r="P425" s="88"/>
      <c r="Q425" s="88"/>
      <c r="R425" s="88"/>
      <c r="S425" s="88"/>
      <c r="T425" s="89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T425" s="21" t="s">
        <v>160</v>
      </c>
      <c r="AU425" s="21" t="s">
        <v>82</v>
      </c>
    </row>
    <row r="426" spans="1:51" s="14" customFormat="1" ht="12">
      <c r="A426" s="14"/>
      <c r="B426" s="247"/>
      <c r="C426" s="248"/>
      <c r="D426" s="230" t="s">
        <v>164</v>
      </c>
      <c r="E426" s="248"/>
      <c r="F426" s="250" t="s">
        <v>606</v>
      </c>
      <c r="G426" s="248"/>
      <c r="H426" s="251">
        <v>100.8</v>
      </c>
      <c r="I426" s="252"/>
      <c r="J426" s="248"/>
      <c r="K426" s="248"/>
      <c r="L426" s="253"/>
      <c r="M426" s="254"/>
      <c r="N426" s="255"/>
      <c r="O426" s="255"/>
      <c r="P426" s="255"/>
      <c r="Q426" s="255"/>
      <c r="R426" s="255"/>
      <c r="S426" s="255"/>
      <c r="T426" s="25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7" t="s">
        <v>164</v>
      </c>
      <c r="AU426" s="257" t="s">
        <v>82</v>
      </c>
      <c r="AV426" s="14" t="s">
        <v>82</v>
      </c>
      <c r="AW426" s="14" t="s">
        <v>4</v>
      </c>
      <c r="AX426" s="14" t="s">
        <v>80</v>
      </c>
      <c r="AY426" s="257" t="s">
        <v>150</v>
      </c>
    </row>
    <row r="427" spans="1:65" s="2" customFormat="1" ht="16.5" customHeight="1">
      <c r="A427" s="42"/>
      <c r="B427" s="43"/>
      <c r="C427" s="217" t="s">
        <v>607</v>
      </c>
      <c r="D427" s="217" t="s">
        <v>153</v>
      </c>
      <c r="E427" s="218" t="s">
        <v>608</v>
      </c>
      <c r="F427" s="219" t="s">
        <v>609</v>
      </c>
      <c r="G427" s="220" t="s">
        <v>184</v>
      </c>
      <c r="H427" s="221">
        <v>45.72</v>
      </c>
      <c r="I427" s="222"/>
      <c r="J427" s="223">
        <f>ROUND(I427*H427,2)</f>
        <v>0</v>
      </c>
      <c r="K427" s="219" t="s">
        <v>157</v>
      </c>
      <c r="L427" s="48"/>
      <c r="M427" s="224" t="s">
        <v>19</v>
      </c>
      <c r="N427" s="225" t="s">
        <v>43</v>
      </c>
      <c r="O427" s="88"/>
      <c r="P427" s="226">
        <f>O427*H427</f>
        <v>0</v>
      </c>
      <c r="Q427" s="226">
        <v>3E-05</v>
      </c>
      <c r="R427" s="226">
        <f>Q427*H427</f>
        <v>0.0013716</v>
      </c>
      <c r="S427" s="226">
        <v>0</v>
      </c>
      <c r="T427" s="227">
        <f>S427*H427</f>
        <v>0</v>
      </c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R427" s="228" t="s">
        <v>265</v>
      </c>
      <c r="AT427" s="228" t="s">
        <v>153</v>
      </c>
      <c r="AU427" s="228" t="s">
        <v>82</v>
      </c>
      <c r="AY427" s="21" t="s">
        <v>150</v>
      </c>
      <c r="BE427" s="229">
        <f>IF(N427="základní",J427,0)</f>
        <v>0</v>
      </c>
      <c r="BF427" s="229">
        <f>IF(N427="snížená",J427,0)</f>
        <v>0</v>
      </c>
      <c r="BG427" s="229">
        <f>IF(N427="zákl. přenesená",J427,0)</f>
        <v>0</v>
      </c>
      <c r="BH427" s="229">
        <f>IF(N427="sníž. přenesená",J427,0)</f>
        <v>0</v>
      </c>
      <c r="BI427" s="229">
        <f>IF(N427="nulová",J427,0)</f>
        <v>0</v>
      </c>
      <c r="BJ427" s="21" t="s">
        <v>80</v>
      </c>
      <c r="BK427" s="229">
        <f>ROUND(I427*H427,2)</f>
        <v>0</v>
      </c>
      <c r="BL427" s="21" t="s">
        <v>265</v>
      </c>
      <c r="BM427" s="228" t="s">
        <v>610</v>
      </c>
    </row>
    <row r="428" spans="1:47" s="2" customFormat="1" ht="12">
      <c r="A428" s="42"/>
      <c r="B428" s="43"/>
      <c r="C428" s="44"/>
      <c r="D428" s="230" t="s">
        <v>160</v>
      </c>
      <c r="E428" s="44"/>
      <c r="F428" s="231" t="s">
        <v>611</v>
      </c>
      <c r="G428" s="44"/>
      <c r="H428" s="44"/>
      <c r="I428" s="232"/>
      <c r="J428" s="44"/>
      <c r="K428" s="44"/>
      <c r="L428" s="48"/>
      <c r="M428" s="233"/>
      <c r="N428" s="234"/>
      <c r="O428" s="88"/>
      <c r="P428" s="88"/>
      <c r="Q428" s="88"/>
      <c r="R428" s="88"/>
      <c r="S428" s="88"/>
      <c r="T428" s="89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T428" s="21" t="s">
        <v>160</v>
      </c>
      <c r="AU428" s="21" t="s">
        <v>82</v>
      </c>
    </row>
    <row r="429" spans="1:47" s="2" customFormat="1" ht="12">
      <c r="A429" s="42"/>
      <c r="B429" s="43"/>
      <c r="C429" s="44"/>
      <c r="D429" s="235" t="s">
        <v>162</v>
      </c>
      <c r="E429" s="44"/>
      <c r="F429" s="236" t="s">
        <v>612</v>
      </c>
      <c r="G429" s="44"/>
      <c r="H429" s="44"/>
      <c r="I429" s="232"/>
      <c r="J429" s="44"/>
      <c r="K429" s="44"/>
      <c r="L429" s="48"/>
      <c r="M429" s="233"/>
      <c r="N429" s="234"/>
      <c r="O429" s="88"/>
      <c r="P429" s="88"/>
      <c r="Q429" s="88"/>
      <c r="R429" s="88"/>
      <c r="S429" s="88"/>
      <c r="T429" s="89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T429" s="21" t="s">
        <v>162</v>
      </c>
      <c r="AU429" s="21" t="s">
        <v>82</v>
      </c>
    </row>
    <row r="430" spans="1:51" s="13" customFormat="1" ht="12">
      <c r="A430" s="13"/>
      <c r="B430" s="237"/>
      <c r="C430" s="238"/>
      <c r="D430" s="230" t="s">
        <v>164</v>
      </c>
      <c r="E430" s="239" t="s">
        <v>19</v>
      </c>
      <c r="F430" s="240" t="s">
        <v>550</v>
      </c>
      <c r="G430" s="238"/>
      <c r="H430" s="239" t="s">
        <v>19</v>
      </c>
      <c r="I430" s="241"/>
      <c r="J430" s="238"/>
      <c r="K430" s="238"/>
      <c r="L430" s="242"/>
      <c r="M430" s="243"/>
      <c r="N430" s="244"/>
      <c r="O430" s="244"/>
      <c r="P430" s="244"/>
      <c r="Q430" s="244"/>
      <c r="R430" s="244"/>
      <c r="S430" s="244"/>
      <c r="T430" s="24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6" t="s">
        <v>164</v>
      </c>
      <c r="AU430" s="246" t="s">
        <v>82</v>
      </c>
      <c r="AV430" s="13" t="s">
        <v>80</v>
      </c>
      <c r="AW430" s="13" t="s">
        <v>33</v>
      </c>
      <c r="AX430" s="13" t="s">
        <v>72</v>
      </c>
      <c r="AY430" s="246" t="s">
        <v>150</v>
      </c>
    </row>
    <row r="431" spans="1:51" s="14" customFormat="1" ht="12">
      <c r="A431" s="14"/>
      <c r="B431" s="247"/>
      <c r="C431" s="248"/>
      <c r="D431" s="230" t="s">
        <v>164</v>
      </c>
      <c r="E431" s="249" t="s">
        <v>19</v>
      </c>
      <c r="F431" s="250" t="s">
        <v>613</v>
      </c>
      <c r="G431" s="248"/>
      <c r="H431" s="251">
        <v>14.4</v>
      </c>
      <c r="I431" s="252"/>
      <c r="J431" s="248"/>
      <c r="K431" s="248"/>
      <c r="L431" s="253"/>
      <c r="M431" s="254"/>
      <c r="N431" s="255"/>
      <c r="O431" s="255"/>
      <c r="P431" s="255"/>
      <c r="Q431" s="255"/>
      <c r="R431" s="255"/>
      <c r="S431" s="255"/>
      <c r="T431" s="25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7" t="s">
        <v>164</v>
      </c>
      <c r="AU431" s="257" t="s">
        <v>82</v>
      </c>
      <c r="AV431" s="14" t="s">
        <v>82</v>
      </c>
      <c r="AW431" s="14" t="s">
        <v>33</v>
      </c>
      <c r="AX431" s="14" t="s">
        <v>72</v>
      </c>
      <c r="AY431" s="257" t="s">
        <v>150</v>
      </c>
    </row>
    <row r="432" spans="1:51" s="13" customFormat="1" ht="12">
      <c r="A432" s="13"/>
      <c r="B432" s="237"/>
      <c r="C432" s="238"/>
      <c r="D432" s="230" t="s">
        <v>164</v>
      </c>
      <c r="E432" s="239" t="s">
        <v>19</v>
      </c>
      <c r="F432" s="240" t="s">
        <v>552</v>
      </c>
      <c r="G432" s="238"/>
      <c r="H432" s="239" t="s">
        <v>19</v>
      </c>
      <c r="I432" s="241"/>
      <c r="J432" s="238"/>
      <c r="K432" s="238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164</v>
      </c>
      <c r="AU432" s="246" t="s">
        <v>82</v>
      </c>
      <c r="AV432" s="13" t="s">
        <v>80</v>
      </c>
      <c r="AW432" s="13" t="s">
        <v>33</v>
      </c>
      <c r="AX432" s="13" t="s">
        <v>72</v>
      </c>
      <c r="AY432" s="246" t="s">
        <v>150</v>
      </c>
    </row>
    <row r="433" spans="1:51" s="14" customFormat="1" ht="12">
      <c r="A433" s="14"/>
      <c r="B433" s="247"/>
      <c r="C433" s="248"/>
      <c r="D433" s="230" t="s">
        <v>164</v>
      </c>
      <c r="E433" s="249" t="s">
        <v>19</v>
      </c>
      <c r="F433" s="250" t="s">
        <v>614</v>
      </c>
      <c r="G433" s="248"/>
      <c r="H433" s="251">
        <v>13.5</v>
      </c>
      <c r="I433" s="252"/>
      <c r="J433" s="248"/>
      <c r="K433" s="248"/>
      <c r="L433" s="253"/>
      <c r="M433" s="254"/>
      <c r="N433" s="255"/>
      <c r="O433" s="255"/>
      <c r="P433" s="255"/>
      <c r="Q433" s="255"/>
      <c r="R433" s="255"/>
      <c r="S433" s="255"/>
      <c r="T433" s="25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7" t="s">
        <v>164</v>
      </c>
      <c r="AU433" s="257" t="s">
        <v>82</v>
      </c>
      <c r="AV433" s="14" t="s">
        <v>82</v>
      </c>
      <c r="AW433" s="14" t="s">
        <v>33</v>
      </c>
      <c r="AX433" s="14" t="s">
        <v>72</v>
      </c>
      <c r="AY433" s="257" t="s">
        <v>150</v>
      </c>
    </row>
    <row r="434" spans="1:51" s="13" customFormat="1" ht="12">
      <c r="A434" s="13"/>
      <c r="B434" s="237"/>
      <c r="C434" s="238"/>
      <c r="D434" s="230" t="s">
        <v>164</v>
      </c>
      <c r="E434" s="239" t="s">
        <v>19</v>
      </c>
      <c r="F434" s="240" t="s">
        <v>554</v>
      </c>
      <c r="G434" s="238"/>
      <c r="H434" s="239" t="s">
        <v>19</v>
      </c>
      <c r="I434" s="241"/>
      <c r="J434" s="238"/>
      <c r="K434" s="238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164</v>
      </c>
      <c r="AU434" s="246" t="s">
        <v>82</v>
      </c>
      <c r="AV434" s="13" t="s">
        <v>80</v>
      </c>
      <c r="AW434" s="13" t="s">
        <v>33</v>
      </c>
      <c r="AX434" s="13" t="s">
        <v>72</v>
      </c>
      <c r="AY434" s="246" t="s">
        <v>150</v>
      </c>
    </row>
    <row r="435" spans="1:51" s="14" customFormat="1" ht="12">
      <c r="A435" s="14"/>
      <c r="B435" s="247"/>
      <c r="C435" s="248"/>
      <c r="D435" s="230" t="s">
        <v>164</v>
      </c>
      <c r="E435" s="249" t="s">
        <v>19</v>
      </c>
      <c r="F435" s="250" t="s">
        <v>615</v>
      </c>
      <c r="G435" s="248"/>
      <c r="H435" s="251">
        <v>4.4</v>
      </c>
      <c r="I435" s="252"/>
      <c r="J435" s="248"/>
      <c r="K435" s="248"/>
      <c r="L435" s="253"/>
      <c r="M435" s="254"/>
      <c r="N435" s="255"/>
      <c r="O435" s="255"/>
      <c r="P435" s="255"/>
      <c r="Q435" s="255"/>
      <c r="R435" s="255"/>
      <c r="S435" s="255"/>
      <c r="T435" s="25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7" t="s">
        <v>164</v>
      </c>
      <c r="AU435" s="257" t="s">
        <v>82</v>
      </c>
      <c r="AV435" s="14" t="s">
        <v>82</v>
      </c>
      <c r="AW435" s="14" t="s">
        <v>33</v>
      </c>
      <c r="AX435" s="14" t="s">
        <v>72</v>
      </c>
      <c r="AY435" s="257" t="s">
        <v>150</v>
      </c>
    </row>
    <row r="436" spans="1:51" s="13" customFormat="1" ht="12">
      <c r="A436" s="13"/>
      <c r="B436" s="237"/>
      <c r="C436" s="238"/>
      <c r="D436" s="230" t="s">
        <v>164</v>
      </c>
      <c r="E436" s="239" t="s">
        <v>19</v>
      </c>
      <c r="F436" s="240" t="s">
        <v>556</v>
      </c>
      <c r="G436" s="238"/>
      <c r="H436" s="239" t="s">
        <v>19</v>
      </c>
      <c r="I436" s="241"/>
      <c r="J436" s="238"/>
      <c r="K436" s="238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164</v>
      </c>
      <c r="AU436" s="246" t="s">
        <v>82</v>
      </c>
      <c r="AV436" s="13" t="s">
        <v>80</v>
      </c>
      <c r="AW436" s="13" t="s">
        <v>33</v>
      </c>
      <c r="AX436" s="13" t="s">
        <v>72</v>
      </c>
      <c r="AY436" s="246" t="s">
        <v>150</v>
      </c>
    </row>
    <row r="437" spans="1:51" s="14" customFormat="1" ht="12">
      <c r="A437" s="14"/>
      <c r="B437" s="247"/>
      <c r="C437" s="248"/>
      <c r="D437" s="230" t="s">
        <v>164</v>
      </c>
      <c r="E437" s="249" t="s">
        <v>19</v>
      </c>
      <c r="F437" s="250" t="s">
        <v>615</v>
      </c>
      <c r="G437" s="248"/>
      <c r="H437" s="251">
        <v>4.4</v>
      </c>
      <c r="I437" s="252"/>
      <c r="J437" s="248"/>
      <c r="K437" s="248"/>
      <c r="L437" s="253"/>
      <c r="M437" s="254"/>
      <c r="N437" s="255"/>
      <c r="O437" s="255"/>
      <c r="P437" s="255"/>
      <c r="Q437" s="255"/>
      <c r="R437" s="255"/>
      <c r="S437" s="255"/>
      <c r="T437" s="25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7" t="s">
        <v>164</v>
      </c>
      <c r="AU437" s="257" t="s">
        <v>82</v>
      </c>
      <c r="AV437" s="14" t="s">
        <v>82</v>
      </c>
      <c r="AW437" s="14" t="s">
        <v>33</v>
      </c>
      <c r="AX437" s="14" t="s">
        <v>72</v>
      </c>
      <c r="AY437" s="257" t="s">
        <v>150</v>
      </c>
    </row>
    <row r="438" spans="1:51" s="13" customFormat="1" ht="12">
      <c r="A438" s="13"/>
      <c r="B438" s="237"/>
      <c r="C438" s="238"/>
      <c r="D438" s="230" t="s">
        <v>164</v>
      </c>
      <c r="E438" s="239" t="s">
        <v>19</v>
      </c>
      <c r="F438" s="240" t="s">
        <v>557</v>
      </c>
      <c r="G438" s="238"/>
      <c r="H438" s="239" t="s">
        <v>19</v>
      </c>
      <c r="I438" s="241"/>
      <c r="J438" s="238"/>
      <c r="K438" s="238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164</v>
      </c>
      <c r="AU438" s="246" t="s">
        <v>82</v>
      </c>
      <c r="AV438" s="13" t="s">
        <v>80</v>
      </c>
      <c r="AW438" s="13" t="s">
        <v>33</v>
      </c>
      <c r="AX438" s="13" t="s">
        <v>72</v>
      </c>
      <c r="AY438" s="246" t="s">
        <v>150</v>
      </c>
    </row>
    <row r="439" spans="1:51" s="14" customFormat="1" ht="12">
      <c r="A439" s="14"/>
      <c r="B439" s="247"/>
      <c r="C439" s="248"/>
      <c r="D439" s="230" t="s">
        <v>164</v>
      </c>
      <c r="E439" s="249" t="s">
        <v>19</v>
      </c>
      <c r="F439" s="250" t="s">
        <v>615</v>
      </c>
      <c r="G439" s="248"/>
      <c r="H439" s="251">
        <v>4.4</v>
      </c>
      <c r="I439" s="252"/>
      <c r="J439" s="248"/>
      <c r="K439" s="248"/>
      <c r="L439" s="253"/>
      <c r="M439" s="254"/>
      <c r="N439" s="255"/>
      <c r="O439" s="255"/>
      <c r="P439" s="255"/>
      <c r="Q439" s="255"/>
      <c r="R439" s="255"/>
      <c r="S439" s="255"/>
      <c r="T439" s="25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7" t="s">
        <v>164</v>
      </c>
      <c r="AU439" s="257" t="s">
        <v>82</v>
      </c>
      <c r="AV439" s="14" t="s">
        <v>82</v>
      </c>
      <c r="AW439" s="14" t="s">
        <v>33</v>
      </c>
      <c r="AX439" s="14" t="s">
        <v>72</v>
      </c>
      <c r="AY439" s="257" t="s">
        <v>150</v>
      </c>
    </row>
    <row r="440" spans="1:51" s="13" customFormat="1" ht="12">
      <c r="A440" s="13"/>
      <c r="B440" s="237"/>
      <c r="C440" s="238"/>
      <c r="D440" s="230" t="s">
        <v>164</v>
      </c>
      <c r="E440" s="239" t="s">
        <v>19</v>
      </c>
      <c r="F440" s="240" t="s">
        <v>558</v>
      </c>
      <c r="G440" s="238"/>
      <c r="H440" s="239" t="s">
        <v>19</v>
      </c>
      <c r="I440" s="241"/>
      <c r="J440" s="238"/>
      <c r="K440" s="238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164</v>
      </c>
      <c r="AU440" s="246" t="s">
        <v>82</v>
      </c>
      <c r="AV440" s="13" t="s">
        <v>80</v>
      </c>
      <c r="AW440" s="13" t="s">
        <v>33</v>
      </c>
      <c r="AX440" s="13" t="s">
        <v>72</v>
      </c>
      <c r="AY440" s="246" t="s">
        <v>150</v>
      </c>
    </row>
    <row r="441" spans="1:51" s="14" customFormat="1" ht="12">
      <c r="A441" s="14"/>
      <c r="B441" s="247"/>
      <c r="C441" s="248"/>
      <c r="D441" s="230" t="s">
        <v>164</v>
      </c>
      <c r="E441" s="249" t="s">
        <v>19</v>
      </c>
      <c r="F441" s="250" t="s">
        <v>616</v>
      </c>
      <c r="G441" s="248"/>
      <c r="H441" s="251">
        <v>4.62</v>
      </c>
      <c r="I441" s="252"/>
      <c r="J441" s="248"/>
      <c r="K441" s="248"/>
      <c r="L441" s="253"/>
      <c r="M441" s="254"/>
      <c r="N441" s="255"/>
      <c r="O441" s="255"/>
      <c r="P441" s="255"/>
      <c r="Q441" s="255"/>
      <c r="R441" s="255"/>
      <c r="S441" s="255"/>
      <c r="T441" s="25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7" t="s">
        <v>164</v>
      </c>
      <c r="AU441" s="257" t="s">
        <v>82</v>
      </c>
      <c r="AV441" s="14" t="s">
        <v>82</v>
      </c>
      <c r="AW441" s="14" t="s">
        <v>33</v>
      </c>
      <c r="AX441" s="14" t="s">
        <v>72</v>
      </c>
      <c r="AY441" s="257" t="s">
        <v>150</v>
      </c>
    </row>
    <row r="442" spans="1:51" s="15" customFormat="1" ht="12">
      <c r="A442" s="15"/>
      <c r="B442" s="258"/>
      <c r="C442" s="259"/>
      <c r="D442" s="230" t="s">
        <v>164</v>
      </c>
      <c r="E442" s="260" t="s">
        <v>19</v>
      </c>
      <c r="F442" s="261" t="s">
        <v>168</v>
      </c>
      <c r="G442" s="259"/>
      <c r="H442" s="262">
        <v>45.72</v>
      </c>
      <c r="I442" s="263"/>
      <c r="J442" s="259"/>
      <c r="K442" s="259"/>
      <c r="L442" s="264"/>
      <c r="M442" s="265"/>
      <c r="N442" s="266"/>
      <c r="O442" s="266"/>
      <c r="P442" s="266"/>
      <c r="Q442" s="266"/>
      <c r="R442" s="266"/>
      <c r="S442" s="266"/>
      <c r="T442" s="267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8" t="s">
        <v>164</v>
      </c>
      <c r="AU442" s="268" t="s">
        <v>82</v>
      </c>
      <c r="AV442" s="15" t="s">
        <v>158</v>
      </c>
      <c r="AW442" s="15" t="s">
        <v>33</v>
      </c>
      <c r="AX442" s="15" t="s">
        <v>80</v>
      </c>
      <c r="AY442" s="268" t="s">
        <v>150</v>
      </c>
    </row>
    <row r="443" spans="1:65" s="2" customFormat="1" ht="24.15" customHeight="1">
      <c r="A443" s="42"/>
      <c r="B443" s="43"/>
      <c r="C443" s="217" t="s">
        <v>191</v>
      </c>
      <c r="D443" s="217" t="s">
        <v>153</v>
      </c>
      <c r="E443" s="218" t="s">
        <v>617</v>
      </c>
      <c r="F443" s="219" t="s">
        <v>618</v>
      </c>
      <c r="G443" s="220" t="s">
        <v>337</v>
      </c>
      <c r="H443" s="221">
        <v>1.78</v>
      </c>
      <c r="I443" s="222"/>
      <c r="J443" s="223">
        <f>ROUND(I443*H443,2)</f>
        <v>0</v>
      </c>
      <c r="K443" s="219" t="s">
        <v>157</v>
      </c>
      <c r="L443" s="48"/>
      <c r="M443" s="224" t="s">
        <v>19</v>
      </c>
      <c r="N443" s="225" t="s">
        <v>43</v>
      </c>
      <c r="O443" s="88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R443" s="228" t="s">
        <v>265</v>
      </c>
      <c r="AT443" s="228" t="s">
        <v>153</v>
      </c>
      <c r="AU443" s="228" t="s">
        <v>82</v>
      </c>
      <c r="AY443" s="21" t="s">
        <v>150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21" t="s">
        <v>80</v>
      </c>
      <c r="BK443" s="229">
        <f>ROUND(I443*H443,2)</f>
        <v>0</v>
      </c>
      <c r="BL443" s="21" t="s">
        <v>265</v>
      </c>
      <c r="BM443" s="228" t="s">
        <v>619</v>
      </c>
    </row>
    <row r="444" spans="1:47" s="2" customFormat="1" ht="12">
      <c r="A444" s="42"/>
      <c r="B444" s="43"/>
      <c r="C444" s="44"/>
      <c r="D444" s="230" t="s">
        <v>160</v>
      </c>
      <c r="E444" s="44"/>
      <c r="F444" s="231" t="s">
        <v>620</v>
      </c>
      <c r="G444" s="44"/>
      <c r="H444" s="44"/>
      <c r="I444" s="232"/>
      <c r="J444" s="44"/>
      <c r="K444" s="44"/>
      <c r="L444" s="48"/>
      <c r="M444" s="233"/>
      <c r="N444" s="234"/>
      <c r="O444" s="88"/>
      <c r="P444" s="88"/>
      <c r="Q444" s="88"/>
      <c r="R444" s="88"/>
      <c r="S444" s="88"/>
      <c r="T444" s="89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T444" s="21" t="s">
        <v>160</v>
      </c>
      <c r="AU444" s="21" t="s">
        <v>82</v>
      </c>
    </row>
    <row r="445" spans="1:47" s="2" customFormat="1" ht="12">
      <c r="A445" s="42"/>
      <c r="B445" s="43"/>
      <c r="C445" s="44"/>
      <c r="D445" s="235" t="s">
        <v>162</v>
      </c>
      <c r="E445" s="44"/>
      <c r="F445" s="236" t="s">
        <v>621</v>
      </c>
      <c r="G445" s="44"/>
      <c r="H445" s="44"/>
      <c r="I445" s="232"/>
      <c r="J445" s="44"/>
      <c r="K445" s="44"/>
      <c r="L445" s="48"/>
      <c r="M445" s="233"/>
      <c r="N445" s="234"/>
      <c r="O445" s="88"/>
      <c r="P445" s="88"/>
      <c r="Q445" s="88"/>
      <c r="R445" s="88"/>
      <c r="S445" s="88"/>
      <c r="T445" s="89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T445" s="21" t="s">
        <v>162</v>
      </c>
      <c r="AU445" s="21" t="s">
        <v>82</v>
      </c>
    </row>
    <row r="446" spans="1:63" s="12" customFormat="1" ht="22.8" customHeight="1">
      <c r="A446" s="12"/>
      <c r="B446" s="201"/>
      <c r="C446" s="202"/>
      <c r="D446" s="203" t="s">
        <v>71</v>
      </c>
      <c r="E446" s="215" t="s">
        <v>622</v>
      </c>
      <c r="F446" s="215" t="s">
        <v>623</v>
      </c>
      <c r="G446" s="202"/>
      <c r="H446" s="202"/>
      <c r="I446" s="205"/>
      <c r="J446" s="216">
        <f>BK446</f>
        <v>0</v>
      </c>
      <c r="K446" s="202"/>
      <c r="L446" s="207"/>
      <c r="M446" s="208"/>
      <c r="N446" s="209"/>
      <c r="O446" s="209"/>
      <c r="P446" s="210">
        <f>SUM(P447:P467)</f>
        <v>0</v>
      </c>
      <c r="Q446" s="209"/>
      <c r="R446" s="210">
        <f>SUM(R447:R467)</f>
        <v>0.005380650000000001</v>
      </c>
      <c r="S446" s="209"/>
      <c r="T446" s="211">
        <f>SUM(T447:T467)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12" t="s">
        <v>82</v>
      </c>
      <c r="AT446" s="213" t="s">
        <v>71</v>
      </c>
      <c r="AU446" s="213" t="s">
        <v>80</v>
      </c>
      <c r="AY446" s="212" t="s">
        <v>150</v>
      </c>
      <c r="BK446" s="214">
        <f>SUM(BK447:BK467)</f>
        <v>0</v>
      </c>
    </row>
    <row r="447" spans="1:65" s="2" customFormat="1" ht="24.15" customHeight="1">
      <c r="A447" s="42"/>
      <c r="B447" s="43"/>
      <c r="C447" s="217" t="s">
        <v>624</v>
      </c>
      <c r="D447" s="217" t="s">
        <v>153</v>
      </c>
      <c r="E447" s="218" t="s">
        <v>625</v>
      </c>
      <c r="F447" s="219" t="s">
        <v>626</v>
      </c>
      <c r="G447" s="220" t="s">
        <v>156</v>
      </c>
      <c r="H447" s="221">
        <v>16.5</v>
      </c>
      <c r="I447" s="222"/>
      <c r="J447" s="223">
        <f>ROUND(I447*H447,2)</f>
        <v>0</v>
      </c>
      <c r="K447" s="219" t="s">
        <v>157</v>
      </c>
      <c r="L447" s="48"/>
      <c r="M447" s="224" t="s">
        <v>19</v>
      </c>
      <c r="N447" s="225" t="s">
        <v>43</v>
      </c>
      <c r="O447" s="88"/>
      <c r="P447" s="226">
        <f>O447*H447</f>
        <v>0</v>
      </c>
      <c r="Q447" s="226">
        <v>8E-05</v>
      </c>
      <c r="R447" s="226">
        <f>Q447*H447</f>
        <v>0.0013200000000000002</v>
      </c>
      <c r="S447" s="226">
        <v>0</v>
      </c>
      <c r="T447" s="227">
        <f>S447*H447</f>
        <v>0</v>
      </c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R447" s="228" t="s">
        <v>265</v>
      </c>
      <c r="AT447" s="228" t="s">
        <v>153</v>
      </c>
      <c r="AU447" s="228" t="s">
        <v>82</v>
      </c>
      <c r="AY447" s="21" t="s">
        <v>150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21" t="s">
        <v>80</v>
      </c>
      <c r="BK447" s="229">
        <f>ROUND(I447*H447,2)</f>
        <v>0</v>
      </c>
      <c r="BL447" s="21" t="s">
        <v>265</v>
      </c>
      <c r="BM447" s="228" t="s">
        <v>627</v>
      </c>
    </row>
    <row r="448" spans="1:47" s="2" customFormat="1" ht="12">
      <c r="A448" s="42"/>
      <c r="B448" s="43"/>
      <c r="C448" s="44"/>
      <c r="D448" s="230" t="s">
        <v>160</v>
      </c>
      <c r="E448" s="44"/>
      <c r="F448" s="231" t="s">
        <v>628</v>
      </c>
      <c r="G448" s="44"/>
      <c r="H448" s="44"/>
      <c r="I448" s="232"/>
      <c r="J448" s="44"/>
      <c r="K448" s="44"/>
      <c r="L448" s="48"/>
      <c r="M448" s="233"/>
      <c r="N448" s="234"/>
      <c r="O448" s="88"/>
      <c r="P448" s="88"/>
      <c r="Q448" s="88"/>
      <c r="R448" s="88"/>
      <c r="S448" s="88"/>
      <c r="T448" s="89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T448" s="21" t="s">
        <v>160</v>
      </c>
      <c r="AU448" s="21" t="s">
        <v>82</v>
      </c>
    </row>
    <row r="449" spans="1:47" s="2" customFormat="1" ht="12">
      <c r="A449" s="42"/>
      <c r="B449" s="43"/>
      <c r="C449" s="44"/>
      <c r="D449" s="235" t="s">
        <v>162</v>
      </c>
      <c r="E449" s="44"/>
      <c r="F449" s="236" t="s">
        <v>629</v>
      </c>
      <c r="G449" s="44"/>
      <c r="H449" s="44"/>
      <c r="I449" s="232"/>
      <c r="J449" s="44"/>
      <c r="K449" s="44"/>
      <c r="L449" s="48"/>
      <c r="M449" s="233"/>
      <c r="N449" s="234"/>
      <c r="O449" s="88"/>
      <c r="P449" s="88"/>
      <c r="Q449" s="88"/>
      <c r="R449" s="88"/>
      <c r="S449" s="88"/>
      <c r="T449" s="89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T449" s="21" t="s">
        <v>162</v>
      </c>
      <c r="AU449" s="21" t="s">
        <v>82</v>
      </c>
    </row>
    <row r="450" spans="1:51" s="13" customFormat="1" ht="12">
      <c r="A450" s="13"/>
      <c r="B450" s="237"/>
      <c r="C450" s="238"/>
      <c r="D450" s="230" t="s">
        <v>164</v>
      </c>
      <c r="E450" s="239" t="s">
        <v>19</v>
      </c>
      <c r="F450" s="240" t="s">
        <v>630</v>
      </c>
      <c r="G450" s="238"/>
      <c r="H450" s="239" t="s">
        <v>19</v>
      </c>
      <c r="I450" s="241"/>
      <c r="J450" s="238"/>
      <c r="K450" s="238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164</v>
      </c>
      <c r="AU450" s="246" t="s">
        <v>82</v>
      </c>
      <c r="AV450" s="13" t="s">
        <v>80</v>
      </c>
      <c r="AW450" s="13" t="s">
        <v>33</v>
      </c>
      <c r="AX450" s="13" t="s">
        <v>72</v>
      </c>
      <c r="AY450" s="246" t="s">
        <v>150</v>
      </c>
    </row>
    <row r="451" spans="1:51" s="14" customFormat="1" ht="12">
      <c r="A451" s="14"/>
      <c r="B451" s="247"/>
      <c r="C451" s="248"/>
      <c r="D451" s="230" t="s">
        <v>164</v>
      </c>
      <c r="E451" s="249" t="s">
        <v>19</v>
      </c>
      <c r="F451" s="250" t="s">
        <v>631</v>
      </c>
      <c r="G451" s="248"/>
      <c r="H451" s="251">
        <v>15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7" t="s">
        <v>164</v>
      </c>
      <c r="AU451" s="257" t="s">
        <v>82</v>
      </c>
      <c r="AV451" s="14" t="s">
        <v>82</v>
      </c>
      <c r="AW451" s="14" t="s">
        <v>33</v>
      </c>
      <c r="AX451" s="14" t="s">
        <v>72</v>
      </c>
      <c r="AY451" s="257" t="s">
        <v>150</v>
      </c>
    </row>
    <row r="452" spans="1:51" s="14" customFormat="1" ht="12">
      <c r="A452" s="14"/>
      <c r="B452" s="247"/>
      <c r="C452" s="248"/>
      <c r="D452" s="230" t="s">
        <v>164</v>
      </c>
      <c r="E452" s="249" t="s">
        <v>19</v>
      </c>
      <c r="F452" s="250" t="s">
        <v>632</v>
      </c>
      <c r="G452" s="248"/>
      <c r="H452" s="251">
        <v>1.5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7" t="s">
        <v>164</v>
      </c>
      <c r="AU452" s="257" t="s">
        <v>82</v>
      </c>
      <c r="AV452" s="14" t="s">
        <v>82</v>
      </c>
      <c r="AW452" s="14" t="s">
        <v>33</v>
      </c>
      <c r="AX452" s="14" t="s">
        <v>72</v>
      </c>
      <c r="AY452" s="257" t="s">
        <v>150</v>
      </c>
    </row>
    <row r="453" spans="1:51" s="15" customFormat="1" ht="12">
      <c r="A453" s="15"/>
      <c r="B453" s="258"/>
      <c r="C453" s="259"/>
      <c r="D453" s="230" t="s">
        <v>164</v>
      </c>
      <c r="E453" s="260" t="s">
        <v>19</v>
      </c>
      <c r="F453" s="261" t="s">
        <v>168</v>
      </c>
      <c r="G453" s="259"/>
      <c r="H453" s="262">
        <v>16.5</v>
      </c>
      <c r="I453" s="263"/>
      <c r="J453" s="259"/>
      <c r="K453" s="259"/>
      <c r="L453" s="264"/>
      <c r="M453" s="265"/>
      <c r="N453" s="266"/>
      <c r="O453" s="266"/>
      <c r="P453" s="266"/>
      <c r="Q453" s="266"/>
      <c r="R453" s="266"/>
      <c r="S453" s="266"/>
      <c r="T453" s="267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8" t="s">
        <v>164</v>
      </c>
      <c r="AU453" s="268" t="s">
        <v>82</v>
      </c>
      <c r="AV453" s="15" t="s">
        <v>158</v>
      </c>
      <c r="AW453" s="15" t="s">
        <v>33</v>
      </c>
      <c r="AX453" s="15" t="s">
        <v>80</v>
      </c>
      <c r="AY453" s="268" t="s">
        <v>150</v>
      </c>
    </row>
    <row r="454" spans="1:65" s="2" customFormat="1" ht="24.15" customHeight="1">
      <c r="A454" s="42"/>
      <c r="B454" s="43"/>
      <c r="C454" s="217" t="s">
        <v>222</v>
      </c>
      <c r="D454" s="217" t="s">
        <v>153</v>
      </c>
      <c r="E454" s="218" t="s">
        <v>633</v>
      </c>
      <c r="F454" s="219" t="s">
        <v>634</v>
      </c>
      <c r="G454" s="220" t="s">
        <v>156</v>
      </c>
      <c r="H454" s="221">
        <v>16.5</v>
      </c>
      <c r="I454" s="222"/>
      <c r="J454" s="223">
        <f>ROUND(I454*H454,2)</f>
        <v>0</v>
      </c>
      <c r="K454" s="219" t="s">
        <v>157</v>
      </c>
      <c r="L454" s="48"/>
      <c r="M454" s="224" t="s">
        <v>19</v>
      </c>
      <c r="N454" s="225" t="s">
        <v>43</v>
      </c>
      <c r="O454" s="88"/>
      <c r="P454" s="226">
        <f>O454*H454</f>
        <v>0</v>
      </c>
      <c r="Q454" s="226">
        <v>0.00012305</v>
      </c>
      <c r="R454" s="226">
        <f>Q454*H454</f>
        <v>0.0020303250000000004</v>
      </c>
      <c r="S454" s="226">
        <v>0</v>
      </c>
      <c r="T454" s="227">
        <f>S454*H454</f>
        <v>0</v>
      </c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R454" s="228" t="s">
        <v>265</v>
      </c>
      <c r="AT454" s="228" t="s">
        <v>153</v>
      </c>
      <c r="AU454" s="228" t="s">
        <v>82</v>
      </c>
      <c r="AY454" s="21" t="s">
        <v>150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21" t="s">
        <v>80</v>
      </c>
      <c r="BK454" s="229">
        <f>ROUND(I454*H454,2)</f>
        <v>0</v>
      </c>
      <c r="BL454" s="21" t="s">
        <v>265</v>
      </c>
      <c r="BM454" s="228" t="s">
        <v>635</v>
      </c>
    </row>
    <row r="455" spans="1:47" s="2" customFormat="1" ht="12">
      <c r="A455" s="42"/>
      <c r="B455" s="43"/>
      <c r="C455" s="44"/>
      <c r="D455" s="230" t="s">
        <v>160</v>
      </c>
      <c r="E455" s="44"/>
      <c r="F455" s="231" t="s">
        <v>636</v>
      </c>
      <c r="G455" s="44"/>
      <c r="H455" s="44"/>
      <c r="I455" s="232"/>
      <c r="J455" s="44"/>
      <c r="K455" s="44"/>
      <c r="L455" s="48"/>
      <c r="M455" s="233"/>
      <c r="N455" s="234"/>
      <c r="O455" s="88"/>
      <c r="P455" s="88"/>
      <c r="Q455" s="88"/>
      <c r="R455" s="88"/>
      <c r="S455" s="88"/>
      <c r="T455" s="89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T455" s="21" t="s">
        <v>160</v>
      </c>
      <c r="AU455" s="21" t="s">
        <v>82</v>
      </c>
    </row>
    <row r="456" spans="1:47" s="2" customFormat="1" ht="12">
      <c r="A456" s="42"/>
      <c r="B456" s="43"/>
      <c r="C456" s="44"/>
      <c r="D456" s="235" t="s">
        <v>162</v>
      </c>
      <c r="E456" s="44"/>
      <c r="F456" s="236" t="s">
        <v>637</v>
      </c>
      <c r="G456" s="44"/>
      <c r="H456" s="44"/>
      <c r="I456" s="232"/>
      <c r="J456" s="44"/>
      <c r="K456" s="44"/>
      <c r="L456" s="48"/>
      <c r="M456" s="233"/>
      <c r="N456" s="234"/>
      <c r="O456" s="88"/>
      <c r="P456" s="88"/>
      <c r="Q456" s="88"/>
      <c r="R456" s="88"/>
      <c r="S456" s="88"/>
      <c r="T456" s="89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T456" s="21" t="s">
        <v>162</v>
      </c>
      <c r="AU456" s="21" t="s">
        <v>82</v>
      </c>
    </row>
    <row r="457" spans="1:51" s="13" customFormat="1" ht="12">
      <c r="A457" s="13"/>
      <c r="B457" s="237"/>
      <c r="C457" s="238"/>
      <c r="D457" s="230" t="s">
        <v>164</v>
      </c>
      <c r="E457" s="239" t="s">
        <v>19</v>
      </c>
      <c r="F457" s="240" t="s">
        <v>630</v>
      </c>
      <c r="G457" s="238"/>
      <c r="H457" s="239" t="s">
        <v>19</v>
      </c>
      <c r="I457" s="241"/>
      <c r="J457" s="238"/>
      <c r="K457" s="238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164</v>
      </c>
      <c r="AU457" s="246" t="s">
        <v>82</v>
      </c>
      <c r="AV457" s="13" t="s">
        <v>80</v>
      </c>
      <c r="AW457" s="13" t="s">
        <v>33</v>
      </c>
      <c r="AX457" s="13" t="s">
        <v>72</v>
      </c>
      <c r="AY457" s="246" t="s">
        <v>150</v>
      </c>
    </row>
    <row r="458" spans="1:51" s="14" customFormat="1" ht="12">
      <c r="A458" s="14"/>
      <c r="B458" s="247"/>
      <c r="C458" s="248"/>
      <c r="D458" s="230" t="s">
        <v>164</v>
      </c>
      <c r="E458" s="249" t="s">
        <v>19</v>
      </c>
      <c r="F458" s="250" t="s">
        <v>631</v>
      </c>
      <c r="G458" s="248"/>
      <c r="H458" s="251">
        <v>15</v>
      </c>
      <c r="I458" s="252"/>
      <c r="J458" s="248"/>
      <c r="K458" s="248"/>
      <c r="L458" s="253"/>
      <c r="M458" s="254"/>
      <c r="N458" s="255"/>
      <c r="O458" s="255"/>
      <c r="P458" s="255"/>
      <c r="Q458" s="255"/>
      <c r="R458" s="255"/>
      <c r="S458" s="255"/>
      <c r="T458" s="256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7" t="s">
        <v>164</v>
      </c>
      <c r="AU458" s="257" t="s">
        <v>82</v>
      </c>
      <c r="AV458" s="14" t="s">
        <v>82</v>
      </c>
      <c r="AW458" s="14" t="s">
        <v>33</v>
      </c>
      <c r="AX458" s="14" t="s">
        <v>72</v>
      </c>
      <c r="AY458" s="257" t="s">
        <v>150</v>
      </c>
    </row>
    <row r="459" spans="1:51" s="14" customFormat="1" ht="12">
      <c r="A459" s="14"/>
      <c r="B459" s="247"/>
      <c r="C459" s="248"/>
      <c r="D459" s="230" t="s">
        <v>164</v>
      </c>
      <c r="E459" s="249" t="s">
        <v>19</v>
      </c>
      <c r="F459" s="250" t="s">
        <v>632</v>
      </c>
      <c r="G459" s="248"/>
      <c r="H459" s="251">
        <v>1.5</v>
      </c>
      <c r="I459" s="252"/>
      <c r="J459" s="248"/>
      <c r="K459" s="248"/>
      <c r="L459" s="253"/>
      <c r="M459" s="254"/>
      <c r="N459" s="255"/>
      <c r="O459" s="255"/>
      <c r="P459" s="255"/>
      <c r="Q459" s="255"/>
      <c r="R459" s="255"/>
      <c r="S459" s="255"/>
      <c r="T459" s="25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7" t="s">
        <v>164</v>
      </c>
      <c r="AU459" s="257" t="s">
        <v>82</v>
      </c>
      <c r="AV459" s="14" t="s">
        <v>82</v>
      </c>
      <c r="AW459" s="14" t="s">
        <v>33</v>
      </c>
      <c r="AX459" s="14" t="s">
        <v>72</v>
      </c>
      <c r="AY459" s="257" t="s">
        <v>150</v>
      </c>
    </row>
    <row r="460" spans="1:51" s="15" customFormat="1" ht="12">
      <c r="A460" s="15"/>
      <c r="B460" s="258"/>
      <c r="C460" s="259"/>
      <c r="D460" s="230" t="s">
        <v>164</v>
      </c>
      <c r="E460" s="260" t="s">
        <v>19</v>
      </c>
      <c r="F460" s="261" t="s">
        <v>168</v>
      </c>
      <c r="G460" s="259"/>
      <c r="H460" s="262">
        <v>16.5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8" t="s">
        <v>164</v>
      </c>
      <c r="AU460" s="268" t="s">
        <v>82</v>
      </c>
      <c r="AV460" s="15" t="s">
        <v>158</v>
      </c>
      <c r="AW460" s="15" t="s">
        <v>33</v>
      </c>
      <c r="AX460" s="15" t="s">
        <v>80</v>
      </c>
      <c r="AY460" s="268" t="s">
        <v>150</v>
      </c>
    </row>
    <row r="461" spans="1:65" s="2" customFormat="1" ht="24.15" customHeight="1">
      <c r="A461" s="42"/>
      <c r="B461" s="43"/>
      <c r="C461" s="217" t="s">
        <v>230</v>
      </c>
      <c r="D461" s="217" t="s">
        <v>153</v>
      </c>
      <c r="E461" s="218" t="s">
        <v>638</v>
      </c>
      <c r="F461" s="219" t="s">
        <v>639</v>
      </c>
      <c r="G461" s="220" t="s">
        <v>156</v>
      </c>
      <c r="H461" s="221">
        <v>16.5</v>
      </c>
      <c r="I461" s="222"/>
      <c r="J461" s="223">
        <f>ROUND(I461*H461,2)</f>
        <v>0</v>
      </c>
      <c r="K461" s="219" t="s">
        <v>157</v>
      </c>
      <c r="L461" s="48"/>
      <c r="M461" s="224" t="s">
        <v>19</v>
      </c>
      <c r="N461" s="225" t="s">
        <v>43</v>
      </c>
      <c r="O461" s="88"/>
      <c r="P461" s="226">
        <f>O461*H461</f>
        <v>0</v>
      </c>
      <c r="Q461" s="226">
        <v>0.00012305</v>
      </c>
      <c r="R461" s="226">
        <f>Q461*H461</f>
        <v>0.0020303250000000004</v>
      </c>
      <c r="S461" s="226">
        <v>0</v>
      </c>
      <c r="T461" s="227">
        <f>S461*H461</f>
        <v>0</v>
      </c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R461" s="228" t="s">
        <v>265</v>
      </c>
      <c r="AT461" s="228" t="s">
        <v>153</v>
      </c>
      <c r="AU461" s="228" t="s">
        <v>82</v>
      </c>
      <c r="AY461" s="21" t="s">
        <v>150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21" t="s">
        <v>80</v>
      </c>
      <c r="BK461" s="229">
        <f>ROUND(I461*H461,2)</f>
        <v>0</v>
      </c>
      <c r="BL461" s="21" t="s">
        <v>265</v>
      </c>
      <c r="BM461" s="228" t="s">
        <v>640</v>
      </c>
    </row>
    <row r="462" spans="1:47" s="2" customFormat="1" ht="12">
      <c r="A462" s="42"/>
      <c r="B462" s="43"/>
      <c r="C462" s="44"/>
      <c r="D462" s="230" t="s">
        <v>160</v>
      </c>
      <c r="E462" s="44"/>
      <c r="F462" s="231" t="s">
        <v>641</v>
      </c>
      <c r="G462" s="44"/>
      <c r="H462" s="44"/>
      <c r="I462" s="232"/>
      <c r="J462" s="44"/>
      <c r="K462" s="44"/>
      <c r="L462" s="48"/>
      <c r="M462" s="233"/>
      <c r="N462" s="234"/>
      <c r="O462" s="88"/>
      <c r="P462" s="88"/>
      <c r="Q462" s="88"/>
      <c r="R462" s="88"/>
      <c r="S462" s="88"/>
      <c r="T462" s="89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T462" s="21" t="s">
        <v>160</v>
      </c>
      <c r="AU462" s="21" t="s">
        <v>82</v>
      </c>
    </row>
    <row r="463" spans="1:47" s="2" customFormat="1" ht="12">
      <c r="A463" s="42"/>
      <c r="B463" s="43"/>
      <c r="C463" s="44"/>
      <c r="D463" s="235" t="s">
        <v>162</v>
      </c>
      <c r="E463" s="44"/>
      <c r="F463" s="236" t="s">
        <v>642</v>
      </c>
      <c r="G463" s="44"/>
      <c r="H463" s="44"/>
      <c r="I463" s="232"/>
      <c r="J463" s="44"/>
      <c r="K463" s="44"/>
      <c r="L463" s="48"/>
      <c r="M463" s="233"/>
      <c r="N463" s="234"/>
      <c r="O463" s="88"/>
      <c r="P463" s="88"/>
      <c r="Q463" s="88"/>
      <c r="R463" s="88"/>
      <c r="S463" s="88"/>
      <c r="T463" s="89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T463" s="21" t="s">
        <v>162</v>
      </c>
      <c r="AU463" s="21" t="s">
        <v>82</v>
      </c>
    </row>
    <row r="464" spans="1:51" s="13" customFormat="1" ht="12">
      <c r="A464" s="13"/>
      <c r="B464" s="237"/>
      <c r="C464" s="238"/>
      <c r="D464" s="230" t="s">
        <v>164</v>
      </c>
      <c r="E464" s="239" t="s">
        <v>19</v>
      </c>
      <c r="F464" s="240" t="s">
        <v>630</v>
      </c>
      <c r="G464" s="238"/>
      <c r="H464" s="239" t="s">
        <v>19</v>
      </c>
      <c r="I464" s="241"/>
      <c r="J464" s="238"/>
      <c r="K464" s="238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164</v>
      </c>
      <c r="AU464" s="246" t="s">
        <v>82</v>
      </c>
      <c r="AV464" s="13" t="s">
        <v>80</v>
      </c>
      <c r="AW464" s="13" t="s">
        <v>33</v>
      </c>
      <c r="AX464" s="13" t="s">
        <v>72</v>
      </c>
      <c r="AY464" s="246" t="s">
        <v>150</v>
      </c>
    </row>
    <row r="465" spans="1:51" s="14" customFormat="1" ht="12">
      <c r="A465" s="14"/>
      <c r="B465" s="247"/>
      <c r="C465" s="248"/>
      <c r="D465" s="230" t="s">
        <v>164</v>
      </c>
      <c r="E465" s="249" t="s">
        <v>19</v>
      </c>
      <c r="F465" s="250" t="s">
        <v>631</v>
      </c>
      <c r="G465" s="248"/>
      <c r="H465" s="251">
        <v>15</v>
      </c>
      <c r="I465" s="252"/>
      <c r="J465" s="248"/>
      <c r="K465" s="248"/>
      <c r="L465" s="253"/>
      <c r="M465" s="254"/>
      <c r="N465" s="255"/>
      <c r="O465" s="255"/>
      <c r="P465" s="255"/>
      <c r="Q465" s="255"/>
      <c r="R465" s="255"/>
      <c r="S465" s="255"/>
      <c r="T465" s="25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7" t="s">
        <v>164</v>
      </c>
      <c r="AU465" s="257" t="s">
        <v>82</v>
      </c>
      <c r="AV465" s="14" t="s">
        <v>82</v>
      </c>
      <c r="AW465" s="14" t="s">
        <v>33</v>
      </c>
      <c r="AX465" s="14" t="s">
        <v>72</v>
      </c>
      <c r="AY465" s="257" t="s">
        <v>150</v>
      </c>
    </row>
    <row r="466" spans="1:51" s="14" customFormat="1" ht="12">
      <c r="A466" s="14"/>
      <c r="B466" s="247"/>
      <c r="C466" s="248"/>
      <c r="D466" s="230" t="s">
        <v>164</v>
      </c>
      <c r="E466" s="249" t="s">
        <v>19</v>
      </c>
      <c r="F466" s="250" t="s">
        <v>632</v>
      </c>
      <c r="G466" s="248"/>
      <c r="H466" s="251">
        <v>1.5</v>
      </c>
      <c r="I466" s="252"/>
      <c r="J466" s="248"/>
      <c r="K466" s="248"/>
      <c r="L466" s="253"/>
      <c r="M466" s="254"/>
      <c r="N466" s="255"/>
      <c r="O466" s="255"/>
      <c r="P466" s="255"/>
      <c r="Q466" s="255"/>
      <c r="R466" s="255"/>
      <c r="S466" s="255"/>
      <c r="T466" s="25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7" t="s">
        <v>164</v>
      </c>
      <c r="AU466" s="257" t="s">
        <v>82</v>
      </c>
      <c r="AV466" s="14" t="s">
        <v>82</v>
      </c>
      <c r="AW466" s="14" t="s">
        <v>33</v>
      </c>
      <c r="AX466" s="14" t="s">
        <v>72</v>
      </c>
      <c r="AY466" s="257" t="s">
        <v>150</v>
      </c>
    </row>
    <row r="467" spans="1:51" s="15" customFormat="1" ht="12">
      <c r="A467" s="15"/>
      <c r="B467" s="258"/>
      <c r="C467" s="259"/>
      <c r="D467" s="230" t="s">
        <v>164</v>
      </c>
      <c r="E467" s="260" t="s">
        <v>19</v>
      </c>
      <c r="F467" s="261" t="s">
        <v>168</v>
      </c>
      <c r="G467" s="259"/>
      <c r="H467" s="262">
        <v>16.5</v>
      </c>
      <c r="I467" s="263"/>
      <c r="J467" s="259"/>
      <c r="K467" s="259"/>
      <c r="L467" s="264"/>
      <c r="M467" s="265"/>
      <c r="N467" s="266"/>
      <c r="O467" s="266"/>
      <c r="P467" s="266"/>
      <c r="Q467" s="266"/>
      <c r="R467" s="266"/>
      <c r="S467" s="266"/>
      <c r="T467" s="267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8" t="s">
        <v>164</v>
      </c>
      <c r="AU467" s="268" t="s">
        <v>82</v>
      </c>
      <c r="AV467" s="15" t="s">
        <v>158</v>
      </c>
      <c r="AW467" s="15" t="s">
        <v>33</v>
      </c>
      <c r="AX467" s="15" t="s">
        <v>80</v>
      </c>
      <c r="AY467" s="268" t="s">
        <v>150</v>
      </c>
    </row>
    <row r="468" spans="1:63" s="12" customFormat="1" ht="22.8" customHeight="1">
      <c r="A468" s="12"/>
      <c r="B468" s="201"/>
      <c r="C468" s="202"/>
      <c r="D468" s="203" t="s">
        <v>71</v>
      </c>
      <c r="E468" s="215" t="s">
        <v>643</v>
      </c>
      <c r="F468" s="215" t="s">
        <v>644</v>
      </c>
      <c r="G468" s="202"/>
      <c r="H468" s="202"/>
      <c r="I468" s="205"/>
      <c r="J468" s="216">
        <f>BK468</f>
        <v>0</v>
      </c>
      <c r="K468" s="202"/>
      <c r="L468" s="207"/>
      <c r="M468" s="208"/>
      <c r="N468" s="209"/>
      <c r="O468" s="209"/>
      <c r="P468" s="210">
        <f>SUM(P469:P640)</f>
        <v>0</v>
      </c>
      <c r="Q468" s="209"/>
      <c r="R468" s="210">
        <f>SUM(R469:R640)</f>
        <v>1.1021916672000003</v>
      </c>
      <c r="S468" s="209"/>
      <c r="T468" s="211">
        <f>SUM(T469:T640)</f>
        <v>0.0531384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12" t="s">
        <v>82</v>
      </c>
      <c r="AT468" s="213" t="s">
        <v>71</v>
      </c>
      <c r="AU468" s="213" t="s">
        <v>80</v>
      </c>
      <c r="AY468" s="212" t="s">
        <v>150</v>
      </c>
      <c r="BK468" s="214">
        <f>SUM(BK469:BK640)</f>
        <v>0</v>
      </c>
    </row>
    <row r="469" spans="1:65" s="2" customFormat="1" ht="24.15" customHeight="1">
      <c r="A469" s="42"/>
      <c r="B469" s="43"/>
      <c r="C469" s="217" t="s">
        <v>645</v>
      </c>
      <c r="D469" s="217" t="s">
        <v>153</v>
      </c>
      <c r="E469" s="218" t="s">
        <v>646</v>
      </c>
      <c r="F469" s="219" t="s">
        <v>647</v>
      </c>
      <c r="G469" s="220" t="s">
        <v>156</v>
      </c>
      <c r="H469" s="221">
        <v>2207.916</v>
      </c>
      <c r="I469" s="222"/>
      <c r="J469" s="223">
        <f>ROUND(I469*H469,2)</f>
        <v>0</v>
      </c>
      <c r="K469" s="219" t="s">
        <v>157</v>
      </c>
      <c r="L469" s="48"/>
      <c r="M469" s="224" t="s">
        <v>19</v>
      </c>
      <c r="N469" s="225" t="s">
        <v>43</v>
      </c>
      <c r="O469" s="88"/>
      <c r="P469" s="226">
        <f>O469*H469</f>
        <v>0</v>
      </c>
      <c r="Q469" s="226">
        <v>0</v>
      </c>
      <c r="R469" s="226">
        <f>Q469*H469</f>
        <v>0</v>
      </c>
      <c r="S469" s="226">
        <v>0</v>
      </c>
      <c r="T469" s="227">
        <f>S469*H469</f>
        <v>0</v>
      </c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R469" s="228" t="s">
        <v>265</v>
      </c>
      <c r="AT469" s="228" t="s">
        <v>153</v>
      </c>
      <c r="AU469" s="228" t="s">
        <v>82</v>
      </c>
      <c r="AY469" s="21" t="s">
        <v>150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21" t="s">
        <v>80</v>
      </c>
      <c r="BK469" s="229">
        <f>ROUND(I469*H469,2)</f>
        <v>0</v>
      </c>
      <c r="BL469" s="21" t="s">
        <v>265</v>
      </c>
      <c r="BM469" s="228" t="s">
        <v>648</v>
      </c>
    </row>
    <row r="470" spans="1:47" s="2" customFormat="1" ht="12">
      <c r="A470" s="42"/>
      <c r="B470" s="43"/>
      <c r="C470" s="44"/>
      <c r="D470" s="230" t="s">
        <v>160</v>
      </c>
      <c r="E470" s="44"/>
      <c r="F470" s="231" t="s">
        <v>649</v>
      </c>
      <c r="G470" s="44"/>
      <c r="H470" s="44"/>
      <c r="I470" s="232"/>
      <c r="J470" s="44"/>
      <c r="K470" s="44"/>
      <c r="L470" s="48"/>
      <c r="M470" s="233"/>
      <c r="N470" s="234"/>
      <c r="O470" s="88"/>
      <c r="P470" s="88"/>
      <c r="Q470" s="88"/>
      <c r="R470" s="88"/>
      <c r="S470" s="88"/>
      <c r="T470" s="89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T470" s="21" t="s">
        <v>160</v>
      </c>
      <c r="AU470" s="21" t="s">
        <v>82</v>
      </c>
    </row>
    <row r="471" spans="1:47" s="2" customFormat="1" ht="12">
      <c r="A471" s="42"/>
      <c r="B471" s="43"/>
      <c r="C471" s="44"/>
      <c r="D471" s="235" t="s">
        <v>162</v>
      </c>
      <c r="E471" s="44"/>
      <c r="F471" s="236" t="s">
        <v>650</v>
      </c>
      <c r="G471" s="44"/>
      <c r="H471" s="44"/>
      <c r="I471" s="232"/>
      <c r="J471" s="44"/>
      <c r="K471" s="44"/>
      <c r="L471" s="48"/>
      <c r="M471" s="233"/>
      <c r="N471" s="234"/>
      <c r="O471" s="88"/>
      <c r="P471" s="88"/>
      <c r="Q471" s="88"/>
      <c r="R471" s="88"/>
      <c r="S471" s="88"/>
      <c r="T471" s="89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T471" s="21" t="s">
        <v>162</v>
      </c>
      <c r="AU471" s="21" t="s">
        <v>82</v>
      </c>
    </row>
    <row r="472" spans="1:51" s="14" customFormat="1" ht="12">
      <c r="A472" s="14"/>
      <c r="B472" s="247"/>
      <c r="C472" s="248"/>
      <c r="D472" s="230" t="s">
        <v>164</v>
      </c>
      <c r="E472" s="249" t="s">
        <v>19</v>
      </c>
      <c r="F472" s="250" t="s">
        <v>103</v>
      </c>
      <c r="G472" s="248"/>
      <c r="H472" s="251">
        <v>2207.916</v>
      </c>
      <c r="I472" s="252"/>
      <c r="J472" s="248"/>
      <c r="K472" s="248"/>
      <c r="L472" s="253"/>
      <c r="M472" s="254"/>
      <c r="N472" s="255"/>
      <c r="O472" s="255"/>
      <c r="P472" s="255"/>
      <c r="Q472" s="255"/>
      <c r="R472" s="255"/>
      <c r="S472" s="255"/>
      <c r="T472" s="25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7" t="s">
        <v>164</v>
      </c>
      <c r="AU472" s="257" t="s">
        <v>82</v>
      </c>
      <c r="AV472" s="14" t="s">
        <v>82</v>
      </c>
      <c r="AW472" s="14" t="s">
        <v>33</v>
      </c>
      <c r="AX472" s="14" t="s">
        <v>80</v>
      </c>
      <c r="AY472" s="257" t="s">
        <v>150</v>
      </c>
    </row>
    <row r="473" spans="1:65" s="2" customFormat="1" ht="16.5" customHeight="1">
      <c r="A473" s="42"/>
      <c r="B473" s="43"/>
      <c r="C473" s="217" t="s">
        <v>651</v>
      </c>
      <c r="D473" s="217" t="s">
        <v>153</v>
      </c>
      <c r="E473" s="218" t="s">
        <v>652</v>
      </c>
      <c r="F473" s="219" t="s">
        <v>653</v>
      </c>
      <c r="G473" s="220" t="s">
        <v>156</v>
      </c>
      <c r="H473" s="221">
        <v>1771.28</v>
      </c>
      <c r="I473" s="222"/>
      <c r="J473" s="223">
        <f>ROUND(I473*H473,2)</f>
        <v>0</v>
      </c>
      <c r="K473" s="219" t="s">
        <v>157</v>
      </c>
      <c r="L473" s="48"/>
      <c r="M473" s="224" t="s">
        <v>19</v>
      </c>
      <c r="N473" s="225" t="s">
        <v>43</v>
      </c>
      <c r="O473" s="88"/>
      <c r="P473" s="226">
        <f>O473*H473</f>
        <v>0</v>
      </c>
      <c r="Q473" s="226">
        <v>0</v>
      </c>
      <c r="R473" s="226">
        <f>Q473*H473</f>
        <v>0</v>
      </c>
      <c r="S473" s="226">
        <v>3E-05</v>
      </c>
      <c r="T473" s="227">
        <f>S473*H473</f>
        <v>0.0531384</v>
      </c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R473" s="228" t="s">
        <v>265</v>
      </c>
      <c r="AT473" s="228" t="s">
        <v>153</v>
      </c>
      <c r="AU473" s="228" t="s">
        <v>82</v>
      </c>
      <c r="AY473" s="21" t="s">
        <v>150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21" t="s">
        <v>80</v>
      </c>
      <c r="BK473" s="229">
        <f>ROUND(I473*H473,2)</f>
        <v>0</v>
      </c>
      <c r="BL473" s="21" t="s">
        <v>265</v>
      </c>
      <c r="BM473" s="228" t="s">
        <v>654</v>
      </c>
    </row>
    <row r="474" spans="1:47" s="2" customFormat="1" ht="12">
      <c r="A474" s="42"/>
      <c r="B474" s="43"/>
      <c r="C474" s="44"/>
      <c r="D474" s="230" t="s">
        <v>160</v>
      </c>
      <c r="E474" s="44"/>
      <c r="F474" s="231" t="s">
        <v>655</v>
      </c>
      <c r="G474" s="44"/>
      <c r="H474" s="44"/>
      <c r="I474" s="232"/>
      <c r="J474" s="44"/>
      <c r="K474" s="44"/>
      <c r="L474" s="48"/>
      <c r="M474" s="233"/>
      <c r="N474" s="234"/>
      <c r="O474" s="88"/>
      <c r="P474" s="88"/>
      <c r="Q474" s="88"/>
      <c r="R474" s="88"/>
      <c r="S474" s="88"/>
      <c r="T474" s="89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T474" s="21" t="s">
        <v>160</v>
      </c>
      <c r="AU474" s="21" t="s">
        <v>82</v>
      </c>
    </row>
    <row r="475" spans="1:47" s="2" customFormat="1" ht="12">
      <c r="A475" s="42"/>
      <c r="B475" s="43"/>
      <c r="C475" s="44"/>
      <c r="D475" s="235" t="s">
        <v>162</v>
      </c>
      <c r="E475" s="44"/>
      <c r="F475" s="236" t="s">
        <v>656</v>
      </c>
      <c r="G475" s="44"/>
      <c r="H475" s="44"/>
      <c r="I475" s="232"/>
      <c r="J475" s="44"/>
      <c r="K475" s="44"/>
      <c r="L475" s="48"/>
      <c r="M475" s="233"/>
      <c r="N475" s="234"/>
      <c r="O475" s="88"/>
      <c r="P475" s="88"/>
      <c r="Q475" s="88"/>
      <c r="R475" s="88"/>
      <c r="S475" s="88"/>
      <c r="T475" s="89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T475" s="21" t="s">
        <v>162</v>
      </c>
      <c r="AU475" s="21" t="s">
        <v>82</v>
      </c>
    </row>
    <row r="476" spans="1:51" s="13" customFormat="1" ht="12">
      <c r="A476" s="13"/>
      <c r="B476" s="237"/>
      <c r="C476" s="238"/>
      <c r="D476" s="230" t="s">
        <v>164</v>
      </c>
      <c r="E476" s="239" t="s">
        <v>19</v>
      </c>
      <c r="F476" s="240" t="s">
        <v>508</v>
      </c>
      <c r="G476" s="238"/>
      <c r="H476" s="239" t="s">
        <v>19</v>
      </c>
      <c r="I476" s="241"/>
      <c r="J476" s="238"/>
      <c r="K476" s="238"/>
      <c r="L476" s="242"/>
      <c r="M476" s="243"/>
      <c r="N476" s="244"/>
      <c r="O476" s="244"/>
      <c r="P476" s="244"/>
      <c r="Q476" s="244"/>
      <c r="R476" s="244"/>
      <c r="S476" s="244"/>
      <c r="T476" s="24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6" t="s">
        <v>164</v>
      </c>
      <c r="AU476" s="246" t="s">
        <v>82</v>
      </c>
      <c r="AV476" s="13" t="s">
        <v>80</v>
      </c>
      <c r="AW476" s="13" t="s">
        <v>33</v>
      </c>
      <c r="AX476" s="13" t="s">
        <v>72</v>
      </c>
      <c r="AY476" s="246" t="s">
        <v>150</v>
      </c>
    </row>
    <row r="477" spans="1:51" s="14" customFormat="1" ht="12">
      <c r="A477" s="14"/>
      <c r="B477" s="247"/>
      <c r="C477" s="248"/>
      <c r="D477" s="230" t="s">
        <v>164</v>
      </c>
      <c r="E477" s="249" t="s">
        <v>19</v>
      </c>
      <c r="F477" s="250" t="s">
        <v>509</v>
      </c>
      <c r="G477" s="248"/>
      <c r="H477" s="251">
        <v>15.33</v>
      </c>
      <c r="I477" s="252"/>
      <c r="J477" s="248"/>
      <c r="K477" s="248"/>
      <c r="L477" s="253"/>
      <c r="M477" s="254"/>
      <c r="N477" s="255"/>
      <c r="O477" s="255"/>
      <c r="P477" s="255"/>
      <c r="Q477" s="255"/>
      <c r="R477" s="255"/>
      <c r="S477" s="255"/>
      <c r="T477" s="25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7" t="s">
        <v>164</v>
      </c>
      <c r="AU477" s="257" t="s">
        <v>82</v>
      </c>
      <c r="AV477" s="14" t="s">
        <v>82</v>
      </c>
      <c r="AW477" s="14" t="s">
        <v>33</v>
      </c>
      <c r="AX477" s="14" t="s">
        <v>72</v>
      </c>
      <c r="AY477" s="257" t="s">
        <v>150</v>
      </c>
    </row>
    <row r="478" spans="1:51" s="13" customFormat="1" ht="12">
      <c r="A478" s="13"/>
      <c r="B478" s="237"/>
      <c r="C478" s="238"/>
      <c r="D478" s="230" t="s">
        <v>164</v>
      </c>
      <c r="E478" s="239" t="s">
        <v>19</v>
      </c>
      <c r="F478" s="240" t="s">
        <v>510</v>
      </c>
      <c r="G478" s="238"/>
      <c r="H478" s="239" t="s">
        <v>19</v>
      </c>
      <c r="I478" s="241"/>
      <c r="J478" s="238"/>
      <c r="K478" s="238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164</v>
      </c>
      <c r="AU478" s="246" t="s">
        <v>82</v>
      </c>
      <c r="AV478" s="13" t="s">
        <v>80</v>
      </c>
      <c r="AW478" s="13" t="s">
        <v>33</v>
      </c>
      <c r="AX478" s="13" t="s">
        <v>72</v>
      </c>
      <c r="AY478" s="246" t="s">
        <v>150</v>
      </c>
    </row>
    <row r="479" spans="1:51" s="14" customFormat="1" ht="12">
      <c r="A479" s="14"/>
      <c r="B479" s="247"/>
      <c r="C479" s="248"/>
      <c r="D479" s="230" t="s">
        <v>164</v>
      </c>
      <c r="E479" s="249" t="s">
        <v>19</v>
      </c>
      <c r="F479" s="250" t="s">
        <v>511</v>
      </c>
      <c r="G479" s="248"/>
      <c r="H479" s="251">
        <v>15.17</v>
      </c>
      <c r="I479" s="252"/>
      <c r="J479" s="248"/>
      <c r="K479" s="248"/>
      <c r="L479" s="253"/>
      <c r="M479" s="254"/>
      <c r="N479" s="255"/>
      <c r="O479" s="255"/>
      <c r="P479" s="255"/>
      <c r="Q479" s="255"/>
      <c r="R479" s="255"/>
      <c r="S479" s="255"/>
      <c r="T479" s="25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7" t="s">
        <v>164</v>
      </c>
      <c r="AU479" s="257" t="s">
        <v>82</v>
      </c>
      <c r="AV479" s="14" t="s">
        <v>82</v>
      </c>
      <c r="AW479" s="14" t="s">
        <v>33</v>
      </c>
      <c r="AX479" s="14" t="s">
        <v>72</v>
      </c>
      <c r="AY479" s="257" t="s">
        <v>150</v>
      </c>
    </row>
    <row r="480" spans="1:51" s="13" customFormat="1" ht="12">
      <c r="A480" s="13"/>
      <c r="B480" s="237"/>
      <c r="C480" s="238"/>
      <c r="D480" s="230" t="s">
        <v>164</v>
      </c>
      <c r="E480" s="239" t="s">
        <v>19</v>
      </c>
      <c r="F480" s="240" t="s">
        <v>512</v>
      </c>
      <c r="G480" s="238"/>
      <c r="H480" s="239" t="s">
        <v>19</v>
      </c>
      <c r="I480" s="241"/>
      <c r="J480" s="238"/>
      <c r="K480" s="238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164</v>
      </c>
      <c r="AU480" s="246" t="s">
        <v>82</v>
      </c>
      <c r="AV480" s="13" t="s">
        <v>80</v>
      </c>
      <c r="AW480" s="13" t="s">
        <v>33</v>
      </c>
      <c r="AX480" s="13" t="s">
        <v>72</v>
      </c>
      <c r="AY480" s="246" t="s">
        <v>150</v>
      </c>
    </row>
    <row r="481" spans="1:51" s="14" customFormat="1" ht="12">
      <c r="A481" s="14"/>
      <c r="B481" s="247"/>
      <c r="C481" s="248"/>
      <c r="D481" s="230" t="s">
        <v>164</v>
      </c>
      <c r="E481" s="249" t="s">
        <v>19</v>
      </c>
      <c r="F481" s="250" t="s">
        <v>513</v>
      </c>
      <c r="G481" s="248"/>
      <c r="H481" s="251">
        <v>13.97</v>
      </c>
      <c r="I481" s="252"/>
      <c r="J481" s="248"/>
      <c r="K481" s="248"/>
      <c r="L481" s="253"/>
      <c r="M481" s="254"/>
      <c r="N481" s="255"/>
      <c r="O481" s="255"/>
      <c r="P481" s="255"/>
      <c r="Q481" s="255"/>
      <c r="R481" s="255"/>
      <c r="S481" s="255"/>
      <c r="T481" s="25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7" t="s">
        <v>164</v>
      </c>
      <c r="AU481" s="257" t="s">
        <v>82</v>
      </c>
      <c r="AV481" s="14" t="s">
        <v>82</v>
      </c>
      <c r="AW481" s="14" t="s">
        <v>33</v>
      </c>
      <c r="AX481" s="14" t="s">
        <v>72</v>
      </c>
      <c r="AY481" s="257" t="s">
        <v>150</v>
      </c>
    </row>
    <row r="482" spans="1:51" s="13" customFormat="1" ht="12">
      <c r="A482" s="13"/>
      <c r="B482" s="237"/>
      <c r="C482" s="238"/>
      <c r="D482" s="230" t="s">
        <v>164</v>
      </c>
      <c r="E482" s="239" t="s">
        <v>19</v>
      </c>
      <c r="F482" s="240" t="s">
        <v>514</v>
      </c>
      <c r="G482" s="238"/>
      <c r="H482" s="239" t="s">
        <v>19</v>
      </c>
      <c r="I482" s="241"/>
      <c r="J482" s="238"/>
      <c r="K482" s="238"/>
      <c r="L482" s="242"/>
      <c r="M482" s="243"/>
      <c r="N482" s="244"/>
      <c r="O482" s="244"/>
      <c r="P482" s="244"/>
      <c r="Q482" s="244"/>
      <c r="R482" s="244"/>
      <c r="S482" s="244"/>
      <c r="T482" s="24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6" t="s">
        <v>164</v>
      </c>
      <c r="AU482" s="246" t="s">
        <v>82</v>
      </c>
      <c r="AV482" s="13" t="s">
        <v>80</v>
      </c>
      <c r="AW482" s="13" t="s">
        <v>33</v>
      </c>
      <c r="AX482" s="13" t="s">
        <v>72</v>
      </c>
      <c r="AY482" s="246" t="s">
        <v>150</v>
      </c>
    </row>
    <row r="483" spans="1:51" s="14" customFormat="1" ht="12">
      <c r="A483" s="14"/>
      <c r="B483" s="247"/>
      <c r="C483" s="248"/>
      <c r="D483" s="230" t="s">
        <v>164</v>
      </c>
      <c r="E483" s="249" t="s">
        <v>19</v>
      </c>
      <c r="F483" s="250" t="s">
        <v>515</v>
      </c>
      <c r="G483" s="248"/>
      <c r="H483" s="251">
        <v>14.71</v>
      </c>
      <c r="I483" s="252"/>
      <c r="J483" s="248"/>
      <c r="K483" s="248"/>
      <c r="L483" s="253"/>
      <c r="M483" s="254"/>
      <c r="N483" s="255"/>
      <c r="O483" s="255"/>
      <c r="P483" s="255"/>
      <c r="Q483" s="255"/>
      <c r="R483" s="255"/>
      <c r="S483" s="255"/>
      <c r="T483" s="25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7" t="s">
        <v>164</v>
      </c>
      <c r="AU483" s="257" t="s">
        <v>82</v>
      </c>
      <c r="AV483" s="14" t="s">
        <v>82</v>
      </c>
      <c r="AW483" s="14" t="s">
        <v>33</v>
      </c>
      <c r="AX483" s="14" t="s">
        <v>72</v>
      </c>
      <c r="AY483" s="257" t="s">
        <v>150</v>
      </c>
    </row>
    <row r="484" spans="1:51" s="13" customFormat="1" ht="12">
      <c r="A484" s="13"/>
      <c r="B484" s="237"/>
      <c r="C484" s="238"/>
      <c r="D484" s="230" t="s">
        <v>164</v>
      </c>
      <c r="E484" s="239" t="s">
        <v>19</v>
      </c>
      <c r="F484" s="240" t="s">
        <v>516</v>
      </c>
      <c r="G484" s="238"/>
      <c r="H484" s="239" t="s">
        <v>19</v>
      </c>
      <c r="I484" s="241"/>
      <c r="J484" s="238"/>
      <c r="K484" s="238"/>
      <c r="L484" s="242"/>
      <c r="M484" s="243"/>
      <c r="N484" s="244"/>
      <c r="O484" s="244"/>
      <c r="P484" s="244"/>
      <c r="Q484" s="244"/>
      <c r="R484" s="244"/>
      <c r="S484" s="244"/>
      <c r="T484" s="24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6" t="s">
        <v>164</v>
      </c>
      <c r="AU484" s="246" t="s">
        <v>82</v>
      </c>
      <c r="AV484" s="13" t="s">
        <v>80</v>
      </c>
      <c r="AW484" s="13" t="s">
        <v>33</v>
      </c>
      <c r="AX484" s="13" t="s">
        <v>72</v>
      </c>
      <c r="AY484" s="246" t="s">
        <v>150</v>
      </c>
    </row>
    <row r="485" spans="1:51" s="14" customFormat="1" ht="12">
      <c r="A485" s="14"/>
      <c r="B485" s="247"/>
      <c r="C485" s="248"/>
      <c r="D485" s="230" t="s">
        <v>164</v>
      </c>
      <c r="E485" s="249" t="s">
        <v>19</v>
      </c>
      <c r="F485" s="250" t="s">
        <v>517</v>
      </c>
      <c r="G485" s="248"/>
      <c r="H485" s="251">
        <v>14.61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7" t="s">
        <v>164</v>
      </c>
      <c r="AU485" s="257" t="s">
        <v>82</v>
      </c>
      <c r="AV485" s="14" t="s">
        <v>82</v>
      </c>
      <c r="AW485" s="14" t="s">
        <v>33</v>
      </c>
      <c r="AX485" s="14" t="s">
        <v>72</v>
      </c>
      <c r="AY485" s="257" t="s">
        <v>150</v>
      </c>
    </row>
    <row r="486" spans="1:51" s="13" customFormat="1" ht="12">
      <c r="A486" s="13"/>
      <c r="B486" s="237"/>
      <c r="C486" s="238"/>
      <c r="D486" s="230" t="s">
        <v>164</v>
      </c>
      <c r="E486" s="239" t="s">
        <v>19</v>
      </c>
      <c r="F486" s="240" t="s">
        <v>518</v>
      </c>
      <c r="G486" s="238"/>
      <c r="H486" s="239" t="s">
        <v>19</v>
      </c>
      <c r="I486" s="241"/>
      <c r="J486" s="238"/>
      <c r="K486" s="238"/>
      <c r="L486" s="242"/>
      <c r="M486" s="243"/>
      <c r="N486" s="244"/>
      <c r="O486" s="244"/>
      <c r="P486" s="244"/>
      <c r="Q486" s="244"/>
      <c r="R486" s="244"/>
      <c r="S486" s="244"/>
      <c r="T486" s="24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6" t="s">
        <v>164</v>
      </c>
      <c r="AU486" s="246" t="s">
        <v>82</v>
      </c>
      <c r="AV486" s="13" t="s">
        <v>80</v>
      </c>
      <c r="AW486" s="13" t="s">
        <v>33</v>
      </c>
      <c r="AX486" s="13" t="s">
        <v>72</v>
      </c>
      <c r="AY486" s="246" t="s">
        <v>150</v>
      </c>
    </row>
    <row r="487" spans="1:51" s="14" customFormat="1" ht="12">
      <c r="A487" s="14"/>
      <c r="B487" s="247"/>
      <c r="C487" s="248"/>
      <c r="D487" s="230" t="s">
        <v>164</v>
      </c>
      <c r="E487" s="249" t="s">
        <v>19</v>
      </c>
      <c r="F487" s="250" t="s">
        <v>519</v>
      </c>
      <c r="G487" s="248"/>
      <c r="H487" s="251">
        <v>14.22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7" t="s">
        <v>164</v>
      </c>
      <c r="AU487" s="257" t="s">
        <v>82</v>
      </c>
      <c r="AV487" s="14" t="s">
        <v>82</v>
      </c>
      <c r="AW487" s="14" t="s">
        <v>33</v>
      </c>
      <c r="AX487" s="14" t="s">
        <v>72</v>
      </c>
      <c r="AY487" s="257" t="s">
        <v>150</v>
      </c>
    </row>
    <row r="488" spans="1:51" s="13" customFormat="1" ht="12">
      <c r="A488" s="13"/>
      <c r="B488" s="237"/>
      <c r="C488" s="238"/>
      <c r="D488" s="230" t="s">
        <v>164</v>
      </c>
      <c r="E488" s="239" t="s">
        <v>19</v>
      </c>
      <c r="F488" s="240" t="s">
        <v>520</v>
      </c>
      <c r="G488" s="238"/>
      <c r="H488" s="239" t="s">
        <v>19</v>
      </c>
      <c r="I488" s="241"/>
      <c r="J488" s="238"/>
      <c r="K488" s="238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164</v>
      </c>
      <c r="AU488" s="246" t="s">
        <v>82</v>
      </c>
      <c r="AV488" s="13" t="s">
        <v>80</v>
      </c>
      <c r="AW488" s="13" t="s">
        <v>33</v>
      </c>
      <c r="AX488" s="13" t="s">
        <v>72</v>
      </c>
      <c r="AY488" s="246" t="s">
        <v>150</v>
      </c>
    </row>
    <row r="489" spans="1:51" s="14" customFormat="1" ht="12">
      <c r="A489" s="14"/>
      <c r="B489" s="247"/>
      <c r="C489" s="248"/>
      <c r="D489" s="230" t="s">
        <v>164</v>
      </c>
      <c r="E489" s="249" t="s">
        <v>19</v>
      </c>
      <c r="F489" s="250" t="s">
        <v>521</v>
      </c>
      <c r="G489" s="248"/>
      <c r="H489" s="251">
        <v>14.43</v>
      </c>
      <c r="I489" s="252"/>
      <c r="J489" s="248"/>
      <c r="K489" s="248"/>
      <c r="L489" s="253"/>
      <c r="M489" s="254"/>
      <c r="N489" s="255"/>
      <c r="O489" s="255"/>
      <c r="P489" s="255"/>
      <c r="Q489" s="255"/>
      <c r="R489" s="255"/>
      <c r="S489" s="255"/>
      <c r="T489" s="25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7" t="s">
        <v>164</v>
      </c>
      <c r="AU489" s="257" t="s">
        <v>82</v>
      </c>
      <c r="AV489" s="14" t="s">
        <v>82</v>
      </c>
      <c r="AW489" s="14" t="s">
        <v>33</v>
      </c>
      <c r="AX489" s="14" t="s">
        <v>72</v>
      </c>
      <c r="AY489" s="257" t="s">
        <v>150</v>
      </c>
    </row>
    <row r="490" spans="1:51" s="13" customFormat="1" ht="12">
      <c r="A490" s="13"/>
      <c r="B490" s="237"/>
      <c r="C490" s="238"/>
      <c r="D490" s="230" t="s">
        <v>164</v>
      </c>
      <c r="E490" s="239" t="s">
        <v>19</v>
      </c>
      <c r="F490" s="240" t="s">
        <v>522</v>
      </c>
      <c r="G490" s="238"/>
      <c r="H490" s="239" t="s">
        <v>19</v>
      </c>
      <c r="I490" s="241"/>
      <c r="J490" s="238"/>
      <c r="K490" s="238"/>
      <c r="L490" s="242"/>
      <c r="M490" s="243"/>
      <c r="N490" s="244"/>
      <c r="O490" s="244"/>
      <c r="P490" s="244"/>
      <c r="Q490" s="244"/>
      <c r="R490" s="244"/>
      <c r="S490" s="244"/>
      <c r="T490" s="24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6" t="s">
        <v>164</v>
      </c>
      <c r="AU490" s="246" t="s">
        <v>82</v>
      </c>
      <c r="AV490" s="13" t="s">
        <v>80</v>
      </c>
      <c r="AW490" s="13" t="s">
        <v>33</v>
      </c>
      <c r="AX490" s="13" t="s">
        <v>72</v>
      </c>
      <c r="AY490" s="246" t="s">
        <v>150</v>
      </c>
    </row>
    <row r="491" spans="1:51" s="14" customFormat="1" ht="12">
      <c r="A491" s="14"/>
      <c r="B491" s="247"/>
      <c r="C491" s="248"/>
      <c r="D491" s="230" t="s">
        <v>164</v>
      </c>
      <c r="E491" s="249" t="s">
        <v>19</v>
      </c>
      <c r="F491" s="250" t="s">
        <v>523</v>
      </c>
      <c r="G491" s="248"/>
      <c r="H491" s="251">
        <v>14.65</v>
      </c>
      <c r="I491" s="252"/>
      <c r="J491" s="248"/>
      <c r="K491" s="248"/>
      <c r="L491" s="253"/>
      <c r="M491" s="254"/>
      <c r="N491" s="255"/>
      <c r="O491" s="255"/>
      <c r="P491" s="255"/>
      <c r="Q491" s="255"/>
      <c r="R491" s="255"/>
      <c r="S491" s="255"/>
      <c r="T491" s="25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7" t="s">
        <v>164</v>
      </c>
      <c r="AU491" s="257" t="s">
        <v>82</v>
      </c>
      <c r="AV491" s="14" t="s">
        <v>82</v>
      </c>
      <c r="AW491" s="14" t="s">
        <v>33</v>
      </c>
      <c r="AX491" s="14" t="s">
        <v>72</v>
      </c>
      <c r="AY491" s="257" t="s">
        <v>150</v>
      </c>
    </row>
    <row r="492" spans="1:51" s="13" customFormat="1" ht="12">
      <c r="A492" s="13"/>
      <c r="B492" s="237"/>
      <c r="C492" s="238"/>
      <c r="D492" s="230" t="s">
        <v>164</v>
      </c>
      <c r="E492" s="239" t="s">
        <v>19</v>
      </c>
      <c r="F492" s="240" t="s">
        <v>524</v>
      </c>
      <c r="G492" s="238"/>
      <c r="H492" s="239" t="s">
        <v>19</v>
      </c>
      <c r="I492" s="241"/>
      <c r="J492" s="238"/>
      <c r="K492" s="238"/>
      <c r="L492" s="242"/>
      <c r="M492" s="243"/>
      <c r="N492" s="244"/>
      <c r="O492" s="244"/>
      <c r="P492" s="244"/>
      <c r="Q492" s="244"/>
      <c r="R492" s="244"/>
      <c r="S492" s="244"/>
      <c r="T492" s="24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6" t="s">
        <v>164</v>
      </c>
      <c r="AU492" s="246" t="s">
        <v>82</v>
      </c>
      <c r="AV492" s="13" t="s">
        <v>80</v>
      </c>
      <c r="AW492" s="13" t="s">
        <v>33</v>
      </c>
      <c r="AX492" s="13" t="s">
        <v>72</v>
      </c>
      <c r="AY492" s="246" t="s">
        <v>150</v>
      </c>
    </row>
    <row r="493" spans="1:51" s="14" customFormat="1" ht="12">
      <c r="A493" s="14"/>
      <c r="B493" s="247"/>
      <c r="C493" s="248"/>
      <c r="D493" s="230" t="s">
        <v>164</v>
      </c>
      <c r="E493" s="249" t="s">
        <v>19</v>
      </c>
      <c r="F493" s="250" t="s">
        <v>525</v>
      </c>
      <c r="G493" s="248"/>
      <c r="H493" s="251">
        <v>13.9</v>
      </c>
      <c r="I493" s="252"/>
      <c r="J493" s="248"/>
      <c r="K493" s="248"/>
      <c r="L493" s="253"/>
      <c r="M493" s="254"/>
      <c r="N493" s="255"/>
      <c r="O493" s="255"/>
      <c r="P493" s="255"/>
      <c r="Q493" s="255"/>
      <c r="R493" s="255"/>
      <c r="S493" s="255"/>
      <c r="T493" s="25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7" t="s">
        <v>164</v>
      </c>
      <c r="AU493" s="257" t="s">
        <v>82</v>
      </c>
      <c r="AV493" s="14" t="s">
        <v>82</v>
      </c>
      <c r="AW493" s="14" t="s">
        <v>33</v>
      </c>
      <c r="AX493" s="14" t="s">
        <v>72</v>
      </c>
      <c r="AY493" s="257" t="s">
        <v>150</v>
      </c>
    </row>
    <row r="494" spans="1:51" s="13" customFormat="1" ht="12">
      <c r="A494" s="13"/>
      <c r="B494" s="237"/>
      <c r="C494" s="238"/>
      <c r="D494" s="230" t="s">
        <v>164</v>
      </c>
      <c r="E494" s="239" t="s">
        <v>19</v>
      </c>
      <c r="F494" s="240" t="s">
        <v>526</v>
      </c>
      <c r="G494" s="238"/>
      <c r="H494" s="239" t="s">
        <v>19</v>
      </c>
      <c r="I494" s="241"/>
      <c r="J494" s="238"/>
      <c r="K494" s="238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164</v>
      </c>
      <c r="AU494" s="246" t="s">
        <v>82</v>
      </c>
      <c r="AV494" s="13" t="s">
        <v>80</v>
      </c>
      <c r="AW494" s="13" t="s">
        <v>33</v>
      </c>
      <c r="AX494" s="13" t="s">
        <v>72</v>
      </c>
      <c r="AY494" s="246" t="s">
        <v>150</v>
      </c>
    </row>
    <row r="495" spans="1:51" s="14" customFormat="1" ht="12">
      <c r="A495" s="14"/>
      <c r="B495" s="247"/>
      <c r="C495" s="248"/>
      <c r="D495" s="230" t="s">
        <v>164</v>
      </c>
      <c r="E495" s="249" t="s">
        <v>19</v>
      </c>
      <c r="F495" s="250" t="s">
        <v>527</v>
      </c>
      <c r="G495" s="248"/>
      <c r="H495" s="251">
        <v>15.1</v>
      </c>
      <c r="I495" s="252"/>
      <c r="J495" s="248"/>
      <c r="K495" s="248"/>
      <c r="L495" s="253"/>
      <c r="M495" s="254"/>
      <c r="N495" s="255"/>
      <c r="O495" s="255"/>
      <c r="P495" s="255"/>
      <c r="Q495" s="255"/>
      <c r="R495" s="255"/>
      <c r="S495" s="255"/>
      <c r="T495" s="25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7" t="s">
        <v>164</v>
      </c>
      <c r="AU495" s="257" t="s">
        <v>82</v>
      </c>
      <c r="AV495" s="14" t="s">
        <v>82</v>
      </c>
      <c r="AW495" s="14" t="s">
        <v>33</v>
      </c>
      <c r="AX495" s="14" t="s">
        <v>72</v>
      </c>
      <c r="AY495" s="257" t="s">
        <v>150</v>
      </c>
    </row>
    <row r="496" spans="1:51" s="13" customFormat="1" ht="12">
      <c r="A496" s="13"/>
      <c r="B496" s="237"/>
      <c r="C496" s="238"/>
      <c r="D496" s="230" t="s">
        <v>164</v>
      </c>
      <c r="E496" s="239" t="s">
        <v>19</v>
      </c>
      <c r="F496" s="240" t="s">
        <v>528</v>
      </c>
      <c r="G496" s="238"/>
      <c r="H496" s="239" t="s">
        <v>19</v>
      </c>
      <c r="I496" s="241"/>
      <c r="J496" s="238"/>
      <c r="K496" s="238"/>
      <c r="L496" s="242"/>
      <c r="M496" s="243"/>
      <c r="N496" s="244"/>
      <c r="O496" s="244"/>
      <c r="P496" s="244"/>
      <c r="Q496" s="244"/>
      <c r="R496" s="244"/>
      <c r="S496" s="244"/>
      <c r="T496" s="24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6" t="s">
        <v>164</v>
      </c>
      <c r="AU496" s="246" t="s">
        <v>82</v>
      </c>
      <c r="AV496" s="13" t="s">
        <v>80</v>
      </c>
      <c r="AW496" s="13" t="s">
        <v>33</v>
      </c>
      <c r="AX496" s="13" t="s">
        <v>72</v>
      </c>
      <c r="AY496" s="246" t="s">
        <v>150</v>
      </c>
    </row>
    <row r="497" spans="1:51" s="14" customFormat="1" ht="12">
      <c r="A497" s="14"/>
      <c r="B497" s="247"/>
      <c r="C497" s="248"/>
      <c r="D497" s="230" t="s">
        <v>164</v>
      </c>
      <c r="E497" s="249" t="s">
        <v>19</v>
      </c>
      <c r="F497" s="250" t="s">
        <v>529</v>
      </c>
      <c r="G497" s="248"/>
      <c r="H497" s="251">
        <v>14.27</v>
      </c>
      <c r="I497" s="252"/>
      <c r="J497" s="248"/>
      <c r="K497" s="248"/>
      <c r="L497" s="253"/>
      <c r="M497" s="254"/>
      <c r="N497" s="255"/>
      <c r="O497" s="255"/>
      <c r="P497" s="255"/>
      <c r="Q497" s="255"/>
      <c r="R497" s="255"/>
      <c r="S497" s="255"/>
      <c r="T497" s="25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7" t="s">
        <v>164</v>
      </c>
      <c r="AU497" s="257" t="s">
        <v>82</v>
      </c>
      <c r="AV497" s="14" t="s">
        <v>82</v>
      </c>
      <c r="AW497" s="14" t="s">
        <v>33</v>
      </c>
      <c r="AX497" s="14" t="s">
        <v>72</v>
      </c>
      <c r="AY497" s="257" t="s">
        <v>150</v>
      </c>
    </row>
    <row r="498" spans="1:51" s="13" customFormat="1" ht="12">
      <c r="A498" s="13"/>
      <c r="B498" s="237"/>
      <c r="C498" s="238"/>
      <c r="D498" s="230" t="s">
        <v>164</v>
      </c>
      <c r="E498" s="239" t="s">
        <v>19</v>
      </c>
      <c r="F498" s="240" t="s">
        <v>530</v>
      </c>
      <c r="G498" s="238"/>
      <c r="H498" s="239" t="s">
        <v>19</v>
      </c>
      <c r="I498" s="241"/>
      <c r="J498" s="238"/>
      <c r="K498" s="238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164</v>
      </c>
      <c r="AU498" s="246" t="s">
        <v>82</v>
      </c>
      <c r="AV498" s="13" t="s">
        <v>80</v>
      </c>
      <c r="AW498" s="13" t="s">
        <v>33</v>
      </c>
      <c r="AX498" s="13" t="s">
        <v>72</v>
      </c>
      <c r="AY498" s="246" t="s">
        <v>150</v>
      </c>
    </row>
    <row r="499" spans="1:51" s="14" customFormat="1" ht="12">
      <c r="A499" s="14"/>
      <c r="B499" s="247"/>
      <c r="C499" s="248"/>
      <c r="D499" s="230" t="s">
        <v>164</v>
      </c>
      <c r="E499" s="249" t="s">
        <v>19</v>
      </c>
      <c r="F499" s="250" t="s">
        <v>531</v>
      </c>
      <c r="G499" s="248"/>
      <c r="H499" s="251">
        <v>13.83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7" t="s">
        <v>164</v>
      </c>
      <c r="AU499" s="257" t="s">
        <v>82</v>
      </c>
      <c r="AV499" s="14" t="s">
        <v>82</v>
      </c>
      <c r="AW499" s="14" t="s">
        <v>33</v>
      </c>
      <c r="AX499" s="14" t="s">
        <v>72</v>
      </c>
      <c r="AY499" s="257" t="s">
        <v>150</v>
      </c>
    </row>
    <row r="500" spans="1:51" s="13" customFormat="1" ht="12">
      <c r="A500" s="13"/>
      <c r="B500" s="237"/>
      <c r="C500" s="238"/>
      <c r="D500" s="230" t="s">
        <v>164</v>
      </c>
      <c r="E500" s="239" t="s">
        <v>19</v>
      </c>
      <c r="F500" s="240" t="s">
        <v>532</v>
      </c>
      <c r="G500" s="238"/>
      <c r="H500" s="239" t="s">
        <v>19</v>
      </c>
      <c r="I500" s="241"/>
      <c r="J500" s="238"/>
      <c r="K500" s="238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164</v>
      </c>
      <c r="AU500" s="246" t="s">
        <v>82</v>
      </c>
      <c r="AV500" s="13" t="s">
        <v>80</v>
      </c>
      <c r="AW500" s="13" t="s">
        <v>33</v>
      </c>
      <c r="AX500" s="13" t="s">
        <v>72</v>
      </c>
      <c r="AY500" s="246" t="s">
        <v>150</v>
      </c>
    </row>
    <row r="501" spans="1:51" s="14" customFormat="1" ht="12">
      <c r="A501" s="14"/>
      <c r="B501" s="247"/>
      <c r="C501" s="248"/>
      <c r="D501" s="230" t="s">
        <v>164</v>
      </c>
      <c r="E501" s="249" t="s">
        <v>19</v>
      </c>
      <c r="F501" s="250" t="s">
        <v>517</v>
      </c>
      <c r="G501" s="248"/>
      <c r="H501" s="251">
        <v>14.61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7" t="s">
        <v>164</v>
      </c>
      <c r="AU501" s="257" t="s">
        <v>82</v>
      </c>
      <c r="AV501" s="14" t="s">
        <v>82</v>
      </c>
      <c r="AW501" s="14" t="s">
        <v>33</v>
      </c>
      <c r="AX501" s="14" t="s">
        <v>72</v>
      </c>
      <c r="AY501" s="257" t="s">
        <v>150</v>
      </c>
    </row>
    <row r="502" spans="1:51" s="13" customFormat="1" ht="12">
      <c r="A502" s="13"/>
      <c r="B502" s="237"/>
      <c r="C502" s="238"/>
      <c r="D502" s="230" t="s">
        <v>164</v>
      </c>
      <c r="E502" s="239" t="s">
        <v>19</v>
      </c>
      <c r="F502" s="240" t="s">
        <v>533</v>
      </c>
      <c r="G502" s="238"/>
      <c r="H502" s="239" t="s">
        <v>19</v>
      </c>
      <c r="I502" s="241"/>
      <c r="J502" s="238"/>
      <c r="K502" s="238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164</v>
      </c>
      <c r="AU502" s="246" t="s">
        <v>82</v>
      </c>
      <c r="AV502" s="13" t="s">
        <v>80</v>
      </c>
      <c r="AW502" s="13" t="s">
        <v>33</v>
      </c>
      <c r="AX502" s="13" t="s">
        <v>72</v>
      </c>
      <c r="AY502" s="246" t="s">
        <v>150</v>
      </c>
    </row>
    <row r="503" spans="1:51" s="14" customFormat="1" ht="12">
      <c r="A503" s="14"/>
      <c r="B503" s="247"/>
      <c r="C503" s="248"/>
      <c r="D503" s="230" t="s">
        <v>164</v>
      </c>
      <c r="E503" s="249" t="s">
        <v>19</v>
      </c>
      <c r="F503" s="250" t="s">
        <v>534</v>
      </c>
      <c r="G503" s="248"/>
      <c r="H503" s="251">
        <v>14.1</v>
      </c>
      <c r="I503" s="252"/>
      <c r="J503" s="248"/>
      <c r="K503" s="248"/>
      <c r="L503" s="253"/>
      <c r="M503" s="254"/>
      <c r="N503" s="255"/>
      <c r="O503" s="255"/>
      <c r="P503" s="255"/>
      <c r="Q503" s="255"/>
      <c r="R503" s="255"/>
      <c r="S503" s="255"/>
      <c r="T503" s="25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7" t="s">
        <v>164</v>
      </c>
      <c r="AU503" s="257" t="s">
        <v>82</v>
      </c>
      <c r="AV503" s="14" t="s">
        <v>82</v>
      </c>
      <c r="AW503" s="14" t="s">
        <v>33</v>
      </c>
      <c r="AX503" s="14" t="s">
        <v>72</v>
      </c>
      <c r="AY503" s="257" t="s">
        <v>150</v>
      </c>
    </row>
    <row r="504" spans="1:51" s="13" customFormat="1" ht="12">
      <c r="A504" s="13"/>
      <c r="B504" s="237"/>
      <c r="C504" s="238"/>
      <c r="D504" s="230" t="s">
        <v>164</v>
      </c>
      <c r="E504" s="239" t="s">
        <v>19</v>
      </c>
      <c r="F504" s="240" t="s">
        <v>535</v>
      </c>
      <c r="G504" s="238"/>
      <c r="H504" s="239" t="s">
        <v>19</v>
      </c>
      <c r="I504" s="241"/>
      <c r="J504" s="238"/>
      <c r="K504" s="238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164</v>
      </c>
      <c r="AU504" s="246" t="s">
        <v>82</v>
      </c>
      <c r="AV504" s="13" t="s">
        <v>80</v>
      </c>
      <c r="AW504" s="13" t="s">
        <v>33</v>
      </c>
      <c r="AX504" s="13" t="s">
        <v>72</v>
      </c>
      <c r="AY504" s="246" t="s">
        <v>150</v>
      </c>
    </row>
    <row r="505" spans="1:51" s="14" customFormat="1" ht="12">
      <c r="A505" s="14"/>
      <c r="B505" s="247"/>
      <c r="C505" s="248"/>
      <c r="D505" s="230" t="s">
        <v>164</v>
      </c>
      <c r="E505" s="249" t="s">
        <v>19</v>
      </c>
      <c r="F505" s="250" t="s">
        <v>536</v>
      </c>
      <c r="G505" s="248"/>
      <c r="H505" s="251">
        <v>13.7</v>
      </c>
      <c r="I505" s="252"/>
      <c r="J505" s="248"/>
      <c r="K505" s="248"/>
      <c r="L505" s="253"/>
      <c r="M505" s="254"/>
      <c r="N505" s="255"/>
      <c r="O505" s="255"/>
      <c r="P505" s="255"/>
      <c r="Q505" s="255"/>
      <c r="R505" s="255"/>
      <c r="S505" s="255"/>
      <c r="T505" s="25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7" t="s">
        <v>164</v>
      </c>
      <c r="AU505" s="257" t="s">
        <v>82</v>
      </c>
      <c r="AV505" s="14" t="s">
        <v>82</v>
      </c>
      <c r="AW505" s="14" t="s">
        <v>33</v>
      </c>
      <c r="AX505" s="14" t="s">
        <v>72</v>
      </c>
      <c r="AY505" s="257" t="s">
        <v>150</v>
      </c>
    </row>
    <row r="506" spans="1:51" s="13" customFormat="1" ht="12">
      <c r="A506" s="13"/>
      <c r="B506" s="237"/>
      <c r="C506" s="238"/>
      <c r="D506" s="230" t="s">
        <v>164</v>
      </c>
      <c r="E506" s="239" t="s">
        <v>19</v>
      </c>
      <c r="F506" s="240" t="s">
        <v>537</v>
      </c>
      <c r="G506" s="238"/>
      <c r="H506" s="239" t="s">
        <v>19</v>
      </c>
      <c r="I506" s="241"/>
      <c r="J506" s="238"/>
      <c r="K506" s="238"/>
      <c r="L506" s="242"/>
      <c r="M506" s="243"/>
      <c r="N506" s="244"/>
      <c r="O506" s="244"/>
      <c r="P506" s="244"/>
      <c r="Q506" s="244"/>
      <c r="R506" s="244"/>
      <c r="S506" s="244"/>
      <c r="T506" s="24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6" t="s">
        <v>164</v>
      </c>
      <c r="AU506" s="246" t="s">
        <v>82</v>
      </c>
      <c r="AV506" s="13" t="s">
        <v>80</v>
      </c>
      <c r="AW506" s="13" t="s">
        <v>33</v>
      </c>
      <c r="AX506" s="13" t="s">
        <v>72</v>
      </c>
      <c r="AY506" s="246" t="s">
        <v>150</v>
      </c>
    </row>
    <row r="507" spans="1:51" s="14" customFormat="1" ht="12">
      <c r="A507" s="14"/>
      <c r="B507" s="247"/>
      <c r="C507" s="248"/>
      <c r="D507" s="230" t="s">
        <v>164</v>
      </c>
      <c r="E507" s="249" t="s">
        <v>19</v>
      </c>
      <c r="F507" s="250" t="s">
        <v>538</v>
      </c>
      <c r="G507" s="248"/>
      <c r="H507" s="251">
        <v>14.78</v>
      </c>
      <c r="I507" s="252"/>
      <c r="J507" s="248"/>
      <c r="K507" s="248"/>
      <c r="L507" s="253"/>
      <c r="M507" s="254"/>
      <c r="N507" s="255"/>
      <c r="O507" s="255"/>
      <c r="P507" s="255"/>
      <c r="Q507" s="255"/>
      <c r="R507" s="255"/>
      <c r="S507" s="255"/>
      <c r="T507" s="25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7" t="s">
        <v>164</v>
      </c>
      <c r="AU507" s="257" t="s">
        <v>82</v>
      </c>
      <c r="AV507" s="14" t="s">
        <v>82</v>
      </c>
      <c r="AW507" s="14" t="s">
        <v>33</v>
      </c>
      <c r="AX507" s="14" t="s">
        <v>72</v>
      </c>
      <c r="AY507" s="257" t="s">
        <v>150</v>
      </c>
    </row>
    <row r="508" spans="1:51" s="13" customFormat="1" ht="12">
      <c r="A508" s="13"/>
      <c r="B508" s="237"/>
      <c r="C508" s="238"/>
      <c r="D508" s="230" t="s">
        <v>164</v>
      </c>
      <c r="E508" s="239" t="s">
        <v>19</v>
      </c>
      <c r="F508" s="240" t="s">
        <v>539</v>
      </c>
      <c r="G508" s="238"/>
      <c r="H508" s="239" t="s">
        <v>19</v>
      </c>
      <c r="I508" s="241"/>
      <c r="J508" s="238"/>
      <c r="K508" s="238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164</v>
      </c>
      <c r="AU508" s="246" t="s">
        <v>82</v>
      </c>
      <c r="AV508" s="13" t="s">
        <v>80</v>
      </c>
      <c r="AW508" s="13" t="s">
        <v>33</v>
      </c>
      <c r="AX508" s="13" t="s">
        <v>72</v>
      </c>
      <c r="AY508" s="246" t="s">
        <v>150</v>
      </c>
    </row>
    <row r="509" spans="1:51" s="14" customFormat="1" ht="12">
      <c r="A509" s="14"/>
      <c r="B509" s="247"/>
      <c r="C509" s="248"/>
      <c r="D509" s="230" t="s">
        <v>164</v>
      </c>
      <c r="E509" s="249" t="s">
        <v>19</v>
      </c>
      <c r="F509" s="250" t="s">
        <v>536</v>
      </c>
      <c r="G509" s="248"/>
      <c r="H509" s="251">
        <v>13.7</v>
      </c>
      <c r="I509" s="252"/>
      <c r="J509" s="248"/>
      <c r="K509" s="248"/>
      <c r="L509" s="253"/>
      <c r="M509" s="254"/>
      <c r="N509" s="255"/>
      <c r="O509" s="255"/>
      <c r="P509" s="255"/>
      <c r="Q509" s="255"/>
      <c r="R509" s="255"/>
      <c r="S509" s="255"/>
      <c r="T509" s="25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7" t="s">
        <v>164</v>
      </c>
      <c r="AU509" s="257" t="s">
        <v>82</v>
      </c>
      <c r="AV509" s="14" t="s">
        <v>82</v>
      </c>
      <c r="AW509" s="14" t="s">
        <v>33</v>
      </c>
      <c r="AX509" s="14" t="s">
        <v>72</v>
      </c>
      <c r="AY509" s="257" t="s">
        <v>150</v>
      </c>
    </row>
    <row r="510" spans="1:51" s="13" customFormat="1" ht="12">
      <c r="A510" s="13"/>
      <c r="B510" s="237"/>
      <c r="C510" s="238"/>
      <c r="D510" s="230" t="s">
        <v>164</v>
      </c>
      <c r="E510" s="239" t="s">
        <v>19</v>
      </c>
      <c r="F510" s="240" t="s">
        <v>540</v>
      </c>
      <c r="G510" s="238"/>
      <c r="H510" s="239" t="s">
        <v>19</v>
      </c>
      <c r="I510" s="241"/>
      <c r="J510" s="238"/>
      <c r="K510" s="238"/>
      <c r="L510" s="242"/>
      <c r="M510" s="243"/>
      <c r="N510" s="244"/>
      <c r="O510" s="244"/>
      <c r="P510" s="244"/>
      <c r="Q510" s="244"/>
      <c r="R510" s="244"/>
      <c r="S510" s="244"/>
      <c r="T510" s="24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6" t="s">
        <v>164</v>
      </c>
      <c r="AU510" s="246" t="s">
        <v>82</v>
      </c>
      <c r="AV510" s="13" t="s">
        <v>80</v>
      </c>
      <c r="AW510" s="13" t="s">
        <v>33</v>
      </c>
      <c r="AX510" s="13" t="s">
        <v>72</v>
      </c>
      <c r="AY510" s="246" t="s">
        <v>150</v>
      </c>
    </row>
    <row r="511" spans="1:51" s="14" customFormat="1" ht="12">
      <c r="A511" s="14"/>
      <c r="B511" s="247"/>
      <c r="C511" s="248"/>
      <c r="D511" s="230" t="s">
        <v>164</v>
      </c>
      <c r="E511" s="249" t="s">
        <v>19</v>
      </c>
      <c r="F511" s="250" t="s">
        <v>541</v>
      </c>
      <c r="G511" s="248"/>
      <c r="H511" s="251">
        <v>12.27</v>
      </c>
      <c r="I511" s="252"/>
      <c r="J511" s="248"/>
      <c r="K511" s="248"/>
      <c r="L511" s="253"/>
      <c r="M511" s="254"/>
      <c r="N511" s="255"/>
      <c r="O511" s="255"/>
      <c r="P511" s="255"/>
      <c r="Q511" s="255"/>
      <c r="R511" s="255"/>
      <c r="S511" s="255"/>
      <c r="T511" s="25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7" t="s">
        <v>164</v>
      </c>
      <c r="AU511" s="257" t="s">
        <v>82</v>
      </c>
      <c r="AV511" s="14" t="s">
        <v>82</v>
      </c>
      <c r="AW511" s="14" t="s">
        <v>33</v>
      </c>
      <c r="AX511" s="14" t="s">
        <v>72</v>
      </c>
      <c r="AY511" s="257" t="s">
        <v>150</v>
      </c>
    </row>
    <row r="512" spans="1:51" s="13" customFormat="1" ht="12">
      <c r="A512" s="13"/>
      <c r="B512" s="237"/>
      <c r="C512" s="238"/>
      <c r="D512" s="230" t="s">
        <v>164</v>
      </c>
      <c r="E512" s="239" t="s">
        <v>19</v>
      </c>
      <c r="F512" s="240" t="s">
        <v>542</v>
      </c>
      <c r="G512" s="238"/>
      <c r="H512" s="239" t="s">
        <v>19</v>
      </c>
      <c r="I512" s="241"/>
      <c r="J512" s="238"/>
      <c r="K512" s="238"/>
      <c r="L512" s="242"/>
      <c r="M512" s="243"/>
      <c r="N512" s="244"/>
      <c r="O512" s="244"/>
      <c r="P512" s="244"/>
      <c r="Q512" s="244"/>
      <c r="R512" s="244"/>
      <c r="S512" s="244"/>
      <c r="T512" s="24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6" t="s">
        <v>164</v>
      </c>
      <c r="AU512" s="246" t="s">
        <v>82</v>
      </c>
      <c r="AV512" s="13" t="s">
        <v>80</v>
      </c>
      <c r="AW512" s="13" t="s">
        <v>33</v>
      </c>
      <c r="AX512" s="13" t="s">
        <v>72</v>
      </c>
      <c r="AY512" s="246" t="s">
        <v>150</v>
      </c>
    </row>
    <row r="513" spans="1:51" s="14" customFormat="1" ht="12">
      <c r="A513" s="14"/>
      <c r="B513" s="247"/>
      <c r="C513" s="248"/>
      <c r="D513" s="230" t="s">
        <v>164</v>
      </c>
      <c r="E513" s="249" t="s">
        <v>19</v>
      </c>
      <c r="F513" s="250" t="s">
        <v>657</v>
      </c>
      <c r="G513" s="248"/>
      <c r="H513" s="251">
        <v>1312</v>
      </c>
      <c r="I513" s="252"/>
      <c r="J513" s="248"/>
      <c r="K513" s="248"/>
      <c r="L513" s="253"/>
      <c r="M513" s="254"/>
      <c r="N513" s="255"/>
      <c r="O513" s="255"/>
      <c r="P513" s="255"/>
      <c r="Q513" s="255"/>
      <c r="R513" s="255"/>
      <c r="S513" s="255"/>
      <c r="T513" s="25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7" t="s">
        <v>164</v>
      </c>
      <c r="AU513" s="257" t="s">
        <v>82</v>
      </c>
      <c r="AV513" s="14" t="s">
        <v>82</v>
      </c>
      <c r="AW513" s="14" t="s">
        <v>33</v>
      </c>
      <c r="AX513" s="14" t="s">
        <v>72</v>
      </c>
      <c r="AY513" s="257" t="s">
        <v>150</v>
      </c>
    </row>
    <row r="514" spans="1:51" s="13" customFormat="1" ht="12">
      <c r="A514" s="13"/>
      <c r="B514" s="237"/>
      <c r="C514" s="238"/>
      <c r="D514" s="230" t="s">
        <v>164</v>
      </c>
      <c r="E514" s="239" t="s">
        <v>19</v>
      </c>
      <c r="F514" s="240" t="s">
        <v>544</v>
      </c>
      <c r="G514" s="238"/>
      <c r="H514" s="239" t="s">
        <v>19</v>
      </c>
      <c r="I514" s="241"/>
      <c r="J514" s="238"/>
      <c r="K514" s="238"/>
      <c r="L514" s="242"/>
      <c r="M514" s="243"/>
      <c r="N514" s="244"/>
      <c r="O514" s="244"/>
      <c r="P514" s="244"/>
      <c r="Q514" s="244"/>
      <c r="R514" s="244"/>
      <c r="S514" s="244"/>
      <c r="T514" s="24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6" t="s">
        <v>164</v>
      </c>
      <c r="AU514" s="246" t="s">
        <v>82</v>
      </c>
      <c r="AV514" s="13" t="s">
        <v>80</v>
      </c>
      <c r="AW514" s="13" t="s">
        <v>33</v>
      </c>
      <c r="AX514" s="13" t="s">
        <v>72</v>
      </c>
      <c r="AY514" s="246" t="s">
        <v>150</v>
      </c>
    </row>
    <row r="515" spans="1:51" s="14" customFormat="1" ht="12">
      <c r="A515" s="14"/>
      <c r="B515" s="247"/>
      <c r="C515" s="248"/>
      <c r="D515" s="230" t="s">
        <v>164</v>
      </c>
      <c r="E515" s="249" t="s">
        <v>19</v>
      </c>
      <c r="F515" s="250" t="s">
        <v>545</v>
      </c>
      <c r="G515" s="248"/>
      <c r="H515" s="251">
        <v>12.81</v>
      </c>
      <c r="I515" s="252"/>
      <c r="J515" s="248"/>
      <c r="K515" s="248"/>
      <c r="L515" s="253"/>
      <c r="M515" s="254"/>
      <c r="N515" s="255"/>
      <c r="O515" s="255"/>
      <c r="P515" s="255"/>
      <c r="Q515" s="255"/>
      <c r="R515" s="255"/>
      <c r="S515" s="255"/>
      <c r="T515" s="25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7" t="s">
        <v>164</v>
      </c>
      <c r="AU515" s="257" t="s">
        <v>82</v>
      </c>
      <c r="AV515" s="14" t="s">
        <v>82</v>
      </c>
      <c r="AW515" s="14" t="s">
        <v>33</v>
      </c>
      <c r="AX515" s="14" t="s">
        <v>72</v>
      </c>
      <c r="AY515" s="257" t="s">
        <v>150</v>
      </c>
    </row>
    <row r="516" spans="1:51" s="13" customFormat="1" ht="12">
      <c r="A516" s="13"/>
      <c r="B516" s="237"/>
      <c r="C516" s="238"/>
      <c r="D516" s="230" t="s">
        <v>164</v>
      </c>
      <c r="E516" s="239" t="s">
        <v>19</v>
      </c>
      <c r="F516" s="240" t="s">
        <v>546</v>
      </c>
      <c r="G516" s="238"/>
      <c r="H516" s="239" t="s">
        <v>19</v>
      </c>
      <c r="I516" s="241"/>
      <c r="J516" s="238"/>
      <c r="K516" s="238"/>
      <c r="L516" s="242"/>
      <c r="M516" s="243"/>
      <c r="N516" s="244"/>
      <c r="O516" s="244"/>
      <c r="P516" s="244"/>
      <c r="Q516" s="244"/>
      <c r="R516" s="244"/>
      <c r="S516" s="244"/>
      <c r="T516" s="24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6" t="s">
        <v>164</v>
      </c>
      <c r="AU516" s="246" t="s">
        <v>82</v>
      </c>
      <c r="AV516" s="13" t="s">
        <v>80</v>
      </c>
      <c r="AW516" s="13" t="s">
        <v>33</v>
      </c>
      <c r="AX516" s="13" t="s">
        <v>72</v>
      </c>
      <c r="AY516" s="246" t="s">
        <v>150</v>
      </c>
    </row>
    <row r="517" spans="1:51" s="14" customFormat="1" ht="12">
      <c r="A517" s="14"/>
      <c r="B517" s="247"/>
      <c r="C517" s="248"/>
      <c r="D517" s="230" t="s">
        <v>164</v>
      </c>
      <c r="E517" s="249" t="s">
        <v>19</v>
      </c>
      <c r="F517" s="250" t="s">
        <v>547</v>
      </c>
      <c r="G517" s="248"/>
      <c r="H517" s="251">
        <v>12.82</v>
      </c>
      <c r="I517" s="252"/>
      <c r="J517" s="248"/>
      <c r="K517" s="248"/>
      <c r="L517" s="253"/>
      <c r="M517" s="254"/>
      <c r="N517" s="255"/>
      <c r="O517" s="255"/>
      <c r="P517" s="255"/>
      <c r="Q517" s="255"/>
      <c r="R517" s="255"/>
      <c r="S517" s="255"/>
      <c r="T517" s="25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7" t="s">
        <v>164</v>
      </c>
      <c r="AU517" s="257" t="s">
        <v>82</v>
      </c>
      <c r="AV517" s="14" t="s">
        <v>82</v>
      </c>
      <c r="AW517" s="14" t="s">
        <v>33</v>
      </c>
      <c r="AX517" s="14" t="s">
        <v>72</v>
      </c>
      <c r="AY517" s="257" t="s">
        <v>150</v>
      </c>
    </row>
    <row r="518" spans="1:51" s="13" customFormat="1" ht="12">
      <c r="A518" s="13"/>
      <c r="B518" s="237"/>
      <c r="C518" s="238"/>
      <c r="D518" s="230" t="s">
        <v>164</v>
      </c>
      <c r="E518" s="239" t="s">
        <v>19</v>
      </c>
      <c r="F518" s="240" t="s">
        <v>493</v>
      </c>
      <c r="G518" s="238"/>
      <c r="H518" s="239" t="s">
        <v>19</v>
      </c>
      <c r="I518" s="241"/>
      <c r="J518" s="238"/>
      <c r="K518" s="238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164</v>
      </c>
      <c r="AU518" s="246" t="s">
        <v>82</v>
      </c>
      <c r="AV518" s="13" t="s">
        <v>80</v>
      </c>
      <c r="AW518" s="13" t="s">
        <v>33</v>
      </c>
      <c r="AX518" s="13" t="s">
        <v>72</v>
      </c>
      <c r="AY518" s="246" t="s">
        <v>150</v>
      </c>
    </row>
    <row r="519" spans="1:51" s="14" customFormat="1" ht="12">
      <c r="A519" s="14"/>
      <c r="B519" s="247"/>
      <c r="C519" s="248"/>
      <c r="D519" s="230" t="s">
        <v>164</v>
      </c>
      <c r="E519" s="249" t="s">
        <v>19</v>
      </c>
      <c r="F519" s="250" t="s">
        <v>548</v>
      </c>
      <c r="G519" s="248"/>
      <c r="H519" s="251">
        <v>23.82</v>
      </c>
      <c r="I519" s="252"/>
      <c r="J519" s="248"/>
      <c r="K519" s="248"/>
      <c r="L519" s="253"/>
      <c r="M519" s="254"/>
      <c r="N519" s="255"/>
      <c r="O519" s="255"/>
      <c r="P519" s="255"/>
      <c r="Q519" s="255"/>
      <c r="R519" s="255"/>
      <c r="S519" s="255"/>
      <c r="T519" s="256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7" t="s">
        <v>164</v>
      </c>
      <c r="AU519" s="257" t="s">
        <v>82</v>
      </c>
      <c r="AV519" s="14" t="s">
        <v>82</v>
      </c>
      <c r="AW519" s="14" t="s">
        <v>33</v>
      </c>
      <c r="AX519" s="14" t="s">
        <v>72</v>
      </c>
      <c r="AY519" s="257" t="s">
        <v>150</v>
      </c>
    </row>
    <row r="520" spans="1:51" s="13" customFormat="1" ht="12">
      <c r="A520" s="13"/>
      <c r="B520" s="237"/>
      <c r="C520" s="238"/>
      <c r="D520" s="230" t="s">
        <v>164</v>
      </c>
      <c r="E520" s="239" t="s">
        <v>19</v>
      </c>
      <c r="F520" s="240" t="s">
        <v>495</v>
      </c>
      <c r="G520" s="238"/>
      <c r="H520" s="239" t="s">
        <v>19</v>
      </c>
      <c r="I520" s="241"/>
      <c r="J520" s="238"/>
      <c r="K520" s="238"/>
      <c r="L520" s="242"/>
      <c r="M520" s="243"/>
      <c r="N520" s="244"/>
      <c r="O520" s="244"/>
      <c r="P520" s="244"/>
      <c r="Q520" s="244"/>
      <c r="R520" s="244"/>
      <c r="S520" s="244"/>
      <c r="T520" s="24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6" t="s">
        <v>164</v>
      </c>
      <c r="AU520" s="246" t="s">
        <v>82</v>
      </c>
      <c r="AV520" s="13" t="s">
        <v>80</v>
      </c>
      <c r="AW520" s="13" t="s">
        <v>33</v>
      </c>
      <c r="AX520" s="13" t="s">
        <v>72</v>
      </c>
      <c r="AY520" s="246" t="s">
        <v>150</v>
      </c>
    </row>
    <row r="521" spans="1:51" s="14" customFormat="1" ht="12">
      <c r="A521" s="14"/>
      <c r="B521" s="247"/>
      <c r="C521" s="248"/>
      <c r="D521" s="230" t="s">
        <v>164</v>
      </c>
      <c r="E521" s="249" t="s">
        <v>19</v>
      </c>
      <c r="F521" s="250" t="s">
        <v>549</v>
      </c>
      <c r="G521" s="248"/>
      <c r="H521" s="251">
        <v>89.43</v>
      </c>
      <c r="I521" s="252"/>
      <c r="J521" s="248"/>
      <c r="K521" s="248"/>
      <c r="L521" s="253"/>
      <c r="M521" s="254"/>
      <c r="N521" s="255"/>
      <c r="O521" s="255"/>
      <c r="P521" s="255"/>
      <c r="Q521" s="255"/>
      <c r="R521" s="255"/>
      <c r="S521" s="255"/>
      <c r="T521" s="25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7" t="s">
        <v>164</v>
      </c>
      <c r="AU521" s="257" t="s">
        <v>82</v>
      </c>
      <c r="AV521" s="14" t="s">
        <v>82</v>
      </c>
      <c r="AW521" s="14" t="s">
        <v>33</v>
      </c>
      <c r="AX521" s="14" t="s">
        <v>72</v>
      </c>
      <c r="AY521" s="257" t="s">
        <v>150</v>
      </c>
    </row>
    <row r="522" spans="1:51" s="13" customFormat="1" ht="12">
      <c r="A522" s="13"/>
      <c r="B522" s="237"/>
      <c r="C522" s="238"/>
      <c r="D522" s="230" t="s">
        <v>164</v>
      </c>
      <c r="E522" s="239" t="s">
        <v>19</v>
      </c>
      <c r="F522" s="240" t="s">
        <v>550</v>
      </c>
      <c r="G522" s="238"/>
      <c r="H522" s="239" t="s">
        <v>19</v>
      </c>
      <c r="I522" s="241"/>
      <c r="J522" s="238"/>
      <c r="K522" s="238"/>
      <c r="L522" s="242"/>
      <c r="M522" s="243"/>
      <c r="N522" s="244"/>
      <c r="O522" s="244"/>
      <c r="P522" s="244"/>
      <c r="Q522" s="244"/>
      <c r="R522" s="244"/>
      <c r="S522" s="244"/>
      <c r="T522" s="24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6" t="s">
        <v>164</v>
      </c>
      <c r="AU522" s="246" t="s">
        <v>82</v>
      </c>
      <c r="AV522" s="13" t="s">
        <v>80</v>
      </c>
      <c r="AW522" s="13" t="s">
        <v>33</v>
      </c>
      <c r="AX522" s="13" t="s">
        <v>72</v>
      </c>
      <c r="AY522" s="246" t="s">
        <v>150</v>
      </c>
    </row>
    <row r="523" spans="1:51" s="14" customFormat="1" ht="12">
      <c r="A523" s="14"/>
      <c r="B523" s="247"/>
      <c r="C523" s="248"/>
      <c r="D523" s="230" t="s">
        <v>164</v>
      </c>
      <c r="E523" s="249" t="s">
        <v>19</v>
      </c>
      <c r="F523" s="250" t="s">
        <v>551</v>
      </c>
      <c r="G523" s="248"/>
      <c r="H523" s="251">
        <v>10.65</v>
      </c>
      <c r="I523" s="252"/>
      <c r="J523" s="248"/>
      <c r="K523" s="248"/>
      <c r="L523" s="253"/>
      <c r="M523" s="254"/>
      <c r="N523" s="255"/>
      <c r="O523" s="255"/>
      <c r="P523" s="255"/>
      <c r="Q523" s="255"/>
      <c r="R523" s="255"/>
      <c r="S523" s="255"/>
      <c r="T523" s="25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7" t="s">
        <v>164</v>
      </c>
      <c r="AU523" s="257" t="s">
        <v>82</v>
      </c>
      <c r="AV523" s="14" t="s">
        <v>82</v>
      </c>
      <c r="AW523" s="14" t="s">
        <v>33</v>
      </c>
      <c r="AX523" s="14" t="s">
        <v>72</v>
      </c>
      <c r="AY523" s="257" t="s">
        <v>150</v>
      </c>
    </row>
    <row r="524" spans="1:51" s="13" customFormat="1" ht="12">
      <c r="A524" s="13"/>
      <c r="B524" s="237"/>
      <c r="C524" s="238"/>
      <c r="D524" s="230" t="s">
        <v>164</v>
      </c>
      <c r="E524" s="239" t="s">
        <v>19</v>
      </c>
      <c r="F524" s="240" t="s">
        <v>552</v>
      </c>
      <c r="G524" s="238"/>
      <c r="H524" s="239" t="s">
        <v>19</v>
      </c>
      <c r="I524" s="241"/>
      <c r="J524" s="238"/>
      <c r="K524" s="238"/>
      <c r="L524" s="242"/>
      <c r="M524" s="243"/>
      <c r="N524" s="244"/>
      <c r="O524" s="244"/>
      <c r="P524" s="244"/>
      <c r="Q524" s="244"/>
      <c r="R524" s="244"/>
      <c r="S524" s="244"/>
      <c r="T524" s="24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6" t="s">
        <v>164</v>
      </c>
      <c r="AU524" s="246" t="s">
        <v>82</v>
      </c>
      <c r="AV524" s="13" t="s">
        <v>80</v>
      </c>
      <c r="AW524" s="13" t="s">
        <v>33</v>
      </c>
      <c r="AX524" s="13" t="s">
        <v>72</v>
      </c>
      <c r="AY524" s="246" t="s">
        <v>150</v>
      </c>
    </row>
    <row r="525" spans="1:51" s="14" customFormat="1" ht="12">
      <c r="A525" s="14"/>
      <c r="B525" s="247"/>
      <c r="C525" s="248"/>
      <c r="D525" s="230" t="s">
        <v>164</v>
      </c>
      <c r="E525" s="249" t="s">
        <v>19</v>
      </c>
      <c r="F525" s="250" t="s">
        <v>553</v>
      </c>
      <c r="G525" s="248"/>
      <c r="H525" s="251">
        <v>11.23</v>
      </c>
      <c r="I525" s="252"/>
      <c r="J525" s="248"/>
      <c r="K525" s="248"/>
      <c r="L525" s="253"/>
      <c r="M525" s="254"/>
      <c r="N525" s="255"/>
      <c r="O525" s="255"/>
      <c r="P525" s="255"/>
      <c r="Q525" s="255"/>
      <c r="R525" s="255"/>
      <c r="S525" s="255"/>
      <c r="T525" s="25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7" t="s">
        <v>164</v>
      </c>
      <c r="AU525" s="257" t="s">
        <v>82</v>
      </c>
      <c r="AV525" s="14" t="s">
        <v>82</v>
      </c>
      <c r="AW525" s="14" t="s">
        <v>33</v>
      </c>
      <c r="AX525" s="14" t="s">
        <v>72</v>
      </c>
      <c r="AY525" s="257" t="s">
        <v>150</v>
      </c>
    </row>
    <row r="526" spans="1:51" s="13" customFormat="1" ht="12">
      <c r="A526" s="13"/>
      <c r="B526" s="237"/>
      <c r="C526" s="238"/>
      <c r="D526" s="230" t="s">
        <v>164</v>
      </c>
      <c r="E526" s="239" t="s">
        <v>19</v>
      </c>
      <c r="F526" s="240" t="s">
        <v>554</v>
      </c>
      <c r="G526" s="238"/>
      <c r="H526" s="239" t="s">
        <v>19</v>
      </c>
      <c r="I526" s="241"/>
      <c r="J526" s="238"/>
      <c r="K526" s="238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164</v>
      </c>
      <c r="AU526" s="246" t="s">
        <v>82</v>
      </c>
      <c r="AV526" s="13" t="s">
        <v>80</v>
      </c>
      <c r="AW526" s="13" t="s">
        <v>33</v>
      </c>
      <c r="AX526" s="13" t="s">
        <v>72</v>
      </c>
      <c r="AY526" s="246" t="s">
        <v>150</v>
      </c>
    </row>
    <row r="527" spans="1:51" s="14" customFormat="1" ht="12">
      <c r="A527" s="14"/>
      <c r="B527" s="247"/>
      <c r="C527" s="248"/>
      <c r="D527" s="230" t="s">
        <v>164</v>
      </c>
      <c r="E527" s="249" t="s">
        <v>19</v>
      </c>
      <c r="F527" s="250" t="s">
        <v>555</v>
      </c>
      <c r="G527" s="248"/>
      <c r="H527" s="251">
        <v>1.12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7" t="s">
        <v>164</v>
      </c>
      <c r="AU527" s="257" t="s">
        <v>82</v>
      </c>
      <c r="AV527" s="14" t="s">
        <v>82</v>
      </c>
      <c r="AW527" s="14" t="s">
        <v>33</v>
      </c>
      <c r="AX527" s="14" t="s">
        <v>72</v>
      </c>
      <c r="AY527" s="257" t="s">
        <v>150</v>
      </c>
    </row>
    <row r="528" spans="1:51" s="13" customFormat="1" ht="12">
      <c r="A528" s="13"/>
      <c r="B528" s="237"/>
      <c r="C528" s="238"/>
      <c r="D528" s="230" t="s">
        <v>164</v>
      </c>
      <c r="E528" s="239" t="s">
        <v>19</v>
      </c>
      <c r="F528" s="240" t="s">
        <v>556</v>
      </c>
      <c r="G528" s="238"/>
      <c r="H528" s="239" t="s">
        <v>19</v>
      </c>
      <c r="I528" s="241"/>
      <c r="J528" s="238"/>
      <c r="K528" s="238"/>
      <c r="L528" s="242"/>
      <c r="M528" s="243"/>
      <c r="N528" s="244"/>
      <c r="O528" s="244"/>
      <c r="P528" s="244"/>
      <c r="Q528" s="244"/>
      <c r="R528" s="244"/>
      <c r="S528" s="244"/>
      <c r="T528" s="24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6" t="s">
        <v>164</v>
      </c>
      <c r="AU528" s="246" t="s">
        <v>82</v>
      </c>
      <c r="AV528" s="13" t="s">
        <v>80</v>
      </c>
      <c r="AW528" s="13" t="s">
        <v>33</v>
      </c>
      <c r="AX528" s="13" t="s">
        <v>72</v>
      </c>
      <c r="AY528" s="246" t="s">
        <v>150</v>
      </c>
    </row>
    <row r="529" spans="1:51" s="14" customFormat="1" ht="12">
      <c r="A529" s="14"/>
      <c r="B529" s="247"/>
      <c r="C529" s="248"/>
      <c r="D529" s="230" t="s">
        <v>164</v>
      </c>
      <c r="E529" s="249" t="s">
        <v>19</v>
      </c>
      <c r="F529" s="250" t="s">
        <v>555</v>
      </c>
      <c r="G529" s="248"/>
      <c r="H529" s="251">
        <v>1.12</v>
      </c>
      <c r="I529" s="252"/>
      <c r="J529" s="248"/>
      <c r="K529" s="248"/>
      <c r="L529" s="253"/>
      <c r="M529" s="254"/>
      <c r="N529" s="255"/>
      <c r="O529" s="255"/>
      <c r="P529" s="255"/>
      <c r="Q529" s="255"/>
      <c r="R529" s="255"/>
      <c r="S529" s="255"/>
      <c r="T529" s="25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7" t="s">
        <v>164</v>
      </c>
      <c r="AU529" s="257" t="s">
        <v>82</v>
      </c>
      <c r="AV529" s="14" t="s">
        <v>82</v>
      </c>
      <c r="AW529" s="14" t="s">
        <v>33</v>
      </c>
      <c r="AX529" s="14" t="s">
        <v>72</v>
      </c>
      <c r="AY529" s="257" t="s">
        <v>150</v>
      </c>
    </row>
    <row r="530" spans="1:51" s="13" customFormat="1" ht="12">
      <c r="A530" s="13"/>
      <c r="B530" s="237"/>
      <c r="C530" s="238"/>
      <c r="D530" s="230" t="s">
        <v>164</v>
      </c>
      <c r="E530" s="239" t="s">
        <v>19</v>
      </c>
      <c r="F530" s="240" t="s">
        <v>557</v>
      </c>
      <c r="G530" s="238"/>
      <c r="H530" s="239" t="s">
        <v>19</v>
      </c>
      <c r="I530" s="241"/>
      <c r="J530" s="238"/>
      <c r="K530" s="238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164</v>
      </c>
      <c r="AU530" s="246" t="s">
        <v>82</v>
      </c>
      <c r="AV530" s="13" t="s">
        <v>80</v>
      </c>
      <c r="AW530" s="13" t="s">
        <v>33</v>
      </c>
      <c r="AX530" s="13" t="s">
        <v>72</v>
      </c>
      <c r="AY530" s="246" t="s">
        <v>150</v>
      </c>
    </row>
    <row r="531" spans="1:51" s="14" customFormat="1" ht="12">
      <c r="A531" s="14"/>
      <c r="B531" s="247"/>
      <c r="C531" s="248"/>
      <c r="D531" s="230" t="s">
        <v>164</v>
      </c>
      <c r="E531" s="249" t="s">
        <v>19</v>
      </c>
      <c r="F531" s="250" t="s">
        <v>555</v>
      </c>
      <c r="G531" s="248"/>
      <c r="H531" s="251">
        <v>1.12</v>
      </c>
      <c r="I531" s="252"/>
      <c r="J531" s="248"/>
      <c r="K531" s="248"/>
      <c r="L531" s="253"/>
      <c r="M531" s="254"/>
      <c r="N531" s="255"/>
      <c r="O531" s="255"/>
      <c r="P531" s="255"/>
      <c r="Q531" s="255"/>
      <c r="R531" s="255"/>
      <c r="S531" s="255"/>
      <c r="T531" s="25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7" t="s">
        <v>164</v>
      </c>
      <c r="AU531" s="257" t="s">
        <v>82</v>
      </c>
      <c r="AV531" s="14" t="s">
        <v>82</v>
      </c>
      <c r="AW531" s="14" t="s">
        <v>33</v>
      </c>
      <c r="AX531" s="14" t="s">
        <v>72</v>
      </c>
      <c r="AY531" s="257" t="s">
        <v>150</v>
      </c>
    </row>
    <row r="532" spans="1:51" s="13" customFormat="1" ht="12">
      <c r="A532" s="13"/>
      <c r="B532" s="237"/>
      <c r="C532" s="238"/>
      <c r="D532" s="230" t="s">
        <v>164</v>
      </c>
      <c r="E532" s="239" t="s">
        <v>19</v>
      </c>
      <c r="F532" s="240" t="s">
        <v>558</v>
      </c>
      <c r="G532" s="238"/>
      <c r="H532" s="239" t="s">
        <v>19</v>
      </c>
      <c r="I532" s="241"/>
      <c r="J532" s="238"/>
      <c r="K532" s="238"/>
      <c r="L532" s="242"/>
      <c r="M532" s="243"/>
      <c r="N532" s="244"/>
      <c r="O532" s="244"/>
      <c r="P532" s="244"/>
      <c r="Q532" s="244"/>
      <c r="R532" s="244"/>
      <c r="S532" s="244"/>
      <c r="T532" s="24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6" t="s">
        <v>164</v>
      </c>
      <c r="AU532" s="246" t="s">
        <v>82</v>
      </c>
      <c r="AV532" s="13" t="s">
        <v>80</v>
      </c>
      <c r="AW532" s="13" t="s">
        <v>33</v>
      </c>
      <c r="AX532" s="13" t="s">
        <v>72</v>
      </c>
      <c r="AY532" s="246" t="s">
        <v>150</v>
      </c>
    </row>
    <row r="533" spans="1:51" s="14" customFormat="1" ht="12">
      <c r="A533" s="14"/>
      <c r="B533" s="247"/>
      <c r="C533" s="248"/>
      <c r="D533" s="230" t="s">
        <v>164</v>
      </c>
      <c r="E533" s="249" t="s">
        <v>19</v>
      </c>
      <c r="F533" s="250" t="s">
        <v>559</v>
      </c>
      <c r="G533" s="248"/>
      <c r="H533" s="251">
        <v>1.27</v>
      </c>
      <c r="I533" s="252"/>
      <c r="J533" s="248"/>
      <c r="K533" s="248"/>
      <c r="L533" s="253"/>
      <c r="M533" s="254"/>
      <c r="N533" s="255"/>
      <c r="O533" s="255"/>
      <c r="P533" s="255"/>
      <c r="Q533" s="255"/>
      <c r="R533" s="255"/>
      <c r="S533" s="255"/>
      <c r="T533" s="25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7" t="s">
        <v>164</v>
      </c>
      <c r="AU533" s="257" t="s">
        <v>82</v>
      </c>
      <c r="AV533" s="14" t="s">
        <v>82</v>
      </c>
      <c r="AW533" s="14" t="s">
        <v>33</v>
      </c>
      <c r="AX533" s="14" t="s">
        <v>72</v>
      </c>
      <c r="AY533" s="257" t="s">
        <v>150</v>
      </c>
    </row>
    <row r="534" spans="1:51" s="13" customFormat="1" ht="12">
      <c r="A534" s="13"/>
      <c r="B534" s="237"/>
      <c r="C534" s="238"/>
      <c r="D534" s="230" t="s">
        <v>164</v>
      </c>
      <c r="E534" s="239" t="s">
        <v>19</v>
      </c>
      <c r="F534" s="240" t="s">
        <v>658</v>
      </c>
      <c r="G534" s="238"/>
      <c r="H534" s="239" t="s">
        <v>19</v>
      </c>
      <c r="I534" s="241"/>
      <c r="J534" s="238"/>
      <c r="K534" s="238"/>
      <c r="L534" s="242"/>
      <c r="M534" s="243"/>
      <c r="N534" s="244"/>
      <c r="O534" s="244"/>
      <c r="P534" s="244"/>
      <c r="Q534" s="244"/>
      <c r="R534" s="244"/>
      <c r="S534" s="244"/>
      <c r="T534" s="24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6" t="s">
        <v>164</v>
      </c>
      <c r="AU534" s="246" t="s">
        <v>82</v>
      </c>
      <c r="AV534" s="13" t="s">
        <v>80</v>
      </c>
      <c r="AW534" s="13" t="s">
        <v>33</v>
      </c>
      <c r="AX534" s="13" t="s">
        <v>72</v>
      </c>
      <c r="AY534" s="246" t="s">
        <v>150</v>
      </c>
    </row>
    <row r="535" spans="1:51" s="14" customFormat="1" ht="12">
      <c r="A535" s="14"/>
      <c r="B535" s="247"/>
      <c r="C535" s="248"/>
      <c r="D535" s="230" t="s">
        <v>164</v>
      </c>
      <c r="E535" s="249" t="s">
        <v>19</v>
      </c>
      <c r="F535" s="250" t="s">
        <v>659</v>
      </c>
      <c r="G535" s="248"/>
      <c r="H535" s="251">
        <v>35.82</v>
      </c>
      <c r="I535" s="252"/>
      <c r="J535" s="248"/>
      <c r="K535" s="248"/>
      <c r="L535" s="253"/>
      <c r="M535" s="254"/>
      <c r="N535" s="255"/>
      <c r="O535" s="255"/>
      <c r="P535" s="255"/>
      <c r="Q535" s="255"/>
      <c r="R535" s="255"/>
      <c r="S535" s="255"/>
      <c r="T535" s="25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7" t="s">
        <v>164</v>
      </c>
      <c r="AU535" s="257" t="s">
        <v>82</v>
      </c>
      <c r="AV535" s="14" t="s">
        <v>82</v>
      </c>
      <c r="AW535" s="14" t="s">
        <v>33</v>
      </c>
      <c r="AX535" s="14" t="s">
        <v>72</v>
      </c>
      <c r="AY535" s="257" t="s">
        <v>150</v>
      </c>
    </row>
    <row r="536" spans="1:51" s="13" customFormat="1" ht="12">
      <c r="A536" s="13"/>
      <c r="B536" s="237"/>
      <c r="C536" s="238"/>
      <c r="D536" s="230" t="s">
        <v>164</v>
      </c>
      <c r="E536" s="239" t="s">
        <v>19</v>
      </c>
      <c r="F536" s="240" t="s">
        <v>560</v>
      </c>
      <c r="G536" s="238"/>
      <c r="H536" s="239" t="s">
        <v>19</v>
      </c>
      <c r="I536" s="241"/>
      <c r="J536" s="238"/>
      <c r="K536" s="238"/>
      <c r="L536" s="242"/>
      <c r="M536" s="243"/>
      <c r="N536" s="244"/>
      <c r="O536" s="244"/>
      <c r="P536" s="244"/>
      <c r="Q536" s="244"/>
      <c r="R536" s="244"/>
      <c r="S536" s="244"/>
      <c r="T536" s="24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6" t="s">
        <v>164</v>
      </c>
      <c r="AU536" s="246" t="s">
        <v>82</v>
      </c>
      <c r="AV536" s="13" t="s">
        <v>80</v>
      </c>
      <c r="AW536" s="13" t="s">
        <v>33</v>
      </c>
      <c r="AX536" s="13" t="s">
        <v>72</v>
      </c>
      <c r="AY536" s="246" t="s">
        <v>150</v>
      </c>
    </row>
    <row r="537" spans="1:51" s="14" customFormat="1" ht="12">
      <c r="A537" s="14"/>
      <c r="B537" s="247"/>
      <c r="C537" s="248"/>
      <c r="D537" s="230" t="s">
        <v>164</v>
      </c>
      <c r="E537" s="249" t="s">
        <v>19</v>
      </c>
      <c r="F537" s="250" t="s">
        <v>561</v>
      </c>
      <c r="G537" s="248"/>
      <c r="H537" s="251">
        <v>0.72</v>
      </c>
      <c r="I537" s="252"/>
      <c r="J537" s="248"/>
      <c r="K537" s="248"/>
      <c r="L537" s="253"/>
      <c r="M537" s="254"/>
      <c r="N537" s="255"/>
      <c r="O537" s="255"/>
      <c r="P537" s="255"/>
      <c r="Q537" s="255"/>
      <c r="R537" s="255"/>
      <c r="S537" s="255"/>
      <c r="T537" s="25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7" t="s">
        <v>164</v>
      </c>
      <c r="AU537" s="257" t="s">
        <v>82</v>
      </c>
      <c r="AV537" s="14" t="s">
        <v>82</v>
      </c>
      <c r="AW537" s="14" t="s">
        <v>33</v>
      </c>
      <c r="AX537" s="14" t="s">
        <v>72</v>
      </c>
      <c r="AY537" s="257" t="s">
        <v>150</v>
      </c>
    </row>
    <row r="538" spans="1:51" s="15" customFormat="1" ht="12">
      <c r="A538" s="15"/>
      <c r="B538" s="258"/>
      <c r="C538" s="259"/>
      <c r="D538" s="230" t="s">
        <v>164</v>
      </c>
      <c r="E538" s="260" t="s">
        <v>105</v>
      </c>
      <c r="F538" s="261" t="s">
        <v>168</v>
      </c>
      <c r="G538" s="259"/>
      <c r="H538" s="262">
        <v>1771.28</v>
      </c>
      <c r="I538" s="263"/>
      <c r="J538" s="259"/>
      <c r="K538" s="259"/>
      <c r="L538" s="264"/>
      <c r="M538" s="265"/>
      <c r="N538" s="266"/>
      <c r="O538" s="266"/>
      <c r="P538" s="266"/>
      <c r="Q538" s="266"/>
      <c r="R538" s="266"/>
      <c r="S538" s="266"/>
      <c r="T538" s="267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8" t="s">
        <v>164</v>
      </c>
      <c r="AU538" s="268" t="s">
        <v>82</v>
      </c>
      <c r="AV538" s="15" t="s">
        <v>158</v>
      </c>
      <c r="AW538" s="15" t="s">
        <v>33</v>
      </c>
      <c r="AX538" s="15" t="s">
        <v>80</v>
      </c>
      <c r="AY538" s="268" t="s">
        <v>150</v>
      </c>
    </row>
    <row r="539" spans="1:65" s="2" customFormat="1" ht="16.5" customHeight="1">
      <c r="A539" s="42"/>
      <c r="B539" s="43"/>
      <c r="C539" s="269" t="s">
        <v>660</v>
      </c>
      <c r="D539" s="269" t="s">
        <v>240</v>
      </c>
      <c r="E539" s="270" t="s">
        <v>661</v>
      </c>
      <c r="F539" s="271" t="s">
        <v>662</v>
      </c>
      <c r="G539" s="272" t="s">
        <v>156</v>
      </c>
      <c r="H539" s="273">
        <v>1859.844</v>
      </c>
      <c r="I539" s="274"/>
      <c r="J539" s="275">
        <f>ROUND(I539*H539,2)</f>
        <v>0</v>
      </c>
      <c r="K539" s="271" t="s">
        <v>157</v>
      </c>
      <c r="L539" s="276"/>
      <c r="M539" s="277" t="s">
        <v>19</v>
      </c>
      <c r="N539" s="278" t="s">
        <v>43</v>
      </c>
      <c r="O539" s="88"/>
      <c r="P539" s="226">
        <f>O539*H539</f>
        <v>0</v>
      </c>
      <c r="Q539" s="226">
        <v>0</v>
      </c>
      <c r="R539" s="226">
        <f>Q539*H539</f>
        <v>0</v>
      </c>
      <c r="S539" s="226">
        <v>0</v>
      </c>
      <c r="T539" s="227">
        <f>S539*H539</f>
        <v>0</v>
      </c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R539" s="228" t="s">
        <v>384</v>
      </c>
      <c r="AT539" s="228" t="s">
        <v>240</v>
      </c>
      <c r="AU539" s="228" t="s">
        <v>82</v>
      </c>
      <c r="AY539" s="21" t="s">
        <v>150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21" t="s">
        <v>80</v>
      </c>
      <c r="BK539" s="229">
        <f>ROUND(I539*H539,2)</f>
        <v>0</v>
      </c>
      <c r="BL539" s="21" t="s">
        <v>265</v>
      </c>
      <c r="BM539" s="228" t="s">
        <v>663</v>
      </c>
    </row>
    <row r="540" spans="1:47" s="2" customFormat="1" ht="12">
      <c r="A540" s="42"/>
      <c r="B540" s="43"/>
      <c r="C540" s="44"/>
      <c r="D540" s="230" t="s">
        <v>160</v>
      </c>
      <c r="E540" s="44"/>
      <c r="F540" s="231" t="s">
        <v>662</v>
      </c>
      <c r="G540" s="44"/>
      <c r="H540" s="44"/>
      <c r="I540" s="232"/>
      <c r="J540" s="44"/>
      <c r="K540" s="44"/>
      <c r="L540" s="48"/>
      <c r="M540" s="233"/>
      <c r="N540" s="234"/>
      <c r="O540" s="88"/>
      <c r="P540" s="88"/>
      <c r="Q540" s="88"/>
      <c r="R540" s="88"/>
      <c r="S540" s="88"/>
      <c r="T540" s="89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T540" s="21" t="s">
        <v>160</v>
      </c>
      <c r="AU540" s="21" t="s">
        <v>82</v>
      </c>
    </row>
    <row r="541" spans="1:51" s="14" customFormat="1" ht="12">
      <c r="A541" s="14"/>
      <c r="B541" s="247"/>
      <c r="C541" s="248"/>
      <c r="D541" s="230" t="s">
        <v>164</v>
      </c>
      <c r="E541" s="248"/>
      <c r="F541" s="250" t="s">
        <v>664</v>
      </c>
      <c r="G541" s="248"/>
      <c r="H541" s="251">
        <v>1859.844</v>
      </c>
      <c r="I541" s="252"/>
      <c r="J541" s="248"/>
      <c r="K541" s="248"/>
      <c r="L541" s="253"/>
      <c r="M541" s="254"/>
      <c r="N541" s="255"/>
      <c r="O541" s="255"/>
      <c r="P541" s="255"/>
      <c r="Q541" s="255"/>
      <c r="R541" s="255"/>
      <c r="S541" s="255"/>
      <c r="T541" s="25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7" t="s">
        <v>164</v>
      </c>
      <c r="AU541" s="257" t="s">
        <v>82</v>
      </c>
      <c r="AV541" s="14" t="s">
        <v>82</v>
      </c>
      <c r="AW541" s="14" t="s">
        <v>4</v>
      </c>
      <c r="AX541" s="14" t="s">
        <v>80</v>
      </c>
      <c r="AY541" s="257" t="s">
        <v>150</v>
      </c>
    </row>
    <row r="542" spans="1:65" s="2" customFormat="1" ht="24.15" customHeight="1">
      <c r="A542" s="42"/>
      <c r="B542" s="43"/>
      <c r="C542" s="217" t="s">
        <v>665</v>
      </c>
      <c r="D542" s="217" t="s">
        <v>153</v>
      </c>
      <c r="E542" s="218" t="s">
        <v>666</v>
      </c>
      <c r="F542" s="219" t="s">
        <v>667</v>
      </c>
      <c r="G542" s="220" t="s">
        <v>156</v>
      </c>
      <c r="H542" s="221">
        <v>2207.916</v>
      </c>
      <c r="I542" s="222"/>
      <c r="J542" s="223">
        <f>ROUND(I542*H542,2)</f>
        <v>0</v>
      </c>
      <c r="K542" s="219" t="s">
        <v>157</v>
      </c>
      <c r="L542" s="48"/>
      <c r="M542" s="224" t="s">
        <v>19</v>
      </c>
      <c r="N542" s="225" t="s">
        <v>43</v>
      </c>
      <c r="O542" s="88"/>
      <c r="P542" s="226">
        <f>O542*H542</f>
        <v>0</v>
      </c>
      <c r="Q542" s="226">
        <v>0.0002</v>
      </c>
      <c r="R542" s="226">
        <f>Q542*H542</f>
        <v>0.44158320000000006</v>
      </c>
      <c r="S542" s="226">
        <v>0</v>
      </c>
      <c r="T542" s="227">
        <f>S542*H542</f>
        <v>0</v>
      </c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R542" s="228" t="s">
        <v>265</v>
      </c>
      <c r="AT542" s="228" t="s">
        <v>153</v>
      </c>
      <c r="AU542" s="228" t="s">
        <v>82</v>
      </c>
      <c r="AY542" s="21" t="s">
        <v>150</v>
      </c>
      <c r="BE542" s="229">
        <f>IF(N542="základní",J542,0)</f>
        <v>0</v>
      </c>
      <c r="BF542" s="229">
        <f>IF(N542="snížená",J542,0)</f>
        <v>0</v>
      </c>
      <c r="BG542" s="229">
        <f>IF(N542="zákl. přenesená",J542,0)</f>
        <v>0</v>
      </c>
      <c r="BH542" s="229">
        <f>IF(N542="sníž. přenesená",J542,0)</f>
        <v>0</v>
      </c>
      <c r="BI542" s="229">
        <f>IF(N542="nulová",J542,0)</f>
        <v>0</v>
      </c>
      <c r="BJ542" s="21" t="s">
        <v>80</v>
      </c>
      <c r="BK542" s="229">
        <f>ROUND(I542*H542,2)</f>
        <v>0</v>
      </c>
      <c r="BL542" s="21" t="s">
        <v>265</v>
      </c>
      <c r="BM542" s="228" t="s">
        <v>668</v>
      </c>
    </row>
    <row r="543" spans="1:47" s="2" customFormat="1" ht="12">
      <c r="A543" s="42"/>
      <c r="B543" s="43"/>
      <c r="C543" s="44"/>
      <c r="D543" s="230" t="s">
        <v>160</v>
      </c>
      <c r="E543" s="44"/>
      <c r="F543" s="231" t="s">
        <v>669</v>
      </c>
      <c r="G543" s="44"/>
      <c r="H543" s="44"/>
      <c r="I543" s="232"/>
      <c r="J543" s="44"/>
      <c r="K543" s="44"/>
      <c r="L543" s="48"/>
      <c r="M543" s="233"/>
      <c r="N543" s="234"/>
      <c r="O543" s="88"/>
      <c r="P543" s="88"/>
      <c r="Q543" s="88"/>
      <c r="R543" s="88"/>
      <c r="S543" s="88"/>
      <c r="T543" s="89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T543" s="21" t="s">
        <v>160</v>
      </c>
      <c r="AU543" s="21" t="s">
        <v>82</v>
      </c>
    </row>
    <row r="544" spans="1:47" s="2" customFormat="1" ht="12">
      <c r="A544" s="42"/>
      <c r="B544" s="43"/>
      <c r="C544" s="44"/>
      <c r="D544" s="235" t="s">
        <v>162</v>
      </c>
      <c r="E544" s="44"/>
      <c r="F544" s="236" t="s">
        <v>670</v>
      </c>
      <c r="G544" s="44"/>
      <c r="H544" s="44"/>
      <c r="I544" s="232"/>
      <c r="J544" s="44"/>
      <c r="K544" s="44"/>
      <c r="L544" s="48"/>
      <c r="M544" s="233"/>
      <c r="N544" s="234"/>
      <c r="O544" s="88"/>
      <c r="P544" s="88"/>
      <c r="Q544" s="88"/>
      <c r="R544" s="88"/>
      <c r="S544" s="88"/>
      <c r="T544" s="89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T544" s="21" t="s">
        <v>162</v>
      </c>
      <c r="AU544" s="21" t="s">
        <v>82</v>
      </c>
    </row>
    <row r="545" spans="1:51" s="14" customFormat="1" ht="12">
      <c r="A545" s="14"/>
      <c r="B545" s="247"/>
      <c r="C545" s="248"/>
      <c r="D545" s="230" t="s">
        <v>164</v>
      </c>
      <c r="E545" s="249" t="s">
        <v>19</v>
      </c>
      <c r="F545" s="250" t="s">
        <v>671</v>
      </c>
      <c r="G545" s="248"/>
      <c r="H545" s="251">
        <v>2207.916</v>
      </c>
      <c r="I545" s="252"/>
      <c r="J545" s="248"/>
      <c r="K545" s="248"/>
      <c r="L545" s="253"/>
      <c r="M545" s="254"/>
      <c r="N545" s="255"/>
      <c r="O545" s="255"/>
      <c r="P545" s="255"/>
      <c r="Q545" s="255"/>
      <c r="R545" s="255"/>
      <c r="S545" s="255"/>
      <c r="T545" s="25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7" t="s">
        <v>164</v>
      </c>
      <c r="AU545" s="257" t="s">
        <v>82</v>
      </c>
      <c r="AV545" s="14" t="s">
        <v>82</v>
      </c>
      <c r="AW545" s="14" t="s">
        <v>33</v>
      </c>
      <c r="AX545" s="14" t="s">
        <v>80</v>
      </c>
      <c r="AY545" s="257" t="s">
        <v>150</v>
      </c>
    </row>
    <row r="546" spans="1:65" s="2" customFormat="1" ht="24.15" customHeight="1">
      <c r="A546" s="42"/>
      <c r="B546" s="43"/>
      <c r="C546" s="217" t="s">
        <v>672</v>
      </c>
      <c r="D546" s="217" t="s">
        <v>153</v>
      </c>
      <c r="E546" s="218" t="s">
        <v>673</v>
      </c>
      <c r="F546" s="219" t="s">
        <v>674</v>
      </c>
      <c r="G546" s="220" t="s">
        <v>156</v>
      </c>
      <c r="H546" s="221">
        <v>2207.916</v>
      </c>
      <c r="I546" s="222"/>
      <c r="J546" s="223">
        <f>ROUND(I546*H546,2)</f>
        <v>0</v>
      </c>
      <c r="K546" s="219" t="s">
        <v>157</v>
      </c>
      <c r="L546" s="48"/>
      <c r="M546" s="224" t="s">
        <v>19</v>
      </c>
      <c r="N546" s="225" t="s">
        <v>43</v>
      </c>
      <c r="O546" s="88"/>
      <c r="P546" s="226">
        <f>O546*H546</f>
        <v>0</v>
      </c>
      <c r="Q546" s="226">
        <v>0.000286</v>
      </c>
      <c r="R546" s="226">
        <f>Q546*H546</f>
        <v>0.631463976</v>
      </c>
      <c r="S546" s="226">
        <v>0</v>
      </c>
      <c r="T546" s="227">
        <f>S546*H546</f>
        <v>0</v>
      </c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R546" s="228" t="s">
        <v>265</v>
      </c>
      <c r="AT546" s="228" t="s">
        <v>153</v>
      </c>
      <c r="AU546" s="228" t="s">
        <v>82</v>
      </c>
      <c r="AY546" s="21" t="s">
        <v>150</v>
      </c>
      <c r="BE546" s="229">
        <f>IF(N546="základní",J546,0)</f>
        <v>0</v>
      </c>
      <c r="BF546" s="229">
        <f>IF(N546="snížená",J546,0)</f>
        <v>0</v>
      </c>
      <c r="BG546" s="229">
        <f>IF(N546="zákl. přenesená",J546,0)</f>
        <v>0</v>
      </c>
      <c r="BH546" s="229">
        <f>IF(N546="sníž. přenesená",J546,0)</f>
        <v>0</v>
      </c>
      <c r="BI546" s="229">
        <f>IF(N546="nulová",J546,0)</f>
        <v>0</v>
      </c>
      <c r="BJ546" s="21" t="s">
        <v>80</v>
      </c>
      <c r="BK546" s="229">
        <f>ROUND(I546*H546,2)</f>
        <v>0</v>
      </c>
      <c r="BL546" s="21" t="s">
        <v>265</v>
      </c>
      <c r="BM546" s="228" t="s">
        <v>675</v>
      </c>
    </row>
    <row r="547" spans="1:47" s="2" customFormat="1" ht="12">
      <c r="A547" s="42"/>
      <c r="B547" s="43"/>
      <c r="C547" s="44"/>
      <c r="D547" s="230" t="s">
        <v>160</v>
      </c>
      <c r="E547" s="44"/>
      <c r="F547" s="231" t="s">
        <v>676</v>
      </c>
      <c r="G547" s="44"/>
      <c r="H547" s="44"/>
      <c r="I547" s="232"/>
      <c r="J547" s="44"/>
      <c r="K547" s="44"/>
      <c r="L547" s="48"/>
      <c r="M547" s="233"/>
      <c r="N547" s="234"/>
      <c r="O547" s="88"/>
      <c r="P547" s="88"/>
      <c r="Q547" s="88"/>
      <c r="R547" s="88"/>
      <c r="S547" s="88"/>
      <c r="T547" s="89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T547" s="21" t="s">
        <v>160</v>
      </c>
      <c r="AU547" s="21" t="s">
        <v>82</v>
      </c>
    </row>
    <row r="548" spans="1:47" s="2" customFormat="1" ht="12">
      <c r="A548" s="42"/>
      <c r="B548" s="43"/>
      <c r="C548" s="44"/>
      <c r="D548" s="235" t="s">
        <v>162</v>
      </c>
      <c r="E548" s="44"/>
      <c r="F548" s="236" t="s">
        <v>677</v>
      </c>
      <c r="G548" s="44"/>
      <c r="H548" s="44"/>
      <c r="I548" s="232"/>
      <c r="J548" s="44"/>
      <c r="K548" s="44"/>
      <c r="L548" s="48"/>
      <c r="M548" s="233"/>
      <c r="N548" s="234"/>
      <c r="O548" s="88"/>
      <c r="P548" s="88"/>
      <c r="Q548" s="88"/>
      <c r="R548" s="88"/>
      <c r="S548" s="88"/>
      <c r="T548" s="89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T548" s="21" t="s">
        <v>162</v>
      </c>
      <c r="AU548" s="21" t="s">
        <v>82</v>
      </c>
    </row>
    <row r="549" spans="1:51" s="13" customFormat="1" ht="12">
      <c r="A549" s="13"/>
      <c r="B549" s="237"/>
      <c r="C549" s="238"/>
      <c r="D549" s="230" t="s">
        <v>164</v>
      </c>
      <c r="E549" s="239" t="s">
        <v>19</v>
      </c>
      <c r="F549" s="240" t="s">
        <v>678</v>
      </c>
      <c r="G549" s="238"/>
      <c r="H549" s="239" t="s">
        <v>19</v>
      </c>
      <c r="I549" s="241"/>
      <c r="J549" s="238"/>
      <c r="K549" s="238"/>
      <c r="L549" s="242"/>
      <c r="M549" s="243"/>
      <c r="N549" s="244"/>
      <c r="O549" s="244"/>
      <c r="P549" s="244"/>
      <c r="Q549" s="244"/>
      <c r="R549" s="244"/>
      <c r="S549" s="244"/>
      <c r="T549" s="24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6" t="s">
        <v>164</v>
      </c>
      <c r="AU549" s="246" t="s">
        <v>82</v>
      </c>
      <c r="AV549" s="13" t="s">
        <v>80</v>
      </c>
      <c r="AW549" s="13" t="s">
        <v>33</v>
      </c>
      <c r="AX549" s="13" t="s">
        <v>72</v>
      </c>
      <c r="AY549" s="246" t="s">
        <v>150</v>
      </c>
    </row>
    <row r="550" spans="1:51" s="13" customFormat="1" ht="12">
      <c r="A550" s="13"/>
      <c r="B550" s="237"/>
      <c r="C550" s="238"/>
      <c r="D550" s="230" t="s">
        <v>164</v>
      </c>
      <c r="E550" s="239" t="s">
        <v>19</v>
      </c>
      <c r="F550" s="240" t="s">
        <v>508</v>
      </c>
      <c r="G550" s="238"/>
      <c r="H550" s="239" t="s">
        <v>19</v>
      </c>
      <c r="I550" s="241"/>
      <c r="J550" s="238"/>
      <c r="K550" s="238"/>
      <c r="L550" s="242"/>
      <c r="M550" s="243"/>
      <c r="N550" s="244"/>
      <c r="O550" s="244"/>
      <c r="P550" s="244"/>
      <c r="Q550" s="244"/>
      <c r="R550" s="244"/>
      <c r="S550" s="244"/>
      <c r="T550" s="24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6" t="s">
        <v>164</v>
      </c>
      <c r="AU550" s="246" t="s">
        <v>82</v>
      </c>
      <c r="AV550" s="13" t="s">
        <v>80</v>
      </c>
      <c r="AW550" s="13" t="s">
        <v>33</v>
      </c>
      <c r="AX550" s="13" t="s">
        <v>72</v>
      </c>
      <c r="AY550" s="246" t="s">
        <v>150</v>
      </c>
    </row>
    <row r="551" spans="1:51" s="14" customFormat="1" ht="12">
      <c r="A551" s="14"/>
      <c r="B551" s="247"/>
      <c r="C551" s="248"/>
      <c r="D551" s="230" t="s">
        <v>164</v>
      </c>
      <c r="E551" s="249" t="s">
        <v>19</v>
      </c>
      <c r="F551" s="250" t="s">
        <v>509</v>
      </c>
      <c r="G551" s="248"/>
      <c r="H551" s="251">
        <v>15.33</v>
      </c>
      <c r="I551" s="252"/>
      <c r="J551" s="248"/>
      <c r="K551" s="248"/>
      <c r="L551" s="253"/>
      <c r="M551" s="254"/>
      <c r="N551" s="255"/>
      <c r="O551" s="255"/>
      <c r="P551" s="255"/>
      <c r="Q551" s="255"/>
      <c r="R551" s="255"/>
      <c r="S551" s="255"/>
      <c r="T551" s="25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7" t="s">
        <v>164</v>
      </c>
      <c r="AU551" s="257" t="s">
        <v>82</v>
      </c>
      <c r="AV551" s="14" t="s">
        <v>82</v>
      </c>
      <c r="AW551" s="14" t="s">
        <v>33</v>
      </c>
      <c r="AX551" s="14" t="s">
        <v>72</v>
      </c>
      <c r="AY551" s="257" t="s">
        <v>150</v>
      </c>
    </row>
    <row r="552" spans="1:51" s="13" customFormat="1" ht="12">
      <c r="A552" s="13"/>
      <c r="B552" s="237"/>
      <c r="C552" s="238"/>
      <c r="D552" s="230" t="s">
        <v>164</v>
      </c>
      <c r="E552" s="239" t="s">
        <v>19</v>
      </c>
      <c r="F552" s="240" t="s">
        <v>510</v>
      </c>
      <c r="G552" s="238"/>
      <c r="H552" s="239" t="s">
        <v>19</v>
      </c>
      <c r="I552" s="241"/>
      <c r="J552" s="238"/>
      <c r="K552" s="238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164</v>
      </c>
      <c r="AU552" s="246" t="s">
        <v>82</v>
      </c>
      <c r="AV552" s="13" t="s">
        <v>80</v>
      </c>
      <c r="AW552" s="13" t="s">
        <v>33</v>
      </c>
      <c r="AX552" s="13" t="s">
        <v>72</v>
      </c>
      <c r="AY552" s="246" t="s">
        <v>150</v>
      </c>
    </row>
    <row r="553" spans="1:51" s="14" customFormat="1" ht="12">
      <c r="A553" s="14"/>
      <c r="B553" s="247"/>
      <c r="C553" s="248"/>
      <c r="D553" s="230" t="s">
        <v>164</v>
      </c>
      <c r="E553" s="249" t="s">
        <v>19</v>
      </c>
      <c r="F553" s="250" t="s">
        <v>511</v>
      </c>
      <c r="G553" s="248"/>
      <c r="H553" s="251">
        <v>15.17</v>
      </c>
      <c r="I553" s="252"/>
      <c r="J553" s="248"/>
      <c r="K553" s="248"/>
      <c r="L553" s="253"/>
      <c r="M553" s="254"/>
      <c r="N553" s="255"/>
      <c r="O553" s="255"/>
      <c r="P553" s="255"/>
      <c r="Q553" s="255"/>
      <c r="R553" s="255"/>
      <c r="S553" s="255"/>
      <c r="T553" s="25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7" t="s">
        <v>164</v>
      </c>
      <c r="AU553" s="257" t="s">
        <v>82</v>
      </c>
      <c r="AV553" s="14" t="s">
        <v>82</v>
      </c>
      <c r="AW553" s="14" t="s">
        <v>33</v>
      </c>
      <c r="AX553" s="14" t="s">
        <v>72</v>
      </c>
      <c r="AY553" s="257" t="s">
        <v>150</v>
      </c>
    </row>
    <row r="554" spans="1:51" s="13" customFormat="1" ht="12">
      <c r="A554" s="13"/>
      <c r="B554" s="237"/>
      <c r="C554" s="238"/>
      <c r="D554" s="230" t="s">
        <v>164</v>
      </c>
      <c r="E554" s="239" t="s">
        <v>19</v>
      </c>
      <c r="F554" s="240" t="s">
        <v>512</v>
      </c>
      <c r="G554" s="238"/>
      <c r="H554" s="239" t="s">
        <v>19</v>
      </c>
      <c r="I554" s="241"/>
      <c r="J554" s="238"/>
      <c r="K554" s="238"/>
      <c r="L554" s="242"/>
      <c r="M554" s="243"/>
      <c r="N554" s="244"/>
      <c r="O554" s="244"/>
      <c r="P554" s="244"/>
      <c r="Q554" s="244"/>
      <c r="R554" s="244"/>
      <c r="S554" s="244"/>
      <c r="T554" s="24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6" t="s">
        <v>164</v>
      </c>
      <c r="AU554" s="246" t="s">
        <v>82</v>
      </c>
      <c r="AV554" s="13" t="s">
        <v>80</v>
      </c>
      <c r="AW554" s="13" t="s">
        <v>33</v>
      </c>
      <c r="AX554" s="13" t="s">
        <v>72</v>
      </c>
      <c r="AY554" s="246" t="s">
        <v>150</v>
      </c>
    </row>
    <row r="555" spans="1:51" s="14" customFormat="1" ht="12">
      <c r="A555" s="14"/>
      <c r="B555" s="247"/>
      <c r="C555" s="248"/>
      <c r="D555" s="230" t="s">
        <v>164</v>
      </c>
      <c r="E555" s="249" t="s">
        <v>19</v>
      </c>
      <c r="F555" s="250" t="s">
        <v>513</v>
      </c>
      <c r="G555" s="248"/>
      <c r="H555" s="251">
        <v>13.97</v>
      </c>
      <c r="I555" s="252"/>
      <c r="J555" s="248"/>
      <c r="K555" s="248"/>
      <c r="L555" s="253"/>
      <c r="M555" s="254"/>
      <c r="N555" s="255"/>
      <c r="O555" s="255"/>
      <c r="P555" s="255"/>
      <c r="Q555" s="255"/>
      <c r="R555" s="255"/>
      <c r="S555" s="255"/>
      <c r="T555" s="25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7" t="s">
        <v>164</v>
      </c>
      <c r="AU555" s="257" t="s">
        <v>82</v>
      </c>
      <c r="AV555" s="14" t="s">
        <v>82</v>
      </c>
      <c r="AW555" s="14" t="s">
        <v>33</v>
      </c>
      <c r="AX555" s="14" t="s">
        <v>72</v>
      </c>
      <c r="AY555" s="257" t="s">
        <v>150</v>
      </c>
    </row>
    <row r="556" spans="1:51" s="13" customFormat="1" ht="12">
      <c r="A556" s="13"/>
      <c r="B556" s="237"/>
      <c r="C556" s="238"/>
      <c r="D556" s="230" t="s">
        <v>164</v>
      </c>
      <c r="E556" s="239" t="s">
        <v>19</v>
      </c>
      <c r="F556" s="240" t="s">
        <v>514</v>
      </c>
      <c r="G556" s="238"/>
      <c r="H556" s="239" t="s">
        <v>19</v>
      </c>
      <c r="I556" s="241"/>
      <c r="J556" s="238"/>
      <c r="K556" s="238"/>
      <c r="L556" s="242"/>
      <c r="M556" s="243"/>
      <c r="N556" s="244"/>
      <c r="O556" s="244"/>
      <c r="P556" s="244"/>
      <c r="Q556" s="244"/>
      <c r="R556" s="244"/>
      <c r="S556" s="244"/>
      <c r="T556" s="24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6" t="s">
        <v>164</v>
      </c>
      <c r="AU556" s="246" t="s">
        <v>82</v>
      </c>
      <c r="AV556" s="13" t="s">
        <v>80</v>
      </c>
      <c r="AW556" s="13" t="s">
        <v>33</v>
      </c>
      <c r="AX556" s="13" t="s">
        <v>72</v>
      </c>
      <c r="AY556" s="246" t="s">
        <v>150</v>
      </c>
    </row>
    <row r="557" spans="1:51" s="14" customFormat="1" ht="12">
      <c r="A557" s="14"/>
      <c r="B557" s="247"/>
      <c r="C557" s="248"/>
      <c r="D557" s="230" t="s">
        <v>164</v>
      </c>
      <c r="E557" s="249" t="s">
        <v>19</v>
      </c>
      <c r="F557" s="250" t="s">
        <v>515</v>
      </c>
      <c r="G557" s="248"/>
      <c r="H557" s="251">
        <v>14.71</v>
      </c>
      <c r="I557" s="252"/>
      <c r="J557" s="248"/>
      <c r="K557" s="248"/>
      <c r="L557" s="253"/>
      <c r="M557" s="254"/>
      <c r="N557" s="255"/>
      <c r="O557" s="255"/>
      <c r="P557" s="255"/>
      <c r="Q557" s="255"/>
      <c r="R557" s="255"/>
      <c r="S557" s="255"/>
      <c r="T557" s="25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7" t="s">
        <v>164</v>
      </c>
      <c r="AU557" s="257" t="s">
        <v>82</v>
      </c>
      <c r="AV557" s="14" t="s">
        <v>82</v>
      </c>
      <c r="AW557" s="14" t="s">
        <v>33</v>
      </c>
      <c r="AX557" s="14" t="s">
        <v>72</v>
      </c>
      <c r="AY557" s="257" t="s">
        <v>150</v>
      </c>
    </row>
    <row r="558" spans="1:51" s="13" customFormat="1" ht="12">
      <c r="A558" s="13"/>
      <c r="B558" s="237"/>
      <c r="C558" s="238"/>
      <c r="D558" s="230" t="s">
        <v>164</v>
      </c>
      <c r="E558" s="239" t="s">
        <v>19</v>
      </c>
      <c r="F558" s="240" t="s">
        <v>516</v>
      </c>
      <c r="G558" s="238"/>
      <c r="H558" s="239" t="s">
        <v>19</v>
      </c>
      <c r="I558" s="241"/>
      <c r="J558" s="238"/>
      <c r="K558" s="238"/>
      <c r="L558" s="242"/>
      <c r="M558" s="243"/>
      <c r="N558" s="244"/>
      <c r="O558" s="244"/>
      <c r="P558" s="244"/>
      <c r="Q558" s="244"/>
      <c r="R558" s="244"/>
      <c r="S558" s="244"/>
      <c r="T558" s="24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6" t="s">
        <v>164</v>
      </c>
      <c r="AU558" s="246" t="s">
        <v>82</v>
      </c>
      <c r="AV558" s="13" t="s">
        <v>80</v>
      </c>
      <c r="AW558" s="13" t="s">
        <v>33</v>
      </c>
      <c r="AX558" s="13" t="s">
        <v>72</v>
      </c>
      <c r="AY558" s="246" t="s">
        <v>150</v>
      </c>
    </row>
    <row r="559" spans="1:51" s="14" customFormat="1" ht="12">
      <c r="A559" s="14"/>
      <c r="B559" s="247"/>
      <c r="C559" s="248"/>
      <c r="D559" s="230" t="s">
        <v>164</v>
      </c>
      <c r="E559" s="249" t="s">
        <v>19</v>
      </c>
      <c r="F559" s="250" t="s">
        <v>517</v>
      </c>
      <c r="G559" s="248"/>
      <c r="H559" s="251">
        <v>14.61</v>
      </c>
      <c r="I559" s="252"/>
      <c r="J559" s="248"/>
      <c r="K559" s="248"/>
      <c r="L559" s="253"/>
      <c r="M559" s="254"/>
      <c r="N559" s="255"/>
      <c r="O559" s="255"/>
      <c r="P559" s="255"/>
      <c r="Q559" s="255"/>
      <c r="R559" s="255"/>
      <c r="S559" s="255"/>
      <c r="T559" s="256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7" t="s">
        <v>164</v>
      </c>
      <c r="AU559" s="257" t="s">
        <v>82</v>
      </c>
      <c r="AV559" s="14" t="s">
        <v>82</v>
      </c>
      <c r="AW559" s="14" t="s">
        <v>33</v>
      </c>
      <c r="AX559" s="14" t="s">
        <v>72</v>
      </c>
      <c r="AY559" s="257" t="s">
        <v>150</v>
      </c>
    </row>
    <row r="560" spans="1:51" s="13" customFormat="1" ht="12">
      <c r="A560" s="13"/>
      <c r="B560" s="237"/>
      <c r="C560" s="238"/>
      <c r="D560" s="230" t="s">
        <v>164</v>
      </c>
      <c r="E560" s="239" t="s">
        <v>19</v>
      </c>
      <c r="F560" s="240" t="s">
        <v>518</v>
      </c>
      <c r="G560" s="238"/>
      <c r="H560" s="239" t="s">
        <v>19</v>
      </c>
      <c r="I560" s="241"/>
      <c r="J560" s="238"/>
      <c r="K560" s="238"/>
      <c r="L560" s="242"/>
      <c r="M560" s="243"/>
      <c r="N560" s="244"/>
      <c r="O560" s="244"/>
      <c r="P560" s="244"/>
      <c r="Q560" s="244"/>
      <c r="R560" s="244"/>
      <c r="S560" s="244"/>
      <c r="T560" s="24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6" t="s">
        <v>164</v>
      </c>
      <c r="AU560" s="246" t="s">
        <v>82</v>
      </c>
      <c r="AV560" s="13" t="s">
        <v>80</v>
      </c>
      <c r="AW560" s="13" t="s">
        <v>33</v>
      </c>
      <c r="AX560" s="13" t="s">
        <v>72</v>
      </c>
      <c r="AY560" s="246" t="s">
        <v>150</v>
      </c>
    </row>
    <row r="561" spans="1:51" s="14" customFormat="1" ht="12">
      <c r="A561" s="14"/>
      <c r="B561" s="247"/>
      <c r="C561" s="248"/>
      <c r="D561" s="230" t="s">
        <v>164</v>
      </c>
      <c r="E561" s="249" t="s">
        <v>19</v>
      </c>
      <c r="F561" s="250" t="s">
        <v>519</v>
      </c>
      <c r="G561" s="248"/>
      <c r="H561" s="251">
        <v>14.22</v>
      </c>
      <c r="I561" s="252"/>
      <c r="J561" s="248"/>
      <c r="K561" s="248"/>
      <c r="L561" s="253"/>
      <c r="M561" s="254"/>
      <c r="N561" s="255"/>
      <c r="O561" s="255"/>
      <c r="P561" s="255"/>
      <c r="Q561" s="255"/>
      <c r="R561" s="255"/>
      <c r="S561" s="255"/>
      <c r="T561" s="25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7" t="s">
        <v>164</v>
      </c>
      <c r="AU561" s="257" t="s">
        <v>82</v>
      </c>
      <c r="AV561" s="14" t="s">
        <v>82</v>
      </c>
      <c r="AW561" s="14" t="s">
        <v>33</v>
      </c>
      <c r="AX561" s="14" t="s">
        <v>72</v>
      </c>
      <c r="AY561" s="257" t="s">
        <v>150</v>
      </c>
    </row>
    <row r="562" spans="1:51" s="13" customFormat="1" ht="12">
      <c r="A562" s="13"/>
      <c r="B562" s="237"/>
      <c r="C562" s="238"/>
      <c r="D562" s="230" t="s">
        <v>164</v>
      </c>
      <c r="E562" s="239" t="s">
        <v>19</v>
      </c>
      <c r="F562" s="240" t="s">
        <v>520</v>
      </c>
      <c r="G562" s="238"/>
      <c r="H562" s="239" t="s">
        <v>19</v>
      </c>
      <c r="I562" s="241"/>
      <c r="J562" s="238"/>
      <c r="K562" s="238"/>
      <c r="L562" s="242"/>
      <c r="M562" s="243"/>
      <c r="N562" s="244"/>
      <c r="O562" s="244"/>
      <c r="P562" s="244"/>
      <c r="Q562" s="244"/>
      <c r="R562" s="244"/>
      <c r="S562" s="244"/>
      <c r="T562" s="24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6" t="s">
        <v>164</v>
      </c>
      <c r="AU562" s="246" t="s">
        <v>82</v>
      </c>
      <c r="AV562" s="13" t="s">
        <v>80</v>
      </c>
      <c r="AW562" s="13" t="s">
        <v>33</v>
      </c>
      <c r="AX562" s="13" t="s">
        <v>72</v>
      </c>
      <c r="AY562" s="246" t="s">
        <v>150</v>
      </c>
    </row>
    <row r="563" spans="1:51" s="14" customFormat="1" ht="12">
      <c r="A563" s="14"/>
      <c r="B563" s="247"/>
      <c r="C563" s="248"/>
      <c r="D563" s="230" t="s">
        <v>164</v>
      </c>
      <c r="E563" s="249" t="s">
        <v>19</v>
      </c>
      <c r="F563" s="250" t="s">
        <v>521</v>
      </c>
      <c r="G563" s="248"/>
      <c r="H563" s="251">
        <v>14.43</v>
      </c>
      <c r="I563" s="252"/>
      <c r="J563" s="248"/>
      <c r="K563" s="248"/>
      <c r="L563" s="253"/>
      <c r="M563" s="254"/>
      <c r="N563" s="255"/>
      <c r="O563" s="255"/>
      <c r="P563" s="255"/>
      <c r="Q563" s="255"/>
      <c r="R563" s="255"/>
      <c r="S563" s="255"/>
      <c r="T563" s="25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7" t="s">
        <v>164</v>
      </c>
      <c r="AU563" s="257" t="s">
        <v>82</v>
      </c>
      <c r="AV563" s="14" t="s">
        <v>82</v>
      </c>
      <c r="AW563" s="14" t="s">
        <v>33</v>
      </c>
      <c r="AX563" s="14" t="s">
        <v>72</v>
      </c>
      <c r="AY563" s="257" t="s">
        <v>150</v>
      </c>
    </row>
    <row r="564" spans="1:51" s="13" customFormat="1" ht="12">
      <c r="A564" s="13"/>
      <c r="B564" s="237"/>
      <c r="C564" s="238"/>
      <c r="D564" s="230" t="s">
        <v>164</v>
      </c>
      <c r="E564" s="239" t="s">
        <v>19</v>
      </c>
      <c r="F564" s="240" t="s">
        <v>522</v>
      </c>
      <c r="G564" s="238"/>
      <c r="H564" s="239" t="s">
        <v>19</v>
      </c>
      <c r="I564" s="241"/>
      <c r="J564" s="238"/>
      <c r="K564" s="238"/>
      <c r="L564" s="242"/>
      <c r="M564" s="243"/>
      <c r="N564" s="244"/>
      <c r="O564" s="244"/>
      <c r="P564" s="244"/>
      <c r="Q564" s="244"/>
      <c r="R564" s="244"/>
      <c r="S564" s="244"/>
      <c r="T564" s="24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6" t="s">
        <v>164</v>
      </c>
      <c r="AU564" s="246" t="s">
        <v>82</v>
      </c>
      <c r="AV564" s="13" t="s">
        <v>80</v>
      </c>
      <c r="AW564" s="13" t="s">
        <v>33</v>
      </c>
      <c r="AX564" s="13" t="s">
        <v>72</v>
      </c>
      <c r="AY564" s="246" t="s">
        <v>150</v>
      </c>
    </row>
    <row r="565" spans="1:51" s="14" customFormat="1" ht="12">
      <c r="A565" s="14"/>
      <c r="B565" s="247"/>
      <c r="C565" s="248"/>
      <c r="D565" s="230" t="s">
        <v>164</v>
      </c>
      <c r="E565" s="249" t="s">
        <v>19</v>
      </c>
      <c r="F565" s="250" t="s">
        <v>523</v>
      </c>
      <c r="G565" s="248"/>
      <c r="H565" s="251">
        <v>14.65</v>
      </c>
      <c r="I565" s="252"/>
      <c r="J565" s="248"/>
      <c r="K565" s="248"/>
      <c r="L565" s="253"/>
      <c r="M565" s="254"/>
      <c r="N565" s="255"/>
      <c r="O565" s="255"/>
      <c r="P565" s="255"/>
      <c r="Q565" s="255"/>
      <c r="R565" s="255"/>
      <c r="S565" s="255"/>
      <c r="T565" s="25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7" t="s">
        <v>164</v>
      </c>
      <c r="AU565" s="257" t="s">
        <v>82</v>
      </c>
      <c r="AV565" s="14" t="s">
        <v>82</v>
      </c>
      <c r="AW565" s="14" t="s">
        <v>33</v>
      </c>
      <c r="AX565" s="14" t="s">
        <v>72</v>
      </c>
      <c r="AY565" s="257" t="s">
        <v>150</v>
      </c>
    </row>
    <row r="566" spans="1:51" s="13" customFormat="1" ht="12">
      <c r="A566" s="13"/>
      <c r="B566" s="237"/>
      <c r="C566" s="238"/>
      <c r="D566" s="230" t="s">
        <v>164</v>
      </c>
      <c r="E566" s="239" t="s">
        <v>19</v>
      </c>
      <c r="F566" s="240" t="s">
        <v>524</v>
      </c>
      <c r="G566" s="238"/>
      <c r="H566" s="239" t="s">
        <v>19</v>
      </c>
      <c r="I566" s="241"/>
      <c r="J566" s="238"/>
      <c r="K566" s="238"/>
      <c r="L566" s="242"/>
      <c r="M566" s="243"/>
      <c r="N566" s="244"/>
      <c r="O566" s="244"/>
      <c r="P566" s="244"/>
      <c r="Q566" s="244"/>
      <c r="R566" s="244"/>
      <c r="S566" s="244"/>
      <c r="T566" s="24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6" t="s">
        <v>164</v>
      </c>
      <c r="AU566" s="246" t="s">
        <v>82</v>
      </c>
      <c r="AV566" s="13" t="s">
        <v>80</v>
      </c>
      <c r="AW566" s="13" t="s">
        <v>33</v>
      </c>
      <c r="AX566" s="13" t="s">
        <v>72</v>
      </c>
      <c r="AY566" s="246" t="s">
        <v>150</v>
      </c>
    </row>
    <row r="567" spans="1:51" s="14" customFormat="1" ht="12">
      <c r="A567" s="14"/>
      <c r="B567" s="247"/>
      <c r="C567" s="248"/>
      <c r="D567" s="230" t="s">
        <v>164</v>
      </c>
      <c r="E567" s="249" t="s">
        <v>19</v>
      </c>
      <c r="F567" s="250" t="s">
        <v>525</v>
      </c>
      <c r="G567" s="248"/>
      <c r="H567" s="251">
        <v>13.9</v>
      </c>
      <c r="I567" s="252"/>
      <c r="J567" s="248"/>
      <c r="K567" s="248"/>
      <c r="L567" s="253"/>
      <c r="M567" s="254"/>
      <c r="N567" s="255"/>
      <c r="O567" s="255"/>
      <c r="P567" s="255"/>
      <c r="Q567" s="255"/>
      <c r="R567" s="255"/>
      <c r="S567" s="255"/>
      <c r="T567" s="25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7" t="s">
        <v>164</v>
      </c>
      <c r="AU567" s="257" t="s">
        <v>82</v>
      </c>
      <c r="AV567" s="14" t="s">
        <v>82</v>
      </c>
      <c r="AW567" s="14" t="s">
        <v>33</v>
      </c>
      <c r="AX567" s="14" t="s">
        <v>72</v>
      </c>
      <c r="AY567" s="257" t="s">
        <v>150</v>
      </c>
    </row>
    <row r="568" spans="1:51" s="13" customFormat="1" ht="12">
      <c r="A568" s="13"/>
      <c r="B568" s="237"/>
      <c r="C568" s="238"/>
      <c r="D568" s="230" t="s">
        <v>164</v>
      </c>
      <c r="E568" s="239" t="s">
        <v>19</v>
      </c>
      <c r="F568" s="240" t="s">
        <v>526</v>
      </c>
      <c r="G568" s="238"/>
      <c r="H568" s="239" t="s">
        <v>19</v>
      </c>
      <c r="I568" s="241"/>
      <c r="J568" s="238"/>
      <c r="K568" s="238"/>
      <c r="L568" s="242"/>
      <c r="M568" s="243"/>
      <c r="N568" s="244"/>
      <c r="O568" s="244"/>
      <c r="P568" s="244"/>
      <c r="Q568" s="244"/>
      <c r="R568" s="244"/>
      <c r="S568" s="244"/>
      <c r="T568" s="24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6" t="s">
        <v>164</v>
      </c>
      <c r="AU568" s="246" t="s">
        <v>82</v>
      </c>
      <c r="AV568" s="13" t="s">
        <v>80</v>
      </c>
      <c r="AW568" s="13" t="s">
        <v>33</v>
      </c>
      <c r="AX568" s="13" t="s">
        <v>72</v>
      </c>
      <c r="AY568" s="246" t="s">
        <v>150</v>
      </c>
    </row>
    <row r="569" spans="1:51" s="14" customFormat="1" ht="12">
      <c r="A569" s="14"/>
      <c r="B569" s="247"/>
      <c r="C569" s="248"/>
      <c r="D569" s="230" t="s">
        <v>164</v>
      </c>
      <c r="E569" s="249" t="s">
        <v>19</v>
      </c>
      <c r="F569" s="250" t="s">
        <v>527</v>
      </c>
      <c r="G569" s="248"/>
      <c r="H569" s="251">
        <v>15.1</v>
      </c>
      <c r="I569" s="252"/>
      <c r="J569" s="248"/>
      <c r="K569" s="248"/>
      <c r="L569" s="253"/>
      <c r="M569" s="254"/>
      <c r="N569" s="255"/>
      <c r="O569" s="255"/>
      <c r="P569" s="255"/>
      <c r="Q569" s="255"/>
      <c r="R569" s="255"/>
      <c r="S569" s="255"/>
      <c r="T569" s="25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7" t="s">
        <v>164</v>
      </c>
      <c r="AU569" s="257" t="s">
        <v>82</v>
      </c>
      <c r="AV569" s="14" t="s">
        <v>82</v>
      </c>
      <c r="AW569" s="14" t="s">
        <v>33</v>
      </c>
      <c r="AX569" s="14" t="s">
        <v>72</v>
      </c>
      <c r="AY569" s="257" t="s">
        <v>150</v>
      </c>
    </row>
    <row r="570" spans="1:51" s="13" customFormat="1" ht="12">
      <c r="A570" s="13"/>
      <c r="B570" s="237"/>
      <c r="C570" s="238"/>
      <c r="D570" s="230" t="s">
        <v>164</v>
      </c>
      <c r="E570" s="239" t="s">
        <v>19</v>
      </c>
      <c r="F570" s="240" t="s">
        <v>528</v>
      </c>
      <c r="G570" s="238"/>
      <c r="H570" s="239" t="s">
        <v>19</v>
      </c>
      <c r="I570" s="241"/>
      <c r="J570" s="238"/>
      <c r="K570" s="238"/>
      <c r="L570" s="242"/>
      <c r="M570" s="243"/>
      <c r="N570" s="244"/>
      <c r="O570" s="244"/>
      <c r="P570" s="244"/>
      <c r="Q570" s="244"/>
      <c r="R570" s="244"/>
      <c r="S570" s="244"/>
      <c r="T570" s="24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6" t="s">
        <v>164</v>
      </c>
      <c r="AU570" s="246" t="s">
        <v>82</v>
      </c>
      <c r="AV570" s="13" t="s">
        <v>80</v>
      </c>
      <c r="AW570" s="13" t="s">
        <v>33</v>
      </c>
      <c r="AX570" s="13" t="s">
        <v>72</v>
      </c>
      <c r="AY570" s="246" t="s">
        <v>150</v>
      </c>
    </row>
    <row r="571" spans="1:51" s="14" customFormat="1" ht="12">
      <c r="A571" s="14"/>
      <c r="B571" s="247"/>
      <c r="C571" s="248"/>
      <c r="D571" s="230" t="s">
        <v>164</v>
      </c>
      <c r="E571" s="249" t="s">
        <v>19</v>
      </c>
      <c r="F571" s="250" t="s">
        <v>529</v>
      </c>
      <c r="G571" s="248"/>
      <c r="H571" s="251">
        <v>14.27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7" t="s">
        <v>164</v>
      </c>
      <c r="AU571" s="257" t="s">
        <v>82</v>
      </c>
      <c r="AV571" s="14" t="s">
        <v>82</v>
      </c>
      <c r="AW571" s="14" t="s">
        <v>33</v>
      </c>
      <c r="AX571" s="14" t="s">
        <v>72</v>
      </c>
      <c r="AY571" s="257" t="s">
        <v>150</v>
      </c>
    </row>
    <row r="572" spans="1:51" s="13" customFormat="1" ht="12">
      <c r="A572" s="13"/>
      <c r="B572" s="237"/>
      <c r="C572" s="238"/>
      <c r="D572" s="230" t="s">
        <v>164</v>
      </c>
      <c r="E572" s="239" t="s">
        <v>19</v>
      </c>
      <c r="F572" s="240" t="s">
        <v>530</v>
      </c>
      <c r="G572" s="238"/>
      <c r="H572" s="239" t="s">
        <v>19</v>
      </c>
      <c r="I572" s="241"/>
      <c r="J572" s="238"/>
      <c r="K572" s="238"/>
      <c r="L572" s="242"/>
      <c r="M572" s="243"/>
      <c r="N572" s="244"/>
      <c r="O572" s="244"/>
      <c r="P572" s="244"/>
      <c r="Q572" s="244"/>
      <c r="R572" s="244"/>
      <c r="S572" s="244"/>
      <c r="T572" s="24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6" t="s">
        <v>164</v>
      </c>
      <c r="AU572" s="246" t="s">
        <v>82</v>
      </c>
      <c r="AV572" s="13" t="s">
        <v>80</v>
      </c>
      <c r="AW572" s="13" t="s">
        <v>33</v>
      </c>
      <c r="AX572" s="13" t="s">
        <v>72</v>
      </c>
      <c r="AY572" s="246" t="s">
        <v>150</v>
      </c>
    </row>
    <row r="573" spans="1:51" s="14" customFormat="1" ht="12">
      <c r="A573" s="14"/>
      <c r="B573" s="247"/>
      <c r="C573" s="248"/>
      <c r="D573" s="230" t="s">
        <v>164</v>
      </c>
      <c r="E573" s="249" t="s">
        <v>19</v>
      </c>
      <c r="F573" s="250" t="s">
        <v>531</v>
      </c>
      <c r="G573" s="248"/>
      <c r="H573" s="251">
        <v>13.83</v>
      </c>
      <c r="I573" s="252"/>
      <c r="J573" s="248"/>
      <c r="K573" s="248"/>
      <c r="L573" s="253"/>
      <c r="M573" s="254"/>
      <c r="N573" s="255"/>
      <c r="O573" s="255"/>
      <c r="P573" s="255"/>
      <c r="Q573" s="255"/>
      <c r="R573" s="255"/>
      <c r="S573" s="255"/>
      <c r="T573" s="25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7" t="s">
        <v>164</v>
      </c>
      <c r="AU573" s="257" t="s">
        <v>82</v>
      </c>
      <c r="AV573" s="14" t="s">
        <v>82</v>
      </c>
      <c r="AW573" s="14" t="s">
        <v>33</v>
      </c>
      <c r="AX573" s="14" t="s">
        <v>72</v>
      </c>
      <c r="AY573" s="257" t="s">
        <v>150</v>
      </c>
    </row>
    <row r="574" spans="1:51" s="13" customFormat="1" ht="12">
      <c r="A574" s="13"/>
      <c r="B574" s="237"/>
      <c r="C574" s="238"/>
      <c r="D574" s="230" t="s">
        <v>164</v>
      </c>
      <c r="E574" s="239" t="s">
        <v>19</v>
      </c>
      <c r="F574" s="240" t="s">
        <v>532</v>
      </c>
      <c r="G574" s="238"/>
      <c r="H574" s="239" t="s">
        <v>19</v>
      </c>
      <c r="I574" s="241"/>
      <c r="J574" s="238"/>
      <c r="K574" s="238"/>
      <c r="L574" s="242"/>
      <c r="M574" s="243"/>
      <c r="N574" s="244"/>
      <c r="O574" s="244"/>
      <c r="P574" s="244"/>
      <c r="Q574" s="244"/>
      <c r="R574" s="244"/>
      <c r="S574" s="244"/>
      <c r="T574" s="24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6" t="s">
        <v>164</v>
      </c>
      <c r="AU574" s="246" t="s">
        <v>82</v>
      </c>
      <c r="AV574" s="13" t="s">
        <v>80</v>
      </c>
      <c r="AW574" s="13" t="s">
        <v>33</v>
      </c>
      <c r="AX574" s="13" t="s">
        <v>72</v>
      </c>
      <c r="AY574" s="246" t="s">
        <v>150</v>
      </c>
    </row>
    <row r="575" spans="1:51" s="14" customFormat="1" ht="12">
      <c r="A575" s="14"/>
      <c r="B575" s="247"/>
      <c r="C575" s="248"/>
      <c r="D575" s="230" t="s">
        <v>164</v>
      </c>
      <c r="E575" s="249" t="s">
        <v>19</v>
      </c>
      <c r="F575" s="250" t="s">
        <v>517</v>
      </c>
      <c r="G575" s="248"/>
      <c r="H575" s="251">
        <v>14.61</v>
      </c>
      <c r="I575" s="252"/>
      <c r="J575" s="248"/>
      <c r="K575" s="248"/>
      <c r="L575" s="253"/>
      <c r="M575" s="254"/>
      <c r="N575" s="255"/>
      <c r="O575" s="255"/>
      <c r="P575" s="255"/>
      <c r="Q575" s="255"/>
      <c r="R575" s="255"/>
      <c r="S575" s="255"/>
      <c r="T575" s="25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7" t="s">
        <v>164</v>
      </c>
      <c r="AU575" s="257" t="s">
        <v>82</v>
      </c>
      <c r="AV575" s="14" t="s">
        <v>82</v>
      </c>
      <c r="AW575" s="14" t="s">
        <v>33</v>
      </c>
      <c r="AX575" s="14" t="s">
        <v>72</v>
      </c>
      <c r="AY575" s="257" t="s">
        <v>150</v>
      </c>
    </row>
    <row r="576" spans="1:51" s="13" customFormat="1" ht="12">
      <c r="A576" s="13"/>
      <c r="B576" s="237"/>
      <c r="C576" s="238"/>
      <c r="D576" s="230" t="s">
        <v>164</v>
      </c>
      <c r="E576" s="239" t="s">
        <v>19</v>
      </c>
      <c r="F576" s="240" t="s">
        <v>533</v>
      </c>
      <c r="G576" s="238"/>
      <c r="H576" s="239" t="s">
        <v>19</v>
      </c>
      <c r="I576" s="241"/>
      <c r="J576" s="238"/>
      <c r="K576" s="238"/>
      <c r="L576" s="242"/>
      <c r="M576" s="243"/>
      <c r="N576" s="244"/>
      <c r="O576" s="244"/>
      <c r="P576" s="244"/>
      <c r="Q576" s="244"/>
      <c r="R576" s="244"/>
      <c r="S576" s="244"/>
      <c r="T576" s="24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6" t="s">
        <v>164</v>
      </c>
      <c r="AU576" s="246" t="s">
        <v>82</v>
      </c>
      <c r="AV576" s="13" t="s">
        <v>80</v>
      </c>
      <c r="AW576" s="13" t="s">
        <v>33</v>
      </c>
      <c r="AX576" s="13" t="s">
        <v>72</v>
      </c>
      <c r="AY576" s="246" t="s">
        <v>150</v>
      </c>
    </row>
    <row r="577" spans="1:51" s="14" customFormat="1" ht="12">
      <c r="A577" s="14"/>
      <c r="B577" s="247"/>
      <c r="C577" s="248"/>
      <c r="D577" s="230" t="s">
        <v>164</v>
      </c>
      <c r="E577" s="249" t="s">
        <v>19</v>
      </c>
      <c r="F577" s="250" t="s">
        <v>534</v>
      </c>
      <c r="G577" s="248"/>
      <c r="H577" s="251">
        <v>14.1</v>
      </c>
      <c r="I577" s="252"/>
      <c r="J577" s="248"/>
      <c r="K577" s="248"/>
      <c r="L577" s="253"/>
      <c r="M577" s="254"/>
      <c r="N577" s="255"/>
      <c r="O577" s="255"/>
      <c r="P577" s="255"/>
      <c r="Q577" s="255"/>
      <c r="R577" s="255"/>
      <c r="S577" s="255"/>
      <c r="T577" s="25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7" t="s">
        <v>164</v>
      </c>
      <c r="AU577" s="257" t="s">
        <v>82</v>
      </c>
      <c r="AV577" s="14" t="s">
        <v>82</v>
      </c>
      <c r="AW577" s="14" t="s">
        <v>33</v>
      </c>
      <c r="AX577" s="14" t="s">
        <v>72</v>
      </c>
      <c r="AY577" s="257" t="s">
        <v>150</v>
      </c>
    </row>
    <row r="578" spans="1:51" s="13" customFormat="1" ht="12">
      <c r="A578" s="13"/>
      <c r="B578" s="237"/>
      <c r="C578" s="238"/>
      <c r="D578" s="230" t="s">
        <v>164</v>
      </c>
      <c r="E578" s="239" t="s">
        <v>19</v>
      </c>
      <c r="F578" s="240" t="s">
        <v>535</v>
      </c>
      <c r="G578" s="238"/>
      <c r="H578" s="239" t="s">
        <v>19</v>
      </c>
      <c r="I578" s="241"/>
      <c r="J578" s="238"/>
      <c r="K578" s="238"/>
      <c r="L578" s="242"/>
      <c r="M578" s="243"/>
      <c r="N578" s="244"/>
      <c r="O578" s="244"/>
      <c r="P578" s="244"/>
      <c r="Q578" s="244"/>
      <c r="R578" s="244"/>
      <c r="S578" s="244"/>
      <c r="T578" s="24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6" t="s">
        <v>164</v>
      </c>
      <c r="AU578" s="246" t="s">
        <v>82</v>
      </c>
      <c r="AV578" s="13" t="s">
        <v>80</v>
      </c>
      <c r="AW578" s="13" t="s">
        <v>33</v>
      </c>
      <c r="AX578" s="13" t="s">
        <v>72</v>
      </c>
      <c r="AY578" s="246" t="s">
        <v>150</v>
      </c>
    </row>
    <row r="579" spans="1:51" s="14" customFormat="1" ht="12">
      <c r="A579" s="14"/>
      <c r="B579" s="247"/>
      <c r="C579" s="248"/>
      <c r="D579" s="230" t="s">
        <v>164</v>
      </c>
      <c r="E579" s="249" t="s">
        <v>19</v>
      </c>
      <c r="F579" s="250" t="s">
        <v>536</v>
      </c>
      <c r="G579" s="248"/>
      <c r="H579" s="251">
        <v>13.7</v>
      </c>
      <c r="I579" s="252"/>
      <c r="J579" s="248"/>
      <c r="K579" s="248"/>
      <c r="L579" s="253"/>
      <c r="M579" s="254"/>
      <c r="N579" s="255"/>
      <c r="O579" s="255"/>
      <c r="P579" s="255"/>
      <c r="Q579" s="255"/>
      <c r="R579" s="255"/>
      <c r="S579" s="255"/>
      <c r="T579" s="25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7" t="s">
        <v>164</v>
      </c>
      <c r="AU579" s="257" t="s">
        <v>82</v>
      </c>
      <c r="AV579" s="14" t="s">
        <v>82</v>
      </c>
      <c r="AW579" s="14" t="s">
        <v>33</v>
      </c>
      <c r="AX579" s="14" t="s">
        <v>72</v>
      </c>
      <c r="AY579" s="257" t="s">
        <v>150</v>
      </c>
    </row>
    <row r="580" spans="1:51" s="13" customFormat="1" ht="12">
      <c r="A580" s="13"/>
      <c r="B580" s="237"/>
      <c r="C580" s="238"/>
      <c r="D580" s="230" t="s">
        <v>164</v>
      </c>
      <c r="E580" s="239" t="s">
        <v>19</v>
      </c>
      <c r="F580" s="240" t="s">
        <v>537</v>
      </c>
      <c r="G580" s="238"/>
      <c r="H580" s="239" t="s">
        <v>19</v>
      </c>
      <c r="I580" s="241"/>
      <c r="J580" s="238"/>
      <c r="K580" s="238"/>
      <c r="L580" s="242"/>
      <c r="M580" s="243"/>
      <c r="N580" s="244"/>
      <c r="O580" s="244"/>
      <c r="P580" s="244"/>
      <c r="Q580" s="244"/>
      <c r="R580" s="244"/>
      <c r="S580" s="244"/>
      <c r="T580" s="24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6" t="s">
        <v>164</v>
      </c>
      <c r="AU580" s="246" t="s">
        <v>82</v>
      </c>
      <c r="AV580" s="13" t="s">
        <v>80</v>
      </c>
      <c r="AW580" s="13" t="s">
        <v>33</v>
      </c>
      <c r="AX580" s="13" t="s">
        <v>72</v>
      </c>
      <c r="AY580" s="246" t="s">
        <v>150</v>
      </c>
    </row>
    <row r="581" spans="1:51" s="14" customFormat="1" ht="12">
      <c r="A581" s="14"/>
      <c r="B581" s="247"/>
      <c r="C581" s="248"/>
      <c r="D581" s="230" t="s">
        <v>164</v>
      </c>
      <c r="E581" s="249" t="s">
        <v>19</v>
      </c>
      <c r="F581" s="250" t="s">
        <v>538</v>
      </c>
      <c r="G581" s="248"/>
      <c r="H581" s="251">
        <v>14.78</v>
      </c>
      <c r="I581" s="252"/>
      <c r="J581" s="248"/>
      <c r="K581" s="248"/>
      <c r="L581" s="253"/>
      <c r="M581" s="254"/>
      <c r="N581" s="255"/>
      <c r="O581" s="255"/>
      <c r="P581" s="255"/>
      <c r="Q581" s="255"/>
      <c r="R581" s="255"/>
      <c r="S581" s="255"/>
      <c r="T581" s="25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7" t="s">
        <v>164</v>
      </c>
      <c r="AU581" s="257" t="s">
        <v>82</v>
      </c>
      <c r="AV581" s="14" t="s">
        <v>82</v>
      </c>
      <c r="AW581" s="14" t="s">
        <v>33</v>
      </c>
      <c r="AX581" s="14" t="s">
        <v>72</v>
      </c>
      <c r="AY581" s="257" t="s">
        <v>150</v>
      </c>
    </row>
    <row r="582" spans="1:51" s="13" customFormat="1" ht="12">
      <c r="A582" s="13"/>
      <c r="B582" s="237"/>
      <c r="C582" s="238"/>
      <c r="D582" s="230" t="s">
        <v>164</v>
      </c>
      <c r="E582" s="239" t="s">
        <v>19</v>
      </c>
      <c r="F582" s="240" t="s">
        <v>539</v>
      </c>
      <c r="G582" s="238"/>
      <c r="H582" s="239" t="s">
        <v>19</v>
      </c>
      <c r="I582" s="241"/>
      <c r="J582" s="238"/>
      <c r="K582" s="238"/>
      <c r="L582" s="242"/>
      <c r="M582" s="243"/>
      <c r="N582" s="244"/>
      <c r="O582" s="244"/>
      <c r="P582" s="244"/>
      <c r="Q582" s="244"/>
      <c r="R582" s="244"/>
      <c r="S582" s="244"/>
      <c r="T582" s="24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6" t="s">
        <v>164</v>
      </c>
      <c r="AU582" s="246" t="s">
        <v>82</v>
      </c>
      <c r="AV582" s="13" t="s">
        <v>80</v>
      </c>
      <c r="AW582" s="13" t="s">
        <v>33</v>
      </c>
      <c r="AX582" s="13" t="s">
        <v>72</v>
      </c>
      <c r="AY582" s="246" t="s">
        <v>150</v>
      </c>
    </row>
    <row r="583" spans="1:51" s="14" customFormat="1" ht="12">
      <c r="A583" s="14"/>
      <c r="B583" s="247"/>
      <c r="C583" s="248"/>
      <c r="D583" s="230" t="s">
        <v>164</v>
      </c>
      <c r="E583" s="249" t="s">
        <v>19</v>
      </c>
      <c r="F583" s="250" t="s">
        <v>536</v>
      </c>
      <c r="G583" s="248"/>
      <c r="H583" s="251">
        <v>13.7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7" t="s">
        <v>164</v>
      </c>
      <c r="AU583" s="257" t="s">
        <v>82</v>
      </c>
      <c r="AV583" s="14" t="s">
        <v>82</v>
      </c>
      <c r="AW583" s="14" t="s">
        <v>33</v>
      </c>
      <c r="AX583" s="14" t="s">
        <v>72</v>
      </c>
      <c r="AY583" s="257" t="s">
        <v>150</v>
      </c>
    </row>
    <row r="584" spans="1:51" s="13" customFormat="1" ht="12">
      <c r="A584" s="13"/>
      <c r="B584" s="237"/>
      <c r="C584" s="238"/>
      <c r="D584" s="230" t="s">
        <v>164</v>
      </c>
      <c r="E584" s="239" t="s">
        <v>19</v>
      </c>
      <c r="F584" s="240" t="s">
        <v>540</v>
      </c>
      <c r="G584" s="238"/>
      <c r="H584" s="239" t="s">
        <v>19</v>
      </c>
      <c r="I584" s="241"/>
      <c r="J584" s="238"/>
      <c r="K584" s="238"/>
      <c r="L584" s="242"/>
      <c r="M584" s="243"/>
      <c r="N584" s="244"/>
      <c r="O584" s="244"/>
      <c r="P584" s="244"/>
      <c r="Q584" s="244"/>
      <c r="R584" s="244"/>
      <c r="S584" s="244"/>
      <c r="T584" s="24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6" t="s">
        <v>164</v>
      </c>
      <c r="AU584" s="246" t="s">
        <v>82</v>
      </c>
      <c r="AV584" s="13" t="s">
        <v>80</v>
      </c>
      <c r="AW584" s="13" t="s">
        <v>33</v>
      </c>
      <c r="AX584" s="13" t="s">
        <v>72</v>
      </c>
      <c r="AY584" s="246" t="s">
        <v>150</v>
      </c>
    </row>
    <row r="585" spans="1:51" s="14" customFormat="1" ht="12">
      <c r="A585" s="14"/>
      <c r="B585" s="247"/>
      <c r="C585" s="248"/>
      <c r="D585" s="230" t="s">
        <v>164</v>
      </c>
      <c r="E585" s="249" t="s">
        <v>19</v>
      </c>
      <c r="F585" s="250" t="s">
        <v>541</v>
      </c>
      <c r="G585" s="248"/>
      <c r="H585" s="251">
        <v>12.27</v>
      </c>
      <c r="I585" s="252"/>
      <c r="J585" s="248"/>
      <c r="K585" s="248"/>
      <c r="L585" s="253"/>
      <c r="M585" s="254"/>
      <c r="N585" s="255"/>
      <c r="O585" s="255"/>
      <c r="P585" s="255"/>
      <c r="Q585" s="255"/>
      <c r="R585" s="255"/>
      <c r="S585" s="255"/>
      <c r="T585" s="25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7" t="s">
        <v>164</v>
      </c>
      <c r="AU585" s="257" t="s">
        <v>82</v>
      </c>
      <c r="AV585" s="14" t="s">
        <v>82</v>
      </c>
      <c r="AW585" s="14" t="s">
        <v>33</v>
      </c>
      <c r="AX585" s="14" t="s">
        <v>72</v>
      </c>
      <c r="AY585" s="257" t="s">
        <v>150</v>
      </c>
    </row>
    <row r="586" spans="1:51" s="13" customFormat="1" ht="12">
      <c r="A586" s="13"/>
      <c r="B586" s="237"/>
      <c r="C586" s="238"/>
      <c r="D586" s="230" t="s">
        <v>164</v>
      </c>
      <c r="E586" s="239" t="s">
        <v>19</v>
      </c>
      <c r="F586" s="240" t="s">
        <v>542</v>
      </c>
      <c r="G586" s="238"/>
      <c r="H586" s="239" t="s">
        <v>19</v>
      </c>
      <c r="I586" s="241"/>
      <c r="J586" s="238"/>
      <c r="K586" s="238"/>
      <c r="L586" s="242"/>
      <c r="M586" s="243"/>
      <c r="N586" s="244"/>
      <c r="O586" s="244"/>
      <c r="P586" s="244"/>
      <c r="Q586" s="244"/>
      <c r="R586" s="244"/>
      <c r="S586" s="244"/>
      <c r="T586" s="24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6" t="s">
        <v>164</v>
      </c>
      <c r="AU586" s="246" t="s">
        <v>82</v>
      </c>
      <c r="AV586" s="13" t="s">
        <v>80</v>
      </c>
      <c r="AW586" s="13" t="s">
        <v>33</v>
      </c>
      <c r="AX586" s="13" t="s">
        <v>72</v>
      </c>
      <c r="AY586" s="246" t="s">
        <v>150</v>
      </c>
    </row>
    <row r="587" spans="1:51" s="14" customFormat="1" ht="12">
      <c r="A587" s="14"/>
      <c r="B587" s="247"/>
      <c r="C587" s="248"/>
      <c r="D587" s="230" t="s">
        <v>164</v>
      </c>
      <c r="E587" s="249" t="s">
        <v>19</v>
      </c>
      <c r="F587" s="250" t="s">
        <v>657</v>
      </c>
      <c r="G587" s="248"/>
      <c r="H587" s="251">
        <v>1312</v>
      </c>
      <c r="I587" s="252"/>
      <c r="J587" s="248"/>
      <c r="K587" s="248"/>
      <c r="L587" s="253"/>
      <c r="M587" s="254"/>
      <c r="N587" s="255"/>
      <c r="O587" s="255"/>
      <c r="P587" s="255"/>
      <c r="Q587" s="255"/>
      <c r="R587" s="255"/>
      <c r="S587" s="255"/>
      <c r="T587" s="25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7" t="s">
        <v>164</v>
      </c>
      <c r="AU587" s="257" t="s">
        <v>82</v>
      </c>
      <c r="AV587" s="14" t="s">
        <v>82</v>
      </c>
      <c r="AW587" s="14" t="s">
        <v>33</v>
      </c>
      <c r="AX587" s="14" t="s">
        <v>72</v>
      </c>
      <c r="AY587" s="257" t="s">
        <v>150</v>
      </c>
    </row>
    <row r="588" spans="1:51" s="13" customFormat="1" ht="12">
      <c r="A588" s="13"/>
      <c r="B588" s="237"/>
      <c r="C588" s="238"/>
      <c r="D588" s="230" t="s">
        <v>164</v>
      </c>
      <c r="E588" s="239" t="s">
        <v>19</v>
      </c>
      <c r="F588" s="240" t="s">
        <v>544</v>
      </c>
      <c r="G588" s="238"/>
      <c r="H588" s="239" t="s">
        <v>19</v>
      </c>
      <c r="I588" s="241"/>
      <c r="J588" s="238"/>
      <c r="K588" s="238"/>
      <c r="L588" s="242"/>
      <c r="M588" s="243"/>
      <c r="N588" s="244"/>
      <c r="O588" s="244"/>
      <c r="P588" s="244"/>
      <c r="Q588" s="244"/>
      <c r="R588" s="244"/>
      <c r="S588" s="244"/>
      <c r="T588" s="24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6" t="s">
        <v>164</v>
      </c>
      <c r="AU588" s="246" t="s">
        <v>82</v>
      </c>
      <c r="AV588" s="13" t="s">
        <v>80</v>
      </c>
      <c r="AW588" s="13" t="s">
        <v>33</v>
      </c>
      <c r="AX588" s="13" t="s">
        <v>72</v>
      </c>
      <c r="AY588" s="246" t="s">
        <v>150</v>
      </c>
    </row>
    <row r="589" spans="1:51" s="14" customFormat="1" ht="12">
      <c r="A589" s="14"/>
      <c r="B589" s="247"/>
      <c r="C589" s="248"/>
      <c r="D589" s="230" t="s">
        <v>164</v>
      </c>
      <c r="E589" s="249" t="s">
        <v>19</v>
      </c>
      <c r="F589" s="250" t="s">
        <v>545</v>
      </c>
      <c r="G589" s="248"/>
      <c r="H589" s="251">
        <v>12.81</v>
      </c>
      <c r="I589" s="252"/>
      <c r="J589" s="248"/>
      <c r="K589" s="248"/>
      <c r="L589" s="253"/>
      <c r="M589" s="254"/>
      <c r="N589" s="255"/>
      <c r="O589" s="255"/>
      <c r="P589" s="255"/>
      <c r="Q589" s="255"/>
      <c r="R589" s="255"/>
      <c r="S589" s="255"/>
      <c r="T589" s="25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7" t="s">
        <v>164</v>
      </c>
      <c r="AU589" s="257" t="s">
        <v>82</v>
      </c>
      <c r="AV589" s="14" t="s">
        <v>82</v>
      </c>
      <c r="AW589" s="14" t="s">
        <v>33</v>
      </c>
      <c r="AX589" s="14" t="s">
        <v>72</v>
      </c>
      <c r="AY589" s="257" t="s">
        <v>150</v>
      </c>
    </row>
    <row r="590" spans="1:51" s="13" customFormat="1" ht="12">
      <c r="A590" s="13"/>
      <c r="B590" s="237"/>
      <c r="C590" s="238"/>
      <c r="D590" s="230" t="s">
        <v>164</v>
      </c>
      <c r="E590" s="239" t="s">
        <v>19</v>
      </c>
      <c r="F590" s="240" t="s">
        <v>546</v>
      </c>
      <c r="G590" s="238"/>
      <c r="H590" s="239" t="s">
        <v>19</v>
      </c>
      <c r="I590" s="241"/>
      <c r="J590" s="238"/>
      <c r="K590" s="238"/>
      <c r="L590" s="242"/>
      <c r="M590" s="243"/>
      <c r="N590" s="244"/>
      <c r="O590" s="244"/>
      <c r="P590" s="244"/>
      <c r="Q590" s="244"/>
      <c r="R590" s="244"/>
      <c r="S590" s="244"/>
      <c r="T590" s="24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6" t="s">
        <v>164</v>
      </c>
      <c r="AU590" s="246" t="s">
        <v>82</v>
      </c>
      <c r="AV590" s="13" t="s">
        <v>80</v>
      </c>
      <c r="AW590" s="13" t="s">
        <v>33</v>
      </c>
      <c r="AX590" s="13" t="s">
        <v>72</v>
      </c>
      <c r="AY590" s="246" t="s">
        <v>150</v>
      </c>
    </row>
    <row r="591" spans="1:51" s="14" customFormat="1" ht="12">
      <c r="A591" s="14"/>
      <c r="B591" s="247"/>
      <c r="C591" s="248"/>
      <c r="D591" s="230" t="s">
        <v>164</v>
      </c>
      <c r="E591" s="249" t="s">
        <v>19</v>
      </c>
      <c r="F591" s="250" t="s">
        <v>547</v>
      </c>
      <c r="G591" s="248"/>
      <c r="H591" s="251">
        <v>12.82</v>
      </c>
      <c r="I591" s="252"/>
      <c r="J591" s="248"/>
      <c r="K591" s="248"/>
      <c r="L591" s="253"/>
      <c r="M591" s="254"/>
      <c r="N591" s="255"/>
      <c r="O591" s="255"/>
      <c r="P591" s="255"/>
      <c r="Q591" s="255"/>
      <c r="R591" s="255"/>
      <c r="S591" s="255"/>
      <c r="T591" s="256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7" t="s">
        <v>164</v>
      </c>
      <c r="AU591" s="257" t="s">
        <v>82</v>
      </c>
      <c r="AV591" s="14" t="s">
        <v>82</v>
      </c>
      <c r="AW591" s="14" t="s">
        <v>33</v>
      </c>
      <c r="AX591" s="14" t="s">
        <v>72</v>
      </c>
      <c r="AY591" s="257" t="s">
        <v>150</v>
      </c>
    </row>
    <row r="592" spans="1:51" s="13" customFormat="1" ht="12">
      <c r="A592" s="13"/>
      <c r="B592" s="237"/>
      <c r="C592" s="238"/>
      <c r="D592" s="230" t="s">
        <v>164</v>
      </c>
      <c r="E592" s="239" t="s">
        <v>19</v>
      </c>
      <c r="F592" s="240" t="s">
        <v>493</v>
      </c>
      <c r="G592" s="238"/>
      <c r="H592" s="239" t="s">
        <v>19</v>
      </c>
      <c r="I592" s="241"/>
      <c r="J592" s="238"/>
      <c r="K592" s="238"/>
      <c r="L592" s="242"/>
      <c r="M592" s="243"/>
      <c r="N592" s="244"/>
      <c r="O592" s="244"/>
      <c r="P592" s="244"/>
      <c r="Q592" s="244"/>
      <c r="R592" s="244"/>
      <c r="S592" s="244"/>
      <c r="T592" s="24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6" t="s">
        <v>164</v>
      </c>
      <c r="AU592" s="246" t="s">
        <v>82</v>
      </c>
      <c r="AV592" s="13" t="s">
        <v>80</v>
      </c>
      <c r="AW592" s="13" t="s">
        <v>33</v>
      </c>
      <c r="AX592" s="13" t="s">
        <v>72</v>
      </c>
      <c r="AY592" s="246" t="s">
        <v>150</v>
      </c>
    </row>
    <row r="593" spans="1:51" s="14" customFormat="1" ht="12">
      <c r="A593" s="14"/>
      <c r="B593" s="247"/>
      <c r="C593" s="248"/>
      <c r="D593" s="230" t="s">
        <v>164</v>
      </c>
      <c r="E593" s="249" t="s">
        <v>19</v>
      </c>
      <c r="F593" s="250" t="s">
        <v>548</v>
      </c>
      <c r="G593" s="248"/>
      <c r="H593" s="251">
        <v>23.82</v>
      </c>
      <c r="I593" s="252"/>
      <c r="J593" s="248"/>
      <c r="K593" s="248"/>
      <c r="L593" s="253"/>
      <c r="M593" s="254"/>
      <c r="N593" s="255"/>
      <c r="O593" s="255"/>
      <c r="P593" s="255"/>
      <c r="Q593" s="255"/>
      <c r="R593" s="255"/>
      <c r="S593" s="255"/>
      <c r="T593" s="25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7" t="s">
        <v>164</v>
      </c>
      <c r="AU593" s="257" t="s">
        <v>82</v>
      </c>
      <c r="AV593" s="14" t="s">
        <v>82</v>
      </c>
      <c r="AW593" s="14" t="s">
        <v>33</v>
      </c>
      <c r="AX593" s="14" t="s">
        <v>72</v>
      </c>
      <c r="AY593" s="257" t="s">
        <v>150</v>
      </c>
    </row>
    <row r="594" spans="1:51" s="13" customFormat="1" ht="12">
      <c r="A594" s="13"/>
      <c r="B594" s="237"/>
      <c r="C594" s="238"/>
      <c r="D594" s="230" t="s">
        <v>164</v>
      </c>
      <c r="E594" s="239" t="s">
        <v>19</v>
      </c>
      <c r="F594" s="240" t="s">
        <v>495</v>
      </c>
      <c r="G594" s="238"/>
      <c r="H594" s="239" t="s">
        <v>19</v>
      </c>
      <c r="I594" s="241"/>
      <c r="J594" s="238"/>
      <c r="K594" s="238"/>
      <c r="L594" s="242"/>
      <c r="M594" s="243"/>
      <c r="N594" s="244"/>
      <c r="O594" s="244"/>
      <c r="P594" s="244"/>
      <c r="Q594" s="244"/>
      <c r="R594" s="244"/>
      <c r="S594" s="244"/>
      <c r="T594" s="24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6" t="s">
        <v>164</v>
      </c>
      <c r="AU594" s="246" t="s">
        <v>82</v>
      </c>
      <c r="AV594" s="13" t="s">
        <v>80</v>
      </c>
      <c r="AW594" s="13" t="s">
        <v>33</v>
      </c>
      <c r="AX594" s="13" t="s">
        <v>72</v>
      </c>
      <c r="AY594" s="246" t="s">
        <v>150</v>
      </c>
    </row>
    <row r="595" spans="1:51" s="14" customFormat="1" ht="12">
      <c r="A595" s="14"/>
      <c r="B595" s="247"/>
      <c r="C595" s="248"/>
      <c r="D595" s="230" t="s">
        <v>164</v>
      </c>
      <c r="E595" s="249" t="s">
        <v>19</v>
      </c>
      <c r="F595" s="250" t="s">
        <v>549</v>
      </c>
      <c r="G595" s="248"/>
      <c r="H595" s="251">
        <v>89.43</v>
      </c>
      <c r="I595" s="252"/>
      <c r="J595" s="248"/>
      <c r="K595" s="248"/>
      <c r="L595" s="253"/>
      <c r="M595" s="254"/>
      <c r="N595" s="255"/>
      <c r="O595" s="255"/>
      <c r="P595" s="255"/>
      <c r="Q595" s="255"/>
      <c r="R595" s="255"/>
      <c r="S595" s="255"/>
      <c r="T595" s="25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7" t="s">
        <v>164</v>
      </c>
      <c r="AU595" s="257" t="s">
        <v>82</v>
      </c>
      <c r="AV595" s="14" t="s">
        <v>82</v>
      </c>
      <c r="AW595" s="14" t="s">
        <v>33</v>
      </c>
      <c r="AX595" s="14" t="s">
        <v>72</v>
      </c>
      <c r="AY595" s="257" t="s">
        <v>150</v>
      </c>
    </row>
    <row r="596" spans="1:51" s="13" customFormat="1" ht="12">
      <c r="A596" s="13"/>
      <c r="B596" s="237"/>
      <c r="C596" s="238"/>
      <c r="D596" s="230" t="s">
        <v>164</v>
      </c>
      <c r="E596" s="239" t="s">
        <v>19</v>
      </c>
      <c r="F596" s="240" t="s">
        <v>550</v>
      </c>
      <c r="G596" s="238"/>
      <c r="H596" s="239" t="s">
        <v>19</v>
      </c>
      <c r="I596" s="241"/>
      <c r="J596" s="238"/>
      <c r="K596" s="238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164</v>
      </c>
      <c r="AU596" s="246" t="s">
        <v>82</v>
      </c>
      <c r="AV596" s="13" t="s">
        <v>80</v>
      </c>
      <c r="AW596" s="13" t="s">
        <v>33</v>
      </c>
      <c r="AX596" s="13" t="s">
        <v>72</v>
      </c>
      <c r="AY596" s="246" t="s">
        <v>150</v>
      </c>
    </row>
    <row r="597" spans="1:51" s="14" customFormat="1" ht="12">
      <c r="A597" s="14"/>
      <c r="B597" s="247"/>
      <c r="C597" s="248"/>
      <c r="D597" s="230" t="s">
        <v>164</v>
      </c>
      <c r="E597" s="249" t="s">
        <v>19</v>
      </c>
      <c r="F597" s="250" t="s">
        <v>551</v>
      </c>
      <c r="G597" s="248"/>
      <c r="H597" s="251">
        <v>10.65</v>
      </c>
      <c r="I597" s="252"/>
      <c r="J597" s="248"/>
      <c r="K597" s="248"/>
      <c r="L597" s="253"/>
      <c r="M597" s="254"/>
      <c r="N597" s="255"/>
      <c r="O597" s="255"/>
      <c r="P597" s="255"/>
      <c r="Q597" s="255"/>
      <c r="R597" s="255"/>
      <c r="S597" s="255"/>
      <c r="T597" s="256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7" t="s">
        <v>164</v>
      </c>
      <c r="AU597" s="257" t="s">
        <v>82</v>
      </c>
      <c r="AV597" s="14" t="s">
        <v>82</v>
      </c>
      <c r="AW597" s="14" t="s">
        <v>33</v>
      </c>
      <c r="AX597" s="14" t="s">
        <v>72</v>
      </c>
      <c r="AY597" s="257" t="s">
        <v>150</v>
      </c>
    </row>
    <row r="598" spans="1:51" s="13" customFormat="1" ht="12">
      <c r="A598" s="13"/>
      <c r="B598" s="237"/>
      <c r="C598" s="238"/>
      <c r="D598" s="230" t="s">
        <v>164</v>
      </c>
      <c r="E598" s="239" t="s">
        <v>19</v>
      </c>
      <c r="F598" s="240" t="s">
        <v>552</v>
      </c>
      <c r="G598" s="238"/>
      <c r="H598" s="239" t="s">
        <v>19</v>
      </c>
      <c r="I598" s="241"/>
      <c r="J598" s="238"/>
      <c r="K598" s="238"/>
      <c r="L598" s="242"/>
      <c r="M598" s="243"/>
      <c r="N598" s="244"/>
      <c r="O598" s="244"/>
      <c r="P598" s="244"/>
      <c r="Q598" s="244"/>
      <c r="R598" s="244"/>
      <c r="S598" s="244"/>
      <c r="T598" s="24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6" t="s">
        <v>164</v>
      </c>
      <c r="AU598" s="246" t="s">
        <v>82</v>
      </c>
      <c r="AV598" s="13" t="s">
        <v>80</v>
      </c>
      <c r="AW598" s="13" t="s">
        <v>33</v>
      </c>
      <c r="AX598" s="13" t="s">
        <v>72</v>
      </c>
      <c r="AY598" s="246" t="s">
        <v>150</v>
      </c>
    </row>
    <row r="599" spans="1:51" s="14" customFormat="1" ht="12">
      <c r="A599" s="14"/>
      <c r="B599" s="247"/>
      <c r="C599" s="248"/>
      <c r="D599" s="230" t="s">
        <v>164</v>
      </c>
      <c r="E599" s="249" t="s">
        <v>19</v>
      </c>
      <c r="F599" s="250" t="s">
        <v>553</v>
      </c>
      <c r="G599" s="248"/>
      <c r="H599" s="251">
        <v>11.23</v>
      </c>
      <c r="I599" s="252"/>
      <c r="J599" s="248"/>
      <c r="K599" s="248"/>
      <c r="L599" s="253"/>
      <c r="M599" s="254"/>
      <c r="N599" s="255"/>
      <c r="O599" s="255"/>
      <c r="P599" s="255"/>
      <c r="Q599" s="255"/>
      <c r="R599" s="255"/>
      <c r="S599" s="255"/>
      <c r="T599" s="25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7" t="s">
        <v>164</v>
      </c>
      <c r="AU599" s="257" t="s">
        <v>82</v>
      </c>
      <c r="AV599" s="14" t="s">
        <v>82</v>
      </c>
      <c r="AW599" s="14" t="s">
        <v>33</v>
      </c>
      <c r="AX599" s="14" t="s">
        <v>72</v>
      </c>
      <c r="AY599" s="257" t="s">
        <v>150</v>
      </c>
    </row>
    <row r="600" spans="1:51" s="13" customFormat="1" ht="12">
      <c r="A600" s="13"/>
      <c r="B600" s="237"/>
      <c r="C600" s="238"/>
      <c r="D600" s="230" t="s">
        <v>164</v>
      </c>
      <c r="E600" s="239" t="s">
        <v>19</v>
      </c>
      <c r="F600" s="240" t="s">
        <v>554</v>
      </c>
      <c r="G600" s="238"/>
      <c r="H600" s="239" t="s">
        <v>19</v>
      </c>
      <c r="I600" s="241"/>
      <c r="J600" s="238"/>
      <c r="K600" s="238"/>
      <c r="L600" s="242"/>
      <c r="M600" s="243"/>
      <c r="N600" s="244"/>
      <c r="O600" s="244"/>
      <c r="P600" s="244"/>
      <c r="Q600" s="244"/>
      <c r="R600" s="244"/>
      <c r="S600" s="244"/>
      <c r="T600" s="24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6" t="s">
        <v>164</v>
      </c>
      <c r="AU600" s="246" t="s">
        <v>82</v>
      </c>
      <c r="AV600" s="13" t="s">
        <v>80</v>
      </c>
      <c r="AW600" s="13" t="s">
        <v>33</v>
      </c>
      <c r="AX600" s="13" t="s">
        <v>72</v>
      </c>
      <c r="AY600" s="246" t="s">
        <v>150</v>
      </c>
    </row>
    <row r="601" spans="1:51" s="14" customFormat="1" ht="12">
      <c r="A601" s="14"/>
      <c r="B601" s="247"/>
      <c r="C601" s="248"/>
      <c r="D601" s="230" t="s">
        <v>164</v>
      </c>
      <c r="E601" s="249" t="s">
        <v>19</v>
      </c>
      <c r="F601" s="250" t="s">
        <v>555</v>
      </c>
      <c r="G601" s="248"/>
      <c r="H601" s="251">
        <v>1.12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7" t="s">
        <v>164</v>
      </c>
      <c r="AU601" s="257" t="s">
        <v>82</v>
      </c>
      <c r="AV601" s="14" t="s">
        <v>82</v>
      </c>
      <c r="AW601" s="14" t="s">
        <v>33</v>
      </c>
      <c r="AX601" s="14" t="s">
        <v>72</v>
      </c>
      <c r="AY601" s="257" t="s">
        <v>150</v>
      </c>
    </row>
    <row r="602" spans="1:51" s="13" customFormat="1" ht="12">
      <c r="A602" s="13"/>
      <c r="B602" s="237"/>
      <c r="C602" s="238"/>
      <c r="D602" s="230" t="s">
        <v>164</v>
      </c>
      <c r="E602" s="239" t="s">
        <v>19</v>
      </c>
      <c r="F602" s="240" t="s">
        <v>556</v>
      </c>
      <c r="G602" s="238"/>
      <c r="H602" s="239" t="s">
        <v>19</v>
      </c>
      <c r="I602" s="241"/>
      <c r="J602" s="238"/>
      <c r="K602" s="238"/>
      <c r="L602" s="242"/>
      <c r="M602" s="243"/>
      <c r="N602" s="244"/>
      <c r="O602" s="244"/>
      <c r="P602" s="244"/>
      <c r="Q602" s="244"/>
      <c r="R602" s="244"/>
      <c r="S602" s="244"/>
      <c r="T602" s="24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6" t="s">
        <v>164</v>
      </c>
      <c r="AU602" s="246" t="s">
        <v>82</v>
      </c>
      <c r="AV602" s="13" t="s">
        <v>80</v>
      </c>
      <c r="AW602" s="13" t="s">
        <v>33</v>
      </c>
      <c r="AX602" s="13" t="s">
        <v>72</v>
      </c>
      <c r="AY602" s="246" t="s">
        <v>150</v>
      </c>
    </row>
    <row r="603" spans="1:51" s="14" customFormat="1" ht="12">
      <c r="A603" s="14"/>
      <c r="B603" s="247"/>
      <c r="C603" s="248"/>
      <c r="D603" s="230" t="s">
        <v>164</v>
      </c>
      <c r="E603" s="249" t="s">
        <v>19</v>
      </c>
      <c r="F603" s="250" t="s">
        <v>555</v>
      </c>
      <c r="G603" s="248"/>
      <c r="H603" s="251">
        <v>1.12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7" t="s">
        <v>164</v>
      </c>
      <c r="AU603" s="257" t="s">
        <v>82</v>
      </c>
      <c r="AV603" s="14" t="s">
        <v>82</v>
      </c>
      <c r="AW603" s="14" t="s">
        <v>33</v>
      </c>
      <c r="AX603" s="14" t="s">
        <v>72</v>
      </c>
      <c r="AY603" s="257" t="s">
        <v>150</v>
      </c>
    </row>
    <row r="604" spans="1:51" s="13" customFormat="1" ht="12">
      <c r="A604" s="13"/>
      <c r="B604" s="237"/>
      <c r="C604" s="238"/>
      <c r="D604" s="230" t="s">
        <v>164</v>
      </c>
      <c r="E604" s="239" t="s">
        <v>19</v>
      </c>
      <c r="F604" s="240" t="s">
        <v>557</v>
      </c>
      <c r="G604" s="238"/>
      <c r="H604" s="239" t="s">
        <v>19</v>
      </c>
      <c r="I604" s="241"/>
      <c r="J604" s="238"/>
      <c r="K604" s="238"/>
      <c r="L604" s="242"/>
      <c r="M604" s="243"/>
      <c r="N604" s="244"/>
      <c r="O604" s="244"/>
      <c r="P604" s="244"/>
      <c r="Q604" s="244"/>
      <c r="R604" s="244"/>
      <c r="S604" s="244"/>
      <c r="T604" s="24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6" t="s">
        <v>164</v>
      </c>
      <c r="AU604" s="246" t="s">
        <v>82</v>
      </c>
      <c r="AV604" s="13" t="s">
        <v>80</v>
      </c>
      <c r="AW604" s="13" t="s">
        <v>33</v>
      </c>
      <c r="AX604" s="13" t="s">
        <v>72</v>
      </c>
      <c r="AY604" s="246" t="s">
        <v>150</v>
      </c>
    </row>
    <row r="605" spans="1:51" s="14" customFormat="1" ht="12">
      <c r="A605" s="14"/>
      <c r="B605" s="247"/>
      <c r="C605" s="248"/>
      <c r="D605" s="230" t="s">
        <v>164</v>
      </c>
      <c r="E605" s="249" t="s">
        <v>19</v>
      </c>
      <c r="F605" s="250" t="s">
        <v>555</v>
      </c>
      <c r="G605" s="248"/>
      <c r="H605" s="251">
        <v>1.12</v>
      </c>
      <c r="I605" s="252"/>
      <c r="J605" s="248"/>
      <c r="K605" s="248"/>
      <c r="L605" s="253"/>
      <c r="M605" s="254"/>
      <c r="N605" s="255"/>
      <c r="O605" s="255"/>
      <c r="P605" s="255"/>
      <c r="Q605" s="255"/>
      <c r="R605" s="255"/>
      <c r="S605" s="255"/>
      <c r="T605" s="25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7" t="s">
        <v>164</v>
      </c>
      <c r="AU605" s="257" t="s">
        <v>82</v>
      </c>
      <c r="AV605" s="14" t="s">
        <v>82</v>
      </c>
      <c r="AW605" s="14" t="s">
        <v>33</v>
      </c>
      <c r="AX605" s="14" t="s">
        <v>72</v>
      </c>
      <c r="AY605" s="257" t="s">
        <v>150</v>
      </c>
    </row>
    <row r="606" spans="1:51" s="13" customFormat="1" ht="12">
      <c r="A606" s="13"/>
      <c r="B606" s="237"/>
      <c r="C606" s="238"/>
      <c r="D606" s="230" t="s">
        <v>164</v>
      </c>
      <c r="E606" s="239" t="s">
        <v>19</v>
      </c>
      <c r="F606" s="240" t="s">
        <v>558</v>
      </c>
      <c r="G606" s="238"/>
      <c r="H606" s="239" t="s">
        <v>19</v>
      </c>
      <c r="I606" s="241"/>
      <c r="J606" s="238"/>
      <c r="K606" s="238"/>
      <c r="L606" s="242"/>
      <c r="M606" s="243"/>
      <c r="N606" s="244"/>
      <c r="O606" s="244"/>
      <c r="P606" s="244"/>
      <c r="Q606" s="244"/>
      <c r="R606" s="244"/>
      <c r="S606" s="244"/>
      <c r="T606" s="24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6" t="s">
        <v>164</v>
      </c>
      <c r="AU606" s="246" t="s">
        <v>82</v>
      </c>
      <c r="AV606" s="13" t="s">
        <v>80</v>
      </c>
      <c r="AW606" s="13" t="s">
        <v>33</v>
      </c>
      <c r="AX606" s="13" t="s">
        <v>72</v>
      </c>
      <c r="AY606" s="246" t="s">
        <v>150</v>
      </c>
    </row>
    <row r="607" spans="1:51" s="14" customFormat="1" ht="12">
      <c r="A607" s="14"/>
      <c r="B607" s="247"/>
      <c r="C607" s="248"/>
      <c r="D607" s="230" t="s">
        <v>164</v>
      </c>
      <c r="E607" s="249" t="s">
        <v>19</v>
      </c>
      <c r="F607" s="250" t="s">
        <v>559</v>
      </c>
      <c r="G607" s="248"/>
      <c r="H607" s="251">
        <v>1.27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7" t="s">
        <v>164</v>
      </c>
      <c r="AU607" s="257" t="s">
        <v>82</v>
      </c>
      <c r="AV607" s="14" t="s">
        <v>82</v>
      </c>
      <c r="AW607" s="14" t="s">
        <v>33</v>
      </c>
      <c r="AX607" s="14" t="s">
        <v>72</v>
      </c>
      <c r="AY607" s="257" t="s">
        <v>150</v>
      </c>
    </row>
    <row r="608" spans="1:51" s="13" customFormat="1" ht="12">
      <c r="A608" s="13"/>
      <c r="B608" s="237"/>
      <c r="C608" s="238"/>
      <c r="D608" s="230" t="s">
        <v>164</v>
      </c>
      <c r="E608" s="239" t="s">
        <v>19</v>
      </c>
      <c r="F608" s="240" t="s">
        <v>658</v>
      </c>
      <c r="G608" s="238"/>
      <c r="H608" s="239" t="s">
        <v>19</v>
      </c>
      <c r="I608" s="241"/>
      <c r="J608" s="238"/>
      <c r="K608" s="238"/>
      <c r="L608" s="242"/>
      <c r="M608" s="243"/>
      <c r="N608" s="244"/>
      <c r="O608" s="244"/>
      <c r="P608" s="244"/>
      <c r="Q608" s="244"/>
      <c r="R608" s="244"/>
      <c r="S608" s="244"/>
      <c r="T608" s="24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6" t="s">
        <v>164</v>
      </c>
      <c r="AU608" s="246" t="s">
        <v>82</v>
      </c>
      <c r="AV608" s="13" t="s">
        <v>80</v>
      </c>
      <c r="AW608" s="13" t="s">
        <v>33</v>
      </c>
      <c r="AX608" s="13" t="s">
        <v>72</v>
      </c>
      <c r="AY608" s="246" t="s">
        <v>150</v>
      </c>
    </row>
    <row r="609" spans="1:51" s="14" customFormat="1" ht="12">
      <c r="A609" s="14"/>
      <c r="B609" s="247"/>
      <c r="C609" s="248"/>
      <c r="D609" s="230" t="s">
        <v>164</v>
      </c>
      <c r="E609" s="249" t="s">
        <v>19</v>
      </c>
      <c r="F609" s="250" t="s">
        <v>659</v>
      </c>
      <c r="G609" s="248"/>
      <c r="H609" s="251">
        <v>35.82</v>
      </c>
      <c r="I609" s="252"/>
      <c r="J609" s="248"/>
      <c r="K609" s="248"/>
      <c r="L609" s="253"/>
      <c r="M609" s="254"/>
      <c r="N609" s="255"/>
      <c r="O609" s="255"/>
      <c r="P609" s="255"/>
      <c r="Q609" s="255"/>
      <c r="R609" s="255"/>
      <c r="S609" s="255"/>
      <c r="T609" s="25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7" t="s">
        <v>164</v>
      </c>
      <c r="AU609" s="257" t="s">
        <v>82</v>
      </c>
      <c r="AV609" s="14" t="s">
        <v>82</v>
      </c>
      <c r="AW609" s="14" t="s">
        <v>33</v>
      </c>
      <c r="AX609" s="14" t="s">
        <v>72</v>
      </c>
      <c r="AY609" s="257" t="s">
        <v>150</v>
      </c>
    </row>
    <row r="610" spans="1:51" s="13" customFormat="1" ht="12">
      <c r="A610" s="13"/>
      <c r="B610" s="237"/>
      <c r="C610" s="238"/>
      <c r="D610" s="230" t="s">
        <v>164</v>
      </c>
      <c r="E610" s="239" t="s">
        <v>19</v>
      </c>
      <c r="F610" s="240" t="s">
        <v>560</v>
      </c>
      <c r="G610" s="238"/>
      <c r="H610" s="239" t="s">
        <v>19</v>
      </c>
      <c r="I610" s="241"/>
      <c r="J610" s="238"/>
      <c r="K610" s="238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164</v>
      </c>
      <c r="AU610" s="246" t="s">
        <v>82</v>
      </c>
      <c r="AV610" s="13" t="s">
        <v>80</v>
      </c>
      <c r="AW610" s="13" t="s">
        <v>33</v>
      </c>
      <c r="AX610" s="13" t="s">
        <v>72</v>
      </c>
      <c r="AY610" s="246" t="s">
        <v>150</v>
      </c>
    </row>
    <row r="611" spans="1:51" s="14" customFormat="1" ht="12">
      <c r="A611" s="14"/>
      <c r="B611" s="247"/>
      <c r="C611" s="248"/>
      <c r="D611" s="230" t="s">
        <v>164</v>
      </c>
      <c r="E611" s="249" t="s">
        <v>19</v>
      </c>
      <c r="F611" s="250" t="s">
        <v>561</v>
      </c>
      <c r="G611" s="248"/>
      <c r="H611" s="251">
        <v>0.72</v>
      </c>
      <c r="I611" s="252"/>
      <c r="J611" s="248"/>
      <c r="K611" s="248"/>
      <c r="L611" s="253"/>
      <c r="M611" s="254"/>
      <c r="N611" s="255"/>
      <c r="O611" s="255"/>
      <c r="P611" s="255"/>
      <c r="Q611" s="255"/>
      <c r="R611" s="255"/>
      <c r="S611" s="255"/>
      <c r="T611" s="25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7" t="s">
        <v>164</v>
      </c>
      <c r="AU611" s="257" t="s">
        <v>82</v>
      </c>
      <c r="AV611" s="14" t="s">
        <v>82</v>
      </c>
      <c r="AW611" s="14" t="s">
        <v>33</v>
      </c>
      <c r="AX611" s="14" t="s">
        <v>72</v>
      </c>
      <c r="AY611" s="257" t="s">
        <v>150</v>
      </c>
    </row>
    <row r="612" spans="1:51" s="17" customFormat="1" ht="12">
      <c r="A612" s="17"/>
      <c r="B612" s="292"/>
      <c r="C612" s="293"/>
      <c r="D612" s="230" t="s">
        <v>164</v>
      </c>
      <c r="E612" s="294" t="s">
        <v>19</v>
      </c>
      <c r="F612" s="295" t="s">
        <v>679</v>
      </c>
      <c r="G612" s="293"/>
      <c r="H612" s="296">
        <v>1771.28</v>
      </c>
      <c r="I612" s="297"/>
      <c r="J612" s="293"/>
      <c r="K612" s="293"/>
      <c r="L612" s="298"/>
      <c r="M612" s="299"/>
      <c r="N612" s="300"/>
      <c r="O612" s="300"/>
      <c r="P612" s="300"/>
      <c r="Q612" s="300"/>
      <c r="R612" s="300"/>
      <c r="S612" s="300"/>
      <c r="T612" s="301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T612" s="302" t="s">
        <v>164</v>
      </c>
      <c r="AU612" s="302" t="s">
        <v>82</v>
      </c>
      <c r="AV612" s="17" t="s">
        <v>151</v>
      </c>
      <c r="AW612" s="17" t="s">
        <v>33</v>
      </c>
      <c r="AX612" s="17" t="s">
        <v>72</v>
      </c>
      <c r="AY612" s="302" t="s">
        <v>150</v>
      </c>
    </row>
    <row r="613" spans="1:51" s="13" customFormat="1" ht="12">
      <c r="A613" s="13"/>
      <c r="B613" s="237"/>
      <c r="C613" s="238"/>
      <c r="D613" s="230" t="s">
        <v>164</v>
      </c>
      <c r="E613" s="239" t="s">
        <v>19</v>
      </c>
      <c r="F613" s="240" t="s">
        <v>680</v>
      </c>
      <c r="G613" s="238"/>
      <c r="H613" s="239" t="s">
        <v>19</v>
      </c>
      <c r="I613" s="241"/>
      <c r="J613" s="238"/>
      <c r="K613" s="238"/>
      <c r="L613" s="242"/>
      <c r="M613" s="243"/>
      <c r="N613" s="244"/>
      <c r="O613" s="244"/>
      <c r="P613" s="244"/>
      <c r="Q613" s="244"/>
      <c r="R613" s="244"/>
      <c r="S613" s="244"/>
      <c r="T613" s="24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6" t="s">
        <v>164</v>
      </c>
      <c r="AU613" s="246" t="s">
        <v>82</v>
      </c>
      <c r="AV613" s="13" t="s">
        <v>80</v>
      </c>
      <c r="AW613" s="13" t="s">
        <v>33</v>
      </c>
      <c r="AX613" s="13" t="s">
        <v>72</v>
      </c>
      <c r="AY613" s="246" t="s">
        <v>150</v>
      </c>
    </row>
    <row r="614" spans="1:51" s="13" customFormat="1" ht="12">
      <c r="A614" s="13"/>
      <c r="B614" s="237"/>
      <c r="C614" s="238"/>
      <c r="D614" s="230" t="s">
        <v>164</v>
      </c>
      <c r="E614" s="239" t="s">
        <v>19</v>
      </c>
      <c r="F614" s="240" t="s">
        <v>493</v>
      </c>
      <c r="G614" s="238"/>
      <c r="H614" s="239" t="s">
        <v>19</v>
      </c>
      <c r="I614" s="241"/>
      <c r="J614" s="238"/>
      <c r="K614" s="238"/>
      <c r="L614" s="242"/>
      <c r="M614" s="243"/>
      <c r="N614" s="244"/>
      <c r="O614" s="244"/>
      <c r="P614" s="244"/>
      <c r="Q614" s="244"/>
      <c r="R614" s="244"/>
      <c r="S614" s="244"/>
      <c r="T614" s="24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6" t="s">
        <v>164</v>
      </c>
      <c r="AU614" s="246" t="s">
        <v>82</v>
      </c>
      <c r="AV614" s="13" t="s">
        <v>80</v>
      </c>
      <c r="AW614" s="13" t="s">
        <v>33</v>
      </c>
      <c r="AX614" s="13" t="s">
        <v>72</v>
      </c>
      <c r="AY614" s="246" t="s">
        <v>150</v>
      </c>
    </row>
    <row r="615" spans="1:51" s="14" customFormat="1" ht="12">
      <c r="A615" s="14"/>
      <c r="B615" s="247"/>
      <c r="C615" s="248"/>
      <c r="D615" s="230" t="s">
        <v>164</v>
      </c>
      <c r="E615" s="249" t="s">
        <v>19</v>
      </c>
      <c r="F615" s="250" t="s">
        <v>681</v>
      </c>
      <c r="G615" s="248"/>
      <c r="H615" s="251">
        <v>70.508</v>
      </c>
      <c r="I615" s="252"/>
      <c r="J615" s="248"/>
      <c r="K615" s="248"/>
      <c r="L615" s="253"/>
      <c r="M615" s="254"/>
      <c r="N615" s="255"/>
      <c r="O615" s="255"/>
      <c r="P615" s="255"/>
      <c r="Q615" s="255"/>
      <c r="R615" s="255"/>
      <c r="S615" s="255"/>
      <c r="T615" s="256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7" t="s">
        <v>164</v>
      </c>
      <c r="AU615" s="257" t="s">
        <v>82</v>
      </c>
      <c r="AV615" s="14" t="s">
        <v>82</v>
      </c>
      <c r="AW615" s="14" t="s">
        <v>33</v>
      </c>
      <c r="AX615" s="14" t="s">
        <v>72</v>
      </c>
      <c r="AY615" s="257" t="s">
        <v>150</v>
      </c>
    </row>
    <row r="616" spans="1:51" s="13" customFormat="1" ht="12">
      <c r="A616" s="13"/>
      <c r="B616" s="237"/>
      <c r="C616" s="238"/>
      <c r="D616" s="230" t="s">
        <v>164</v>
      </c>
      <c r="E616" s="239" t="s">
        <v>19</v>
      </c>
      <c r="F616" s="240" t="s">
        <v>495</v>
      </c>
      <c r="G616" s="238"/>
      <c r="H616" s="239" t="s">
        <v>19</v>
      </c>
      <c r="I616" s="241"/>
      <c r="J616" s="238"/>
      <c r="K616" s="238"/>
      <c r="L616" s="242"/>
      <c r="M616" s="243"/>
      <c r="N616" s="244"/>
      <c r="O616" s="244"/>
      <c r="P616" s="244"/>
      <c r="Q616" s="244"/>
      <c r="R616" s="244"/>
      <c r="S616" s="244"/>
      <c r="T616" s="24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6" t="s">
        <v>164</v>
      </c>
      <c r="AU616" s="246" t="s">
        <v>82</v>
      </c>
      <c r="AV616" s="13" t="s">
        <v>80</v>
      </c>
      <c r="AW616" s="13" t="s">
        <v>33</v>
      </c>
      <c r="AX616" s="13" t="s">
        <v>72</v>
      </c>
      <c r="AY616" s="246" t="s">
        <v>150</v>
      </c>
    </row>
    <row r="617" spans="1:51" s="14" customFormat="1" ht="12">
      <c r="A617" s="14"/>
      <c r="B617" s="247"/>
      <c r="C617" s="248"/>
      <c r="D617" s="230" t="s">
        <v>164</v>
      </c>
      <c r="E617" s="249" t="s">
        <v>19</v>
      </c>
      <c r="F617" s="250" t="s">
        <v>682</v>
      </c>
      <c r="G617" s="248"/>
      <c r="H617" s="251">
        <v>306.425</v>
      </c>
      <c r="I617" s="252"/>
      <c r="J617" s="248"/>
      <c r="K617" s="248"/>
      <c r="L617" s="253"/>
      <c r="M617" s="254"/>
      <c r="N617" s="255"/>
      <c r="O617" s="255"/>
      <c r="P617" s="255"/>
      <c r="Q617" s="255"/>
      <c r="R617" s="255"/>
      <c r="S617" s="255"/>
      <c r="T617" s="25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7" t="s">
        <v>164</v>
      </c>
      <c r="AU617" s="257" t="s">
        <v>82</v>
      </c>
      <c r="AV617" s="14" t="s">
        <v>82</v>
      </c>
      <c r="AW617" s="14" t="s">
        <v>33</v>
      </c>
      <c r="AX617" s="14" t="s">
        <v>72</v>
      </c>
      <c r="AY617" s="257" t="s">
        <v>150</v>
      </c>
    </row>
    <row r="618" spans="1:51" s="13" customFormat="1" ht="12">
      <c r="A618" s="13"/>
      <c r="B618" s="237"/>
      <c r="C618" s="238"/>
      <c r="D618" s="230" t="s">
        <v>164</v>
      </c>
      <c r="E618" s="239" t="s">
        <v>19</v>
      </c>
      <c r="F618" s="240" t="s">
        <v>550</v>
      </c>
      <c r="G618" s="238"/>
      <c r="H618" s="239" t="s">
        <v>19</v>
      </c>
      <c r="I618" s="241"/>
      <c r="J618" s="238"/>
      <c r="K618" s="238"/>
      <c r="L618" s="242"/>
      <c r="M618" s="243"/>
      <c r="N618" s="244"/>
      <c r="O618" s="244"/>
      <c r="P618" s="244"/>
      <c r="Q618" s="244"/>
      <c r="R618" s="244"/>
      <c r="S618" s="244"/>
      <c r="T618" s="24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6" t="s">
        <v>164</v>
      </c>
      <c r="AU618" s="246" t="s">
        <v>82</v>
      </c>
      <c r="AV618" s="13" t="s">
        <v>80</v>
      </c>
      <c r="AW618" s="13" t="s">
        <v>33</v>
      </c>
      <c r="AX618" s="13" t="s">
        <v>72</v>
      </c>
      <c r="AY618" s="246" t="s">
        <v>150</v>
      </c>
    </row>
    <row r="619" spans="1:51" s="14" customFormat="1" ht="12">
      <c r="A619" s="14"/>
      <c r="B619" s="247"/>
      <c r="C619" s="248"/>
      <c r="D619" s="230" t="s">
        <v>164</v>
      </c>
      <c r="E619" s="249" t="s">
        <v>19</v>
      </c>
      <c r="F619" s="250" t="s">
        <v>683</v>
      </c>
      <c r="G619" s="248"/>
      <c r="H619" s="251">
        <v>14.04</v>
      </c>
      <c r="I619" s="252"/>
      <c r="J619" s="248"/>
      <c r="K619" s="248"/>
      <c r="L619" s="253"/>
      <c r="M619" s="254"/>
      <c r="N619" s="255"/>
      <c r="O619" s="255"/>
      <c r="P619" s="255"/>
      <c r="Q619" s="255"/>
      <c r="R619" s="255"/>
      <c r="S619" s="255"/>
      <c r="T619" s="25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7" t="s">
        <v>164</v>
      </c>
      <c r="AU619" s="257" t="s">
        <v>82</v>
      </c>
      <c r="AV619" s="14" t="s">
        <v>82</v>
      </c>
      <c r="AW619" s="14" t="s">
        <v>33</v>
      </c>
      <c r="AX619" s="14" t="s">
        <v>72</v>
      </c>
      <c r="AY619" s="257" t="s">
        <v>150</v>
      </c>
    </row>
    <row r="620" spans="1:51" s="13" customFormat="1" ht="12">
      <c r="A620" s="13"/>
      <c r="B620" s="237"/>
      <c r="C620" s="238"/>
      <c r="D620" s="230" t="s">
        <v>164</v>
      </c>
      <c r="E620" s="239" t="s">
        <v>19</v>
      </c>
      <c r="F620" s="240" t="s">
        <v>552</v>
      </c>
      <c r="G620" s="238"/>
      <c r="H620" s="239" t="s">
        <v>19</v>
      </c>
      <c r="I620" s="241"/>
      <c r="J620" s="238"/>
      <c r="K620" s="238"/>
      <c r="L620" s="242"/>
      <c r="M620" s="243"/>
      <c r="N620" s="244"/>
      <c r="O620" s="244"/>
      <c r="P620" s="244"/>
      <c r="Q620" s="244"/>
      <c r="R620" s="244"/>
      <c r="S620" s="244"/>
      <c r="T620" s="24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6" t="s">
        <v>164</v>
      </c>
      <c r="AU620" s="246" t="s">
        <v>82</v>
      </c>
      <c r="AV620" s="13" t="s">
        <v>80</v>
      </c>
      <c r="AW620" s="13" t="s">
        <v>33</v>
      </c>
      <c r="AX620" s="13" t="s">
        <v>72</v>
      </c>
      <c r="AY620" s="246" t="s">
        <v>150</v>
      </c>
    </row>
    <row r="621" spans="1:51" s="14" customFormat="1" ht="12">
      <c r="A621" s="14"/>
      <c r="B621" s="247"/>
      <c r="C621" s="248"/>
      <c r="D621" s="230" t="s">
        <v>164</v>
      </c>
      <c r="E621" s="249" t="s">
        <v>19</v>
      </c>
      <c r="F621" s="250" t="s">
        <v>684</v>
      </c>
      <c r="G621" s="248"/>
      <c r="H621" s="251">
        <v>13.163</v>
      </c>
      <c r="I621" s="252"/>
      <c r="J621" s="248"/>
      <c r="K621" s="248"/>
      <c r="L621" s="253"/>
      <c r="M621" s="254"/>
      <c r="N621" s="255"/>
      <c r="O621" s="255"/>
      <c r="P621" s="255"/>
      <c r="Q621" s="255"/>
      <c r="R621" s="255"/>
      <c r="S621" s="255"/>
      <c r="T621" s="25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7" t="s">
        <v>164</v>
      </c>
      <c r="AU621" s="257" t="s">
        <v>82</v>
      </c>
      <c r="AV621" s="14" t="s">
        <v>82</v>
      </c>
      <c r="AW621" s="14" t="s">
        <v>33</v>
      </c>
      <c r="AX621" s="14" t="s">
        <v>72</v>
      </c>
      <c r="AY621" s="257" t="s">
        <v>150</v>
      </c>
    </row>
    <row r="622" spans="1:51" s="13" customFormat="1" ht="12">
      <c r="A622" s="13"/>
      <c r="B622" s="237"/>
      <c r="C622" s="238"/>
      <c r="D622" s="230" t="s">
        <v>164</v>
      </c>
      <c r="E622" s="239" t="s">
        <v>19</v>
      </c>
      <c r="F622" s="240" t="s">
        <v>554</v>
      </c>
      <c r="G622" s="238"/>
      <c r="H622" s="239" t="s">
        <v>19</v>
      </c>
      <c r="I622" s="241"/>
      <c r="J622" s="238"/>
      <c r="K622" s="238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164</v>
      </c>
      <c r="AU622" s="246" t="s">
        <v>82</v>
      </c>
      <c r="AV622" s="13" t="s">
        <v>80</v>
      </c>
      <c r="AW622" s="13" t="s">
        <v>33</v>
      </c>
      <c r="AX622" s="13" t="s">
        <v>72</v>
      </c>
      <c r="AY622" s="246" t="s">
        <v>150</v>
      </c>
    </row>
    <row r="623" spans="1:51" s="14" customFormat="1" ht="12">
      <c r="A623" s="14"/>
      <c r="B623" s="247"/>
      <c r="C623" s="248"/>
      <c r="D623" s="230" t="s">
        <v>164</v>
      </c>
      <c r="E623" s="249" t="s">
        <v>19</v>
      </c>
      <c r="F623" s="250" t="s">
        <v>685</v>
      </c>
      <c r="G623" s="248"/>
      <c r="H623" s="251">
        <v>4.29</v>
      </c>
      <c r="I623" s="252"/>
      <c r="J623" s="248"/>
      <c r="K623" s="248"/>
      <c r="L623" s="253"/>
      <c r="M623" s="254"/>
      <c r="N623" s="255"/>
      <c r="O623" s="255"/>
      <c r="P623" s="255"/>
      <c r="Q623" s="255"/>
      <c r="R623" s="255"/>
      <c r="S623" s="255"/>
      <c r="T623" s="25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7" t="s">
        <v>164</v>
      </c>
      <c r="AU623" s="257" t="s">
        <v>82</v>
      </c>
      <c r="AV623" s="14" t="s">
        <v>82</v>
      </c>
      <c r="AW623" s="14" t="s">
        <v>33</v>
      </c>
      <c r="AX623" s="14" t="s">
        <v>72</v>
      </c>
      <c r="AY623" s="257" t="s">
        <v>150</v>
      </c>
    </row>
    <row r="624" spans="1:51" s="13" customFormat="1" ht="12">
      <c r="A624" s="13"/>
      <c r="B624" s="237"/>
      <c r="C624" s="238"/>
      <c r="D624" s="230" t="s">
        <v>164</v>
      </c>
      <c r="E624" s="239" t="s">
        <v>19</v>
      </c>
      <c r="F624" s="240" t="s">
        <v>556</v>
      </c>
      <c r="G624" s="238"/>
      <c r="H624" s="239" t="s">
        <v>19</v>
      </c>
      <c r="I624" s="241"/>
      <c r="J624" s="238"/>
      <c r="K624" s="238"/>
      <c r="L624" s="242"/>
      <c r="M624" s="243"/>
      <c r="N624" s="244"/>
      <c r="O624" s="244"/>
      <c r="P624" s="244"/>
      <c r="Q624" s="244"/>
      <c r="R624" s="244"/>
      <c r="S624" s="244"/>
      <c r="T624" s="24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6" t="s">
        <v>164</v>
      </c>
      <c r="AU624" s="246" t="s">
        <v>82</v>
      </c>
      <c r="AV624" s="13" t="s">
        <v>80</v>
      </c>
      <c r="AW624" s="13" t="s">
        <v>33</v>
      </c>
      <c r="AX624" s="13" t="s">
        <v>72</v>
      </c>
      <c r="AY624" s="246" t="s">
        <v>150</v>
      </c>
    </row>
    <row r="625" spans="1:51" s="14" customFormat="1" ht="12">
      <c r="A625" s="14"/>
      <c r="B625" s="247"/>
      <c r="C625" s="248"/>
      <c r="D625" s="230" t="s">
        <v>164</v>
      </c>
      <c r="E625" s="249" t="s">
        <v>19</v>
      </c>
      <c r="F625" s="250" t="s">
        <v>685</v>
      </c>
      <c r="G625" s="248"/>
      <c r="H625" s="251">
        <v>4.29</v>
      </c>
      <c r="I625" s="252"/>
      <c r="J625" s="248"/>
      <c r="K625" s="248"/>
      <c r="L625" s="253"/>
      <c r="M625" s="254"/>
      <c r="N625" s="255"/>
      <c r="O625" s="255"/>
      <c r="P625" s="255"/>
      <c r="Q625" s="255"/>
      <c r="R625" s="255"/>
      <c r="S625" s="255"/>
      <c r="T625" s="25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7" t="s">
        <v>164</v>
      </c>
      <c r="AU625" s="257" t="s">
        <v>82</v>
      </c>
      <c r="AV625" s="14" t="s">
        <v>82</v>
      </c>
      <c r="AW625" s="14" t="s">
        <v>33</v>
      </c>
      <c r="AX625" s="14" t="s">
        <v>72</v>
      </c>
      <c r="AY625" s="257" t="s">
        <v>150</v>
      </c>
    </row>
    <row r="626" spans="1:51" s="13" customFormat="1" ht="12">
      <c r="A626" s="13"/>
      <c r="B626" s="237"/>
      <c r="C626" s="238"/>
      <c r="D626" s="230" t="s">
        <v>164</v>
      </c>
      <c r="E626" s="239" t="s">
        <v>19</v>
      </c>
      <c r="F626" s="240" t="s">
        <v>557</v>
      </c>
      <c r="G626" s="238"/>
      <c r="H626" s="239" t="s">
        <v>19</v>
      </c>
      <c r="I626" s="241"/>
      <c r="J626" s="238"/>
      <c r="K626" s="238"/>
      <c r="L626" s="242"/>
      <c r="M626" s="243"/>
      <c r="N626" s="244"/>
      <c r="O626" s="244"/>
      <c r="P626" s="244"/>
      <c r="Q626" s="244"/>
      <c r="R626" s="244"/>
      <c r="S626" s="244"/>
      <c r="T626" s="24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6" t="s">
        <v>164</v>
      </c>
      <c r="AU626" s="246" t="s">
        <v>82</v>
      </c>
      <c r="AV626" s="13" t="s">
        <v>80</v>
      </c>
      <c r="AW626" s="13" t="s">
        <v>33</v>
      </c>
      <c r="AX626" s="13" t="s">
        <v>72</v>
      </c>
      <c r="AY626" s="246" t="s">
        <v>150</v>
      </c>
    </row>
    <row r="627" spans="1:51" s="14" customFormat="1" ht="12">
      <c r="A627" s="14"/>
      <c r="B627" s="247"/>
      <c r="C627" s="248"/>
      <c r="D627" s="230" t="s">
        <v>164</v>
      </c>
      <c r="E627" s="249" t="s">
        <v>19</v>
      </c>
      <c r="F627" s="250" t="s">
        <v>685</v>
      </c>
      <c r="G627" s="248"/>
      <c r="H627" s="251">
        <v>4.29</v>
      </c>
      <c r="I627" s="252"/>
      <c r="J627" s="248"/>
      <c r="K627" s="248"/>
      <c r="L627" s="253"/>
      <c r="M627" s="254"/>
      <c r="N627" s="255"/>
      <c r="O627" s="255"/>
      <c r="P627" s="255"/>
      <c r="Q627" s="255"/>
      <c r="R627" s="255"/>
      <c r="S627" s="255"/>
      <c r="T627" s="25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7" t="s">
        <v>164</v>
      </c>
      <c r="AU627" s="257" t="s">
        <v>82</v>
      </c>
      <c r="AV627" s="14" t="s">
        <v>82</v>
      </c>
      <c r="AW627" s="14" t="s">
        <v>33</v>
      </c>
      <c r="AX627" s="14" t="s">
        <v>72</v>
      </c>
      <c r="AY627" s="257" t="s">
        <v>150</v>
      </c>
    </row>
    <row r="628" spans="1:51" s="13" customFormat="1" ht="12">
      <c r="A628" s="13"/>
      <c r="B628" s="237"/>
      <c r="C628" s="238"/>
      <c r="D628" s="230" t="s">
        <v>164</v>
      </c>
      <c r="E628" s="239" t="s">
        <v>19</v>
      </c>
      <c r="F628" s="240" t="s">
        <v>558</v>
      </c>
      <c r="G628" s="238"/>
      <c r="H628" s="239" t="s">
        <v>19</v>
      </c>
      <c r="I628" s="241"/>
      <c r="J628" s="238"/>
      <c r="K628" s="238"/>
      <c r="L628" s="242"/>
      <c r="M628" s="243"/>
      <c r="N628" s="244"/>
      <c r="O628" s="244"/>
      <c r="P628" s="244"/>
      <c r="Q628" s="244"/>
      <c r="R628" s="244"/>
      <c r="S628" s="244"/>
      <c r="T628" s="24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6" t="s">
        <v>164</v>
      </c>
      <c r="AU628" s="246" t="s">
        <v>82</v>
      </c>
      <c r="AV628" s="13" t="s">
        <v>80</v>
      </c>
      <c r="AW628" s="13" t="s">
        <v>33</v>
      </c>
      <c r="AX628" s="13" t="s">
        <v>72</v>
      </c>
      <c r="AY628" s="246" t="s">
        <v>150</v>
      </c>
    </row>
    <row r="629" spans="1:51" s="14" customFormat="1" ht="12">
      <c r="A629" s="14"/>
      <c r="B629" s="247"/>
      <c r="C629" s="248"/>
      <c r="D629" s="230" t="s">
        <v>164</v>
      </c>
      <c r="E629" s="249" t="s">
        <v>19</v>
      </c>
      <c r="F629" s="250" t="s">
        <v>686</v>
      </c>
      <c r="G629" s="248"/>
      <c r="H629" s="251">
        <v>4.505</v>
      </c>
      <c r="I629" s="252"/>
      <c r="J629" s="248"/>
      <c r="K629" s="248"/>
      <c r="L629" s="253"/>
      <c r="M629" s="254"/>
      <c r="N629" s="255"/>
      <c r="O629" s="255"/>
      <c r="P629" s="255"/>
      <c r="Q629" s="255"/>
      <c r="R629" s="255"/>
      <c r="S629" s="255"/>
      <c r="T629" s="25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7" t="s">
        <v>164</v>
      </c>
      <c r="AU629" s="257" t="s">
        <v>82</v>
      </c>
      <c r="AV629" s="14" t="s">
        <v>82</v>
      </c>
      <c r="AW629" s="14" t="s">
        <v>33</v>
      </c>
      <c r="AX629" s="14" t="s">
        <v>72</v>
      </c>
      <c r="AY629" s="257" t="s">
        <v>150</v>
      </c>
    </row>
    <row r="630" spans="1:51" s="13" customFormat="1" ht="12">
      <c r="A630" s="13"/>
      <c r="B630" s="237"/>
      <c r="C630" s="238"/>
      <c r="D630" s="230" t="s">
        <v>164</v>
      </c>
      <c r="E630" s="239" t="s">
        <v>19</v>
      </c>
      <c r="F630" s="240" t="s">
        <v>658</v>
      </c>
      <c r="G630" s="238"/>
      <c r="H630" s="239" t="s">
        <v>19</v>
      </c>
      <c r="I630" s="241"/>
      <c r="J630" s="238"/>
      <c r="K630" s="238"/>
      <c r="L630" s="242"/>
      <c r="M630" s="243"/>
      <c r="N630" s="244"/>
      <c r="O630" s="244"/>
      <c r="P630" s="244"/>
      <c r="Q630" s="244"/>
      <c r="R630" s="244"/>
      <c r="S630" s="244"/>
      <c r="T630" s="245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6" t="s">
        <v>164</v>
      </c>
      <c r="AU630" s="246" t="s">
        <v>82</v>
      </c>
      <c r="AV630" s="13" t="s">
        <v>80</v>
      </c>
      <c r="AW630" s="13" t="s">
        <v>33</v>
      </c>
      <c r="AX630" s="13" t="s">
        <v>72</v>
      </c>
      <c r="AY630" s="246" t="s">
        <v>150</v>
      </c>
    </row>
    <row r="631" spans="1:51" s="14" customFormat="1" ht="12">
      <c r="A631" s="14"/>
      <c r="B631" s="247"/>
      <c r="C631" s="248"/>
      <c r="D631" s="230" t="s">
        <v>164</v>
      </c>
      <c r="E631" s="249" t="s">
        <v>19</v>
      </c>
      <c r="F631" s="250" t="s">
        <v>687</v>
      </c>
      <c r="G631" s="248"/>
      <c r="H631" s="251">
        <v>106.565</v>
      </c>
      <c r="I631" s="252"/>
      <c r="J631" s="248"/>
      <c r="K631" s="248"/>
      <c r="L631" s="253"/>
      <c r="M631" s="254"/>
      <c r="N631" s="255"/>
      <c r="O631" s="255"/>
      <c r="P631" s="255"/>
      <c r="Q631" s="255"/>
      <c r="R631" s="255"/>
      <c r="S631" s="255"/>
      <c r="T631" s="256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7" t="s">
        <v>164</v>
      </c>
      <c r="AU631" s="257" t="s">
        <v>82</v>
      </c>
      <c r="AV631" s="14" t="s">
        <v>82</v>
      </c>
      <c r="AW631" s="14" t="s">
        <v>33</v>
      </c>
      <c r="AX631" s="14" t="s">
        <v>72</v>
      </c>
      <c r="AY631" s="257" t="s">
        <v>150</v>
      </c>
    </row>
    <row r="632" spans="1:51" s="17" customFormat="1" ht="12">
      <c r="A632" s="17"/>
      <c r="B632" s="292"/>
      <c r="C632" s="293"/>
      <c r="D632" s="230" t="s">
        <v>164</v>
      </c>
      <c r="E632" s="294" t="s">
        <v>19</v>
      </c>
      <c r="F632" s="295" t="s">
        <v>679</v>
      </c>
      <c r="G632" s="293"/>
      <c r="H632" s="296">
        <v>528.076</v>
      </c>
      <c r="I632" s="297"/>
      <c r="J632" s="293"/>
      <c r="K632" s="293"/>
      <c r="L632" s="298"/>
      <c r="M632" s="299"/>
      <c r="N632" s="300"/>
      <c r="O632" s="300"/>
      <c r="P632" s="300"/>
      <c r="Q632" s="300"/>
      <c r="R632" s="300"/>
      <c r="S632" s="300"/>
      <c r="T632" s="301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T632" s="302" t="s">
        <v>164</v>
      </c>
      <c r="AU632" s="302" t="s">
        <v>82</v>
      </c>
      <c r="AV632" s="17" t="s">
        <v>151</v>
      </c>
      <c r="AW632" s="17" t="s">
        <v>33</v>
      </c>
      <c r="AX632" s="17" t="s">
        <v>72</v>
      </c>
      <c r="AY632" s="302" t="s">
        <v>150</v>
      </c>
    </row>
    <row r="633" spans="1:51" s="13" customFormat="1" ht="12">
      <c r="A633" s="13"/>
      <c r="B633" s="237"/>
      <c r="C633" s="238"/>
      <c r="D633" s="230" t="s">
        <v>164</v>
      </c>
      <c r="E633" s="239" t="s">
        <v>19</v>
      </c>
      <c r="F633" s="240" t="s">
        <v>688</v>
      </c>
      <c r="G633" s="238"/>
      <c r="H633" s="239" t="s">
        <v>19</v>
      </c>
      <c r="I633" s="241"/>
      <c r="J633" s="238"/>
      <c r="K633" s="238"/>
      <c r="L633" s="242"/>
      <c r="M633" s="243"/>
      <c r="N633" s="244"/>
      <c r="O633" s="244"/>
      <c r="P633" s="244"/>
      <c r="Q633" s="244"/>
      <c r="R633" s="244"/>
      <c r="S633" s="244"/>
      <c r="T633" s="24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6" t="s">
        <v>164</v>
      </c>
      <c r="AU633" s="246" t="s">
        <v>82</v>
      </c>
      <c r="AV633" s="13" t="s">
        <v>80</v>
      </c>
      <c r="AW633" s="13" t="s">
        <v>33</v>
      </c>
      <c r="AX633" s="13" t="s">
        <v>72</v>
      </c>
      <c r="AY633" s="246" t="s">
        <v>150</v>
      </c>
    </row>
    <row r="634" spans="1:51" s="14" customFormat="1" ht="12">
      <c r="A634" s="14"/>
      <c r="B634" s="247"/>
      <c r="C634" s="248"/>
      <c r="D634" s="230" t="s">
        <v>164</v>
      </c>
      <c r="E634" s="249" t="s">
        <v>19</v>
      </c>
      <c r="F634" s="250" t="s">
        <v>689</v>
      </c>
      <c r="G634" s="248"/>
      <c r="H634" s="251">
        <v>-91.44</v>
      </c>
      <c r="I634" s="252"/>
      <c r="J634" s="248"/>
      <c r="K634" s="248"/>
      <c r="L634" s="253"/>
      <c r="M634" s="254"/>
      <c r="N634" s="255"/>
      <c r="O634" s="255"/>
      <c r="P634" s="255"/>
      <c r="Q634" s="255"/>
      <c r="R634" s="255"/>
      <c r="S634" s="255"/>
      <c r="T634" s="25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7" t="s">
        <v>164</v>
      </c>
      <c r="AU634" s="257" t="s">
        <v>82</v>
      </c>
      <c r="AV634" s="14" t="s">
        <v>82</v>
      </c>
      <c r="AW634" s="14" t="s">
        <v>33</v>
      </c>
      <c r="AX634" s="14" t="s">
        <v>72</v>
      </c>
      <c r="AY634" s="257" t="s">
        <v>150</v>
      </c>
    </row>
    <row r="635" spans="1:51" s="17" customFormat="1" ht="12">
      <c r="A635" s="17"/>
      <c r="B635" s="292"/>
      <c r="C635" s="293"/>
      <c r="D635" s="230" t="s">
        <v>164</v>
      </c>
      <c r="E635" s="294" t="s">
        <v>19</v>
      </c>
      <c r="F635" s="295" t="s">
        <v>679</v>
      </c>
      <c r="G635" s="293"/>
      <c r="H635" s="296">
        <v>-91.44</v>
      </c>
      <c r="I635" s="297"/>
      <c r="J635" s="293"/>
      <c r="K635" s="293"/>
      <c r="L635" s="298"/>
      <c r="M635" s="299"/>
      <c r="N635" s="300"/>
      <c r="O635" s="300"/>
      <c r="P635" s="300"/>
      <c r="Q635" s="300"/>
      <c r="R635" s="300"/>
      <c r="S635" s="300"/>
      <c r="T635" s="301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T635" s="302" t="s">
        <v>164</v>
      </c>
      <c r="AU635" s="302" t="s">
        <v>82</v>
      </c>
      <c r="AV635" s="17" t="s">
        <v>151</v>
      </c>
      <c r="AW635" s="17" t="s">
        <v>33</v>
      </c>
      <c r="AX635" s="17" t="s">
        <v>72</v>
      </c>
      <c r="AY635" s="302" t="s">
        <v>150</v>
      </c>
    </row>
    <row r="636" spans="1:51" s="15" customFormat="1" ht="12">
      <c r="A636" s="15"/>
      <c r="B636" s="258"/>
      <c r="C636" s="259"/>
      <c r="D636" s="230" t="s">
        <v>164</v>
      </c>
      <c r="E636" s="260" t="s">
        <v>103</v>
      </c>
      <c r="F636" s="261" t="s">
        <v>168</v>
      </c>
      <c r="G636" s="259"/>
      <c r="H636" s="262">
        <v>2207.916</v>
      </c>
      <c r="I636" s="263"/>
      <c r="J636" s="259"/>
      <c r="K636" s="259"/>
      <c r="L636" s="264"/>
      <c r="M636" s="265"/>
      <c r="N636" s="266"/>
      <c r="O636" s="266"/>
      <c r="P636" s="266"/>
      <c r="Q636" s="266"/>
      <c r="R636" s="266"/>
      <c r="S636" s="266"/>
      <c r="T636" s="267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68" t="s">
        <v>164</v>
      </c>
      <c r="AU636" s="268" t="s">
        <v>82</v>
      </c>
      <c r="AV636" s="15" t="s">
        <v>158</v>
      </c>
      <c r="AW636" s="15" t="s">
        <v>33</v>
      </c>
      <c r="AX636" s="15" t="s">
        <v>80</v>
      </c>
      <c r="AY636" s="268" t="s">
        <v>150</v>
      </c>
    </row>
    <row r="637" spans="1:65" s="2" customFormat="1" ht="33" customHeight="1">
      <c r="A637" s="42"/>
      <c r="B637" s="43"/>
      <c r="C637" s="217" t="s">
        <v>690</v>
      </c>
      <c r="D637" s="217" t="s">
        <v>153</v>
      </c>
      <c r="E637" s="218" t="s">
        <v>691</v>
      </c>
      <c r="F637" s="219" t="s">
        <v>692</v>
      </c>
      <c r="G637" s="220" t="s">
        <v>156</v>
      </c>
      <c r="H637" s="221">
        <v>2207.916</v>
      </c>
      <c r="I637" s="222"/>
      <c r="J637" s="223">
        <f>ROUND(I637*H637,2)</f>
        <v>0</v>
      </c>
      <c r="K637" s="219" t="s">
        <v>157</v>
      </c>
      <c r="L637" s="48"/>
      <c r="M637" s="224" t="s">
        <v>19</v>
      </c>
      <c r="N637" s="225" t="s">
        <v>43</v>
      </c>
      <c r="O637" s="88"/>
      <c r="P637" s="226">
        <f>O637*H637</f>
        <v>0</v>
      </c>
      <c r="Q637" s="226">
        <v>1.32E-05</v>
      </c>
      <c r="R637" s="226">
        <f>Q637*H637</f>
        <v>0.029144491200000004</v>
      </c>
      <c r="S637" s="226">
        <v>0</v>
      </c>
      <c r="T637" s="227">
        <f>S637*H637</f>
        <v>0</v>
      </c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R637" s="228" t="s">
        <v>265</v>
      </c>
      <c r="AT637" s="228" t="s">
        <v>153</v>
      </c>
      <c r="AU637" s="228" t="s">
        <v>82</v>
      </c>
      <c r="AY637" s="21" t="s">
        <v>150</v>
      </c>
      <c r="BE637" s="229">
        <f>IF(N637="základní",J637,0)</f>
        <v>0</v>
      </c>
      <c r="BF637" s="229">
        <f>IF(N637="snížená",J637,0)</f>
        <v>0</v>
      </c>
      <c r="BG637" s="229">
        <f>IF(N637="zákl. přenesená",J637,0)</f>
        <v>0</v>
      </c>
      <c r="BH637" s="229">
        <f>IF(N637="sníž. přenesená",J637,0)</f>
        <v>0</v>
      </c>
      <c r="BI637" s="229">
        <f>IF(N637="nulová",J637,0)</f>
        <v>0</v>
      </c>
      <c r="BJ637" s="21" t="s">
        <v>80</v>
      </c>
      <c r="BK637" s="229">
        <f>ROUND(I637*H637,2)</f>
        <v>0</v>
      </c>
      <c r="BL637" s="21" t="s">
        <v>265</v>
      </c>
      <c r="BM637" s="228" t="s">
        <v>693</v>
      </c>
    </row>
    <row r="638" spans="1:47" s="2" customFormat="1" ht="12">
      <c r="A638" s="42"/>
      <c r="B638" s="43"/>
      <c r="C638" s="44"/>
      <c r="D638" s="230" t="s">
        <v>160</v>
      </c>
      <c r="E638" s="44"/>
      <c r="F638" s="231" t="s">
        <v>694</v>
      </c>
      <c r="G638" s="44"/>
      <c r="H638" s="44"/>
      <c r="I638" s="232"/>
      <c r="J638" s="44"/>
      <c r="K638" s="44"/>
      <c r="L638" s="48"/>
      <c r="M638" s="233"/>
      <c r="N638" s="234"/>
      <c r="O638" s="88"/>
      <c r="P638" s="88"/>
      <c r="Q638" s="88"/>
      <c r="R638" s="88"/>
      <c r="S638" s="88"/>
      <c r="T638" s="89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T638" s="21" t="s">
        <v>160</v>
      </c>
      <c r="AU638" s="21" t="s">
        <v>82</v>
      </c>
    </row>
    <row r="639" spans="1:47" s="2" customFormat="1" ht="12">
      <c r="A639" s="42"/>
      <c r="B639" s="43"/>
      <c r="C639" s="44"/>
      <c r="D639" s="235" t="s">
        <v>162</v>
      </c>
      <c r="E639" s="44"/>
      <c r="F639" s="236" t="s">
        <v>695</v>
      </c>
      <c r="G639" s="44"/>
      <c r="H639" s="44"/>
      <c r="I639" s="232"/>
      <c r="J639" s="44"/>
      <c r="K639" s="44"/>
      <c r="L639" s="48"/>
      <c r="M639" s="233"/>
      <c r="N639" s="234"/>
      <c r="O639" s="88"/>
      <c r="P639" s="88"/>
      <c r="Q639" s="88"/>
      <c r="R639" s="88"/>
      <c r="S639" s="88"/>
      <c r="T639" s="89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T639" s="21" t="s">
        <v>162</v>
      </c>
      <c r="AU639" s="21" t="s">
        <v>82</v>
      </c>
    </row>
    <row r="640" spans="1:51" s="14" customFormat="1" ht="12">
      <c r="A640" s="14"/>
      <c r="B640" s="247"/>
      <c r="C640" s="248"/>
      <c r="D640" s="230" t="s">
        <v>164</v>
      </c>
      <c r="E640" s="249" t="s">
        <v>19</v>
      </c>
      <c r="F640" s="250" t="s">
        <v>103</v>
      </c>
      <c r="G640" s="248"/>
      <c r="H640" s="251">
        <v>2207.916</v>
      </c>
      <c r="I640" s="252"/>
      <c r="J640" s="248"/>
      <c r="K640" s="248"/>
      <c r="L640" s="253"/>
      <c r="M640" s="254"/>
      <c r="N640" s="255"/>
      <c r="O640" s="255"/>
      <c r="P640" s="255"/>
      <c r="Q640" s="255"/>
      <c r="R640" s="255"/>
      <c r="S640" s="255"/>
      <c r="T640" s="256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7" t="s">
        <v>164</v>
      </c>
      <c r="AU640" s="257" t="s">
        <v>82</v>
      </c>
      <c r="AV640" s="14" t="s">
        <v>82</v>
      </c>
      <c r="AW640" s="14" t="s">
        <v>33</v>
      </c>
      <c r="AX640" s="14" t="s">
        <v>80</v>
      </c>
      <c r="AY640" s="257" t="s">
        <v>150</v>
      </c>
    </row>
    <row r="641" spans="1:63" s="12" customFormat="1" ht="25.9" customHeight="1">
      <c r="A641" s="12"/>
      <c r="B641" s="201"/>
      <c r="C641" s="202"/>
      <c r="D641" s="203" t="s">
        <v>71</v>
      </c>
      <c r="E641" s="204" t="s">
        <v>696</v>
      </c>
      <c r="F641" s="204" t="s">
        <v>697</v>
      </c>
      <c r="G641" s="202"/>
      <c r="H641" s="202"/>
      <c r="I641" s="205"/>
      <c r="J641" s="206">
        <f>BK641</f>
        <v>0</v>
      </c>
      <c r="K641" s="202"/>
      <c r="L641" s="207"/>
      <c r="M641" s="208"/>
      <c r="N641" s="209"/>
      <c r="O641" s="209"/>
      <c r="P641" s="210">
        <f>SUM(P642:P647)</f>
        <v>0</v>
      </c>
      <c r="Q641" s="209"/>
      <c r="R641" s="210">
        <f>SUM(R642:R647)</f>
        <v>0</v>
      </c>
      <c r="S641" s="209"/>
      <c r="T641" s="211">
        <f>SUM(T642:T647)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12" t="s">
        <v>158</v>
      </c>
      <c r="AT641" s="213" t="s">
        <v>71</v>
      </c>
      <c r="AU641" s="213" t="s">
        <v>72</v>
      </c>
      <c r="AY641" s="212" t="s">
        <v>150</v>
      </c>
      <c r="BK641" s="214">
        <f>SUM(BK642:BK647)</f>
        <v>0</v>
      </c>
    </row>
    <row r="642" spans="1:65" s="2" customFormat="1" ht="16.5" customHeight="1">
      <c r="A642" s="42"/>
      <c r="B642" s="43"/>
      <c r="C642" s="217" t="s">
        <v>698</v>
      </c>
      <c r="D642" s="217" t="s">
        <v>153</v>
      </c>
      <c r="E642" s="218" t="s">
        <v>699</v>
      </c>
      <c r="F642" s="219" t="s">
        <v>700</v>
      </c>
      <c r="G642" s="220" t="s">
        <v>701</v>
      </c>
      <c r="H642" s="221">
        <v>80</v>
      </c>
      <c r="I642" s="222"/>
      <c r="J642" s="223">
        <f>ROUND(I642*H642,2)</f>
        <v>0</v>
      </c>
      <c r="K642" s="219" t="s">
        <v>157</v>
      </c>
      <c r="L642" s="48"/>
      <c r="M642" s="224" t="s">
        <v>19</v>
      </c>
      <c r="N642" s="225" t="s">
        <v>43</v>
      </c>
      <c r="O642" s="88"/>
      <c r="P642" s="226">
        <f>O642*H642</f>
        <v>0</v>
      </c>
      <c r="Q642" s="226">
        <v>0</v>
      </c>
      <c r="R642" s="226">
        <f>Q642*H642</f>
        <v>0</v>
      </c>
      <c r="S642" s="226">
        <v>0</v>
      </c>
      <c r="T642" s="227">
        <f>S642*H642</f>
        <v>0</v>
      </c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R642" s="228" t="s">
        <v>702</v>
      </c>
      <c r="AT642" s="228" t="s">
        <v>153</v>
      </c>
      <c r="AU642" s="228" t="s">
        <v>80</v>
      </c>
      <c r="AY642" s="21" t="s">
        <v>150</v>
      </c>
      <c r="BE642" s="229">
        <f>IF(N642="základní",J642,0)</f>
        <v>0</v>
      </c>
      <c r="BF642" s="229">
        <f>IF(N642="snížená",J642,0)</f>
        <v>0</v>
      </c>
      <c r="BG642" s="229">
        <f>IF(N642="zákl. přenesená",J642,0)</f>
        <v>0</v>
      </c>
      <c r="BH642" s="229">
        <f>IF(N642="sníž. přenesená",J642,0)</f>
        <v>0</v>
      </c>
      <c r="BI642" s="229">
        <f>IF(N642="nulová",J642,0)</f>
        <v>0</v>
      </c>
      <c r="BJ642" s="21" t="s">
        <v>80</v>
      </c>
      <c r="BK642" s="229">
        <f>ROUND(I642*H642,2)</f>
        <v>0</v>
      </c>
      <c r="BL642" s="21" t="s">
        <v>702</v>
      </c>
      <c r="BM642" s="228" t="s">
        <v>703</v>
      </c>
    </row>
    <row r="643" spans="1:47" s="2" customFormat="1" ht="12">
      <c r="A643" s="42"/>
      <c r="B643" s="43"/>
      <c r="C643" s="44"/>
      <c r="D643" s="230" t="s">
        <v>160</v>
      </c>
      <c r="E643" s="44"/>
      <c r="F643" s="231" t="s">
        <v>704</v>
      </c>
      <c r="G643" s="44"/>
      <c r="H643" s="44"/>
      <c r="I643" s="232"/>
      <c r="J643" s="44"/>
      <c r="K643" s="44"/>
      <c r="L643" s="48"/>
      <c r="M643" s="233"/>
      <c r="N643" s="234"/>
      <c r="O643" s="88"/>
      <c r="P643" s="88"/>
      <c r="Q643" s="88"/>
      <c r="R643" s="88"/>
      <c r="S643" s="88"/>
      <c r="T643" s="89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T643" s="21" t="s">
        <v>160</v>
      </c>
      <c r="AU643" s="21" t="s">
        <v>80</v>
      </c>
    </row>
    <row r="644" spans="1:47" s="2" customFormat="1" ht="12">
      <c r="A644" s="42"/>
      <c r="B644" s="43"/>
      <c r="C644" s="44"/>
      <c r="D644" s="235" t="s">
        <v>162</v>
      </c>
      <c r="E644" s="44"/>
      <c r="F644" s="236" t="s">
        <v>705</v>
      </c>
      <c r="G644" s="44"/>
      <c r="H644" s="44"/>
      <c r="I644" s="232"/>
      <c r="J644" s="44"/>
      <c r="K644" s="44"/>
      <c r="L644" s="48"/>
      <c r="M644" s="233"/>
      <c r="N644" s="234"/>
      <c r="O644" s="88"/>
      <c r="P644" s="88"/>
      <c r="Q644" s="88"/>
      <c r="R644" s="88"/>
      <c r="S644" s="88"/>
      <c r="T644" s="89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T644" s="21" t="s">
        <v>162</v>
      </c>
      <c r="AU644" s="21" t="s">
        <v>80</v>
      </c>
    </row>
    <row r="645" spans="1:51" s="13" customFormat="1" ht="12">
      <c r="A645" s="13"/>
      <c r="B645" s="237"/>
      <c r="C645" s="238"/>
      <c r="D645" s="230" t="s">
        <v>164</v>
      </c>
      <c r="E645" s="239" t="s">
        <v>19</v>
      </c>
      <c r="F645" s="240" t="s">
        <v>706</v>
      </c>
      <c r="G645" s="238"/>
      <c r="H645" s="239" t="s">
        <v>19</v>
      </c>
      <c r="I645" s="241"/>
      <c r="J645" s="238"/>
      <c r="K645" s="238"/>
      <c r="L645" s="242"/>
      <c r="M645" s="243"/>
      <c r="N645" s="244"/>
      <c r="O645" s="244"/>
      <c r="P645" s="244"/>
      <c r="Q645" s="244"/>
      <c r="R645" s="244"/>
      <c r="S645" s="244"/>
      <c r="T645" s="24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6" t="s">
        <v>164</v>
      </c>
      <c r="AU645" s="246" t="s">
        <v>80</v>
      </c>
      <c r="AV645" s="13" t="s">
        <v>80</v>
      </c>
      <c r="AW645" s="13" t="s">
        <v>33</v>
      </c>
      <c r="AX645" s="13" t="s">
        <v>72</v>
      </c>
      <c r="AY645" s="246" t="s">
        <v>150</v>
      </c>
    </row>
    <row r="646" spans="1:51" s="14" customFormat="1" ht="12">
      <c r="A646" s="14"/>
      <c r="B646" s="247"/>
      <c r="C646" s="248"/>
      <c r="D646" s="230" t="s">
        <v>164</v>
      </c>
      <c r="E646" s="249" t="s">
        <v>19</v>
      </c>
      <c r="F646" s="250" t="s">
        <v>707</v>
      </c>
      <c r="G646" s="248"/>
      <c r="H646" s="251">
        <v>80</v>
      </c>
      <c r="I646" s="252"/>
      <c r="J646" s="248"/>
      <c r="K646" s="248"/>
      <c r="L646" s="253"/>
      <c r="M646" s="254"/>
      <c r="N646" s="255"/>
      <c r="O646" s="255"/>
      <c r="P646" s="255"/>
      <c r="Q646" s="255"/>
      <c r="R646" s="255"/>
      <c r="S646" s="255"/>
      <c r="T646" s="256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7" t="s">
        <v>164</v>
      </c>
      <c r="AU646" s="257" t="s">
        <v>80</v>
      </c>
      <c r="AV646" s="14" t="s">
        <v>82</v>
      </c>
      <c r="AW646" s="14" t="s">
        <v>33</v>
      </c>
      <c r="AX646" s="14" t="s">
        <v>72</v>
      </c>
      <c r="AY646" s="257" t="s">
        <v>150</v>
      </c>
    </row>
    <row r="647" spans="1:51" s="15" customFormat="1" ht="12">
      <c r="A647" s="15"/>
      <c r="B647" s="258"/>
      <c r="C647" s="259"/>
      <c r="D647" s="230" t="s">
        <v>164</v>
      </c>
      <c r="E647" s="260" t="s">
        <v>19</v>
      </c>
      <c r="F647" s="261" t="s">
        <v>168</v>
      </c>
      <c r="G647" s="259"/>
      <c r="H647" s="262">
        <v>80</v>
      </c>
      <c r="I647" s="263"/>
      <c r="J647" s="259"/>
      <c r="K647" s="259"/>
      <c r="L647" s="264"/>
      <c r="M647" s="303"/>
      <c r="N647" s="304"/>
      <c r="O647" s="304"/>
      <c r="P647" s="304"/>
      <c r="Q647" s="304"/>
      <c r="R647" s="304"/>
      <c r="S647" s="304"/>
      <c r="T647" s="30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68" t="s">
        <v>164</v>
      </c>
      <c r="AU647" s="268" t="s">
        <v>80</v>
      </c>
      <c r="AV647" s="15" t="s">
        <v>158</v>
      </c>
      <c r="AW647" s="15" t="s">
        <v>33</v>
      </c>
      <c r="AX647" s="15" t="s">
        <v>80</v>
      </c>
      <c r="AY647" s="268" t="s">
        <v>150</v>
      </c>
    </row>
    <row r="648" spans="1:31" s="2" customFormat="1" ht="6.95" customHeight="1">
      <c r="A648" s="42"/>
      <c r="B648" s="63"/>
      <c r="C648" s="64"/>
      <c r="D648" s="64"/>
      <c r="E648" s="64"/>
      <c r="F648" s="64"/>
      <c r="G648" s="64"/>
      <c r="H648" s="64"/>
      <c r="I648" s="64"/>
      <c r="J648" s="64"/>
      <c r="K648" s="64"/>
      <c r="L648" s="48"/>
      <c r="M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</row>
  </sheetData>
  <sheetProtection password="C675" sheet="1" objects="1" scenarios="1" formatColumns="0" formatRows="0" autoFilter="0"/>
  <autoFilter ref="C100:K647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6" r:id="rId1" display="https://podminky.urs.cz/item/CS_URS_2024_01/346244352"/>
    <hyperlink ref="F114" r:id="rId2" display="https://podminky.urs.cz/item/CS_URS_2024_01/346244354"/>
    <hyperlink ref="F119" r:id="rId3" display="https://podminky.urs.cz/item/CS_URS_2024_01/342272235"/>
    <hyperlink ref="F125" r:id="rId4" display="https://podminky.urs.cz/item/CS_URS_2024_01/342291121"/>
    <hyperlink ref="F131" r:id="rId5" display="https://podminky.urs.cz/item/CS_URS_2024_01/612142001"/>
    <hyperlink ref="F138" r:id="rId6" display="https://podminky.urs.cz/item/CS_URS_2024_01/612321121"/>
    <hyperlink ref="F144" r:id="rId7" display="https://podminky.urs.cz/item/CS_URS_2024_01/612131121"/>
    <hyperlink ref="F149" r:id="rId8" display="https://podminky.urs.cz/item/CS_URS_2024_01/612381006"/>
    <hyperlink ref="F155" r:id="rId9" display="https://podminky.urs.cz/item/CS_URS_2024_01/632451103"/>
    <hyperlink ref="F160" r:id="rId10" display="https://podminky.urs.cz/item/CS_URS_2024_01/642942611"/>
    <hyperlink ref="F173" r:id="rId11" display="https://podminky.urs.cz/item/CS_URS_2024_01/949101111"/>
    <hyperlink ref="F177" r:id="rId12" display="https://podminky.urs.cz/item/CS_URS_2024_01/949121112"/>
    <hyperlink ref="F180" r:id="rId13" display="https://podminky.urs.cz/item/CS_URS_2024_01/949121212"/>
    <hyperlink ref="F183" r:id="rId14" display="https://podminky.urs.cz/item/CS_URS_2024_01/949121812"/>
    <hyperlink ref="F187" r:id="rId15" display="https://podminky.urs.cz/item/CS_URS_2024_01/952901111"/>
    <hyperlink ref="F192" r:id="rId16" display="https://podminky.urs.cz/item/CS_URS_2024_01/962031132"/>
    <hyperlink ref="F197" r:id="rId17" display="https://podminky.urs.cz/item/CS_URS_2024_01/965081213"/>
    <hyperlink ref="F201" r:id="rId18" display="https://podminky.urs.cz/item/CS_URS_2024_01/965081611"/>
    <hyperlink ref="F205" r:id="rId19" display="https://podminky.urs.cz/item/CS_URS_2024_01/968072455"/>
    <hyperlink ref="F213" r:id="rId20" display="https://podminky.urs.cz/item/CS_URS_2024_01/978059541"/>
    <hyperlink ref="F221" r:id="rId21" display="https://podminky.urs.cz/item/CS_URS_2024_01/997013211"/>
    <hyperlink ref="F224" r:id="rId22" display="https://podminky.urs.cz/item/CS_URS_2024_01/997013501"/>
    <hyperlink ref="F227" r:id="rId23" display="https://podminky.urs.cz/item/CS_URS_2024_01/997013509"/>
    <hyperlink ref="F231" r:id="rId24" display="https://podminky.urs.cz/item/CS_URS_2024_01/997013871"/>
    <hyperlink ref="F235" r:id="rId25" display="https://podminky.urs.cz/item/CS_URS_2024_01/998018001"/>
    <hyperlink ref="F240" r:id="rId26" display="https://podminky.urs.cz/item/CS_URS_2024_01/766660001"/>
    <hyperlink ref="F256" r:id="rId27" display="https://podminky.urs.cz/item/CS_URS_2024_01/998766121"/>
    <hyperlink ref="F260" r:id="rId28" display="https://podminky.urs.cz/item/CS_URS_2024_01/767122111"/>
    <hyperlink ref="F269" r:id="rId29" display="https://podminky.urs.cz/item/CS_URS_2024_01/767122812"/>
    <hyperlink ref="F277" r:id="rId30" display="https://podminky.urs.cz/item/CS_URS_2024_01/767610116"/>
    <hyperlink ref="F287" r:id="rId31" display="https://podminky.urs.cz/item/CS_URS_2024_01/767640311"/>
    <hyperlink ref="F294" r:id="rId32" display="https://podminky.urs.cz/item/CS_URS_2024_01/767662110"/>
    <hyperlink ref="F301" r:id="rId33" display="https://podminky.urs.cz/item/CS_URS_2024_01/998767121"/>
    <hyperlink ref="F305" r:id="rId34" display="https://podminky.urs.cz/item/CS_URS_2024_01/771111011"/>
    <hyperlink ref="F309" r:id="rId35" display="https://podminky.urs.cz/item/CS_URS_2024_01/771121011"/>
    <hyperlink ref="F313" r:id="rId36" display="https://podminky.urs.cz/item/CS_URS_2024_01/771151012"/>
    <hyperlink ref="F317" r:id="rId37" display="https://podminky.urs.cz/item/CS_URS_2024_01/771474112"/>
    <hyperlink ref="F329" r:id="rId38" display="https://podminky.urs.cz/item/CS_URS_2024_01/771574111"/>
    <hyperlink ref="F396" r:id="rId39" display="https://podminky.urs.cz/item/CS_URS_2024_01/998771121"/>
    <hyperlink ref="F400" r:id="rId40" display="https://podminky.urs.cz/item/CS_URS_2024_01/781121011"/>
    <hyperlink ref="F404" r:id="rId41" display="https://podminky.urs.cz/item/CS_URS_2024_01/781472217"/>
    <hyperlink ref="F423" r:id="rId42" display="https://podminky.urs.cz/item/CS_URS_2024_01/781492211"/>
    <hyperlink ref="F429" r:id="rId43" display="https://podminky.urs.cz/item/CS_URS_2024_01/781495115"/>
    <hyperlink ref="F445" r:id="rId44" display="https://podminky.urs.cz/item/CS_URS_2024_01/998781121"/>
    <hyperlink ref="F449" r:id="rId45" display="https://podminky.urs.cz/item/CS_URS_2024_01/783301311"/>
    <hyperlink ref="F456" r:id="rId46" display="https://podminky.urs.cz/item/CS_URS_2024_01/783315101"/>
    <hyperlink ref="F463" r:id="rId47" display="https://podminky.urs.cz/item/CS_URS_2024_01/783317101"/>
    <hyperlink ref="F471" r:id="rId48" display="https://podminky.urs.cz/item/CS_URS_2024_01/784111001"/>
    <hyperlink ref="F475" r:id="rId49" display="https://podminky.urs.cz/item/CS_URS_2024_01/784171101"/>
    <hyperlink ref="F544" r:id="rId50" display="https://podminky.urs.cz/item/CS_URS_2024_01/784181121"/>
    <hyperlink ref="F548" r:id="rId51" display="https://podminky.urs.cz/item/CS_URS_2024_01/784221101"/>
    <hyperlink ref="F639" r:id="rId52" display="https://podminky.urs.cz/item/CS_URS_2024_01/784221141"/>
    <hyperlink ref="F644" r:id="rId53" display="https://podminky.urs.cz/item/CS_URS_2024_01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4"/>
      <c r="AT3" s="21" t="s">
        <v>82</v>
      </c>
    </row>
    <row r="4" spans="2:46" s="1" customFormat="1" ht="24.95" customHeight="1">
      <c r="B4" s="24"/>
      <c r="D4" s="145" t="s">
        <v>100</v>
      </c>
      <c r="L4" s="24"/>
      <c r="M4" s="14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47" t="s">
        <v>16</v>
      </c>
      <c r="L6" s="24"/>
    </row>
    <row r="7" spans="2:12" s="1" customFormat="1" ht="16.5" customHeight="1">
      <c r="B7" s="24"/>
      <c r="E7" s="148" t="str">
        <f>'Rekapitulace stavby'!K6</f>
        <v>Šatny praktického vyučování Křimice - 2. etapa, chlapecké šatny</v>
      </c>
      <c r="F7" s="147"/>
      <c r="G7" s="147"/>
      <c r="H7" s="147"/>
      <c r="L7" s="24"/>
    </row>
    <row r="8" spans="2:12" s="1" customFormat="1" ht="12" customHeight="1">
      <c r="B8" s="24"/>
      <c r="D8" s="147" t="s">
        <v>107</v>
      </c>
      <c r="L8" s="24"/>
    </row>
    <row r="9" spans="1:31" s="2" customFormat="1" ht="16.5" customHeight="1">
      <c r="A9" s="42"/>
      <c r="B9" s="48"/>
      <c r="C9" s="42"/>
      <c r="D9" s="42"/>
      <c r="E9" s="148" t="s">
        <v>708</v>
      </c>
      <c r="F9" s="42"/>
      <c r="G9" s="42"/>
      <c r="H9" s="42"/>
      <c r="I9" s="42"/>
      <c r="J9" s="42"/>
      <c r="K9" s="42"/>
      <c r="L9" s="14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 customHeight="1">
      <c r="A10" s="42"/>
      <c r="B10" s="48"/>
      <c r="C10" s="42"/>
      <c r="D10" s="147" t="s">
        <v>709</v>
      </c>
      <c r="E10" s="42"/>
      <c r="F10" s="42"/>
      <c r="G10" s="42"/>
      <c r="H10" s="42"/>
      <c r="I10" s="42"/>
      <c r="J10" s="42"/>
      <c r="K10" s="42"/>
      <c r="L10" s="14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6.5" customHeight="1">
      <c r="A11" s="42"/>
      <c r="B11" s="48"/>
      <c r="C11" s="42"/>
      <c r="D11" s="42"/>
      <c r="E11" s="150" t="s">
        <v>710</v>
      </c>
      <c r="F11" s="42"/>
      <c r="G11" s="42"/>
      <c r="H11" s="42"/>
      <c r="I11" s="42"/>
      <c r="J11" s="42"/>
      <c r="K11" s="42"/>
      <c r="L11" s="14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>
      <c r="A12" s="42"/>
      <c r="B12" s="48"/>
      <c r="C12" s="42"/>
      <c r="D12" s="42"/>
      <c r="E12" s="42"/>
      <c r="F12" s="42"/>
      <c r="G12" s="42"/>
      <c r="H12" s="42"/>
      <c r="I12" s="42"/>
      <c r="J12" s="42"/>
      <c r="K12" s="42"/>
      <c r="L12" s="14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2" customHeight="1">
      <c r="A13" s="42"/>
      <c r="B13" s="48"/>
      <c r="C13" s="42"/>
      <c r="D13" s="147" t="s">
        <v>18</v>
      </c>
      <c r="E13" s="42"/>
      <c r="F13" s="137" t="s">
        <v>19</v>
      </c>
      <c r="G13" s="42"/>
      <c r="H13" s="42"/>
      <c r="I13" s="147" t="s">
        <v>20</v>
      </c>
      <c r="J13" s="137" t="s">
        <v>19</v>
      </c>
      <c r="K13" s="42"/>
      <c r="L13" s="14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47" t="s">
        <v>21</v>
      </c>
      <c r="E14" s="42"/>
      <c r="F14" s="137" t="s">
        <v>22</v>
      </c>
      <c r="G14" s="42"/>
      <c r="H14" s="42"/>
      <c r="I14" s="147" t="s">
        <v>23</v>
      </c>
      <c r="J14" s="151" t="str">
        <f>'Rekapitulace stavby'!AN8</f>
        <v>3. 8. 2021</v>
      </c>
      <c r="K14" s="42"/>
      <c r="L14" s="14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0.8" customHeight="1">
      <c r="A15" s="42"/>
      <c r="B15" s="48"/>
      <c r="C15" s="42"/>
      <c r="D15" s="42"/>
      <c r="E15" s="42"/>
      <c r="F15" s="42"/>
      <c r="G15" s="42"/>
      <c r="H15" s="42"/>
      <c r="I15" s="42"/>
      <c r="J15" s="42"/>
      <c r="K15" s="42"/>
      <c r="L15" s="14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12" customHeight="1">
      <c r="A16" s="42"/>
      <c r="B16" s="48"/>
      <c r="C16" s="42"/>
      <c r="D16" s="147" t="s">
        <v>25</v>
      </c>
      <c r="E16" s="42"/>
      <c r="F16" s="42"/>
      <c r="G16" s="42"/>
      <c r="H16" s="42"/>
      <c r="I16" s="147" t="s">
        <v>26</v>
      </c>
      <c r="J16" s="137" t="s">
        <v>19</v>
      </c>
      <c r="K16" s="42"/>
      <c r="L16" s="14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8" customHeight="1">
      <c r="A17" s="42"/>
      <c r="B17" s="48"/>
      <c r="C17" s="42"/>
      <c r="D17" s="42"/>
      <c r="E17" s="137" t="s">
        <v>27</v>
      </c>
      <c r="F17" s="42"/>
      <c r="G17" s="42"/>
      <c r="H17" s="42"/>
      <c r="I17" s="147" t="s">
        <v>28</v>
      </c>
      <c r="J17" s="137" t="s">
        <v>19</v>
      </c>
      <c r="K17" s="42"/>
      <c r="L17" s="14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6.95" customHeight="1">
      <c r="A18" s="42"/>
      <c r="B18" s="48"/>
      <c r="C18" s="42"/>
      <c r="D18" s="42"/>
      <c r="E18" s="42"/>
      <c r="F18" s="42"/>
      <c r="G18" s="42"/>
      <c r="H18" s="42"/>
      <c r="I18" s="42"/>
      <c r="J18" s="42"/>
      <c r="K18" s="42"/>
      <c r="L18" s="14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12" customHeight="1">
      <c r="A19" s="42"/>
      <c r="B19" s="48"/>
      <c r="C19" s="42"/>
      <c r="D19" s="147" t="s">
        <v>29</v>
      </c>
      <c r="E19" s="42"/>
      <c r="F19" s="42"/>
      <c r="G19" s="42"/>
      <c r="H19" s="42"/>
      <c r="I19" s="147" t="s">
        <v>26</v>
      </c>
      <c r="J19" s="37" t="str">
        <f>'Rekapitulace stavby'!AN13</f>
        <v>Vyplň údaj</v>
      </c>
      <c r="K19" s="42"/>
      <c r="L19" s="14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8" customHeight="1">
      <c r="A20" s="42"/>
      <c r="B20" s="48"/>
      <c r="C20" s="42"/>
      <c r="D20" s="42"/>
      <c r="E20" s="37" t="str">
        <f>'Rekapitulace stavby'!E14</f>
        <v>Vyplň údaj</v>
      </c>
      <c r="F20" s="137"/>
      <c r="G20" s="137"/>
      <c r="H20" s="137"/>
      <c r="I20" s="147" t="s">
        <v>28</v>
      </c>
      <c r="J20" s="37" t="str">
        <f>'Rekapitulace stavby'!AN14</f>
        <v>Vyplň údaj</v>
      </c>
      <c r="K20" s="42"/>
      <c r="L20" s="14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6.95" customHeight="1">
      <c r="A21" s="42"/>
      <c r="B21" s="48"/>
      <c r="C21" s="42"/>
      <c r="D21" s="42"/>
      <c r="E21" s="42"/>
      <c r="F21" s="42"/>
      <c r="G21" s="42"/>
      <c r="H21" s="42"/>
      <c r="I21" s="42"/>
      <c r="J21" s="42"/>
      <c r="K21" s="42"/>
      <c r="L21" s="14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12" customHeight="1">
      <c r="A22" s="42"/>
      <c r="B22" s="48"/>
      <c r="C22" s="42"/>
      <c r="D22" s="147" t="s">
        <v>31</v>
      </c>
      <c r="E22" s="42"/>
      <c r="F22" s="42"/>
      <c r="G22" s="42"/>
      <c r="H22" s="42"/>
      <c r="I22" s="147" t="s">
        <v>26</v>
      </c>
      <c r="J22" s="137" t="s">
        <v>19</v>
      </c>
      <c r="K22" s="42"/>
      <c r="L22" s="14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8" customHeight="1">
      <c r="A23" s="42"/>
      <c r="B23" s="48"/>
      <c r="C23" s="42"/>
      <c r="D23" s="42"/>
      <c r="E23" s="137" t="s">
        <v>32</v>
      </c>
      <c r="F23" s="42"/>
      <c r="G23" s="42"/>
      <c r="H23" s="42"/>
      <c r="I23" s="147" t="s">
        <v>28</v>
      </c>
      <c r="J23" s="137" t="s">
        <v>19</v>
      </c>
      <c r="K23" s="42"/>
      <c r="L23" s="14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6.95" customHeight="1">
      <c r="A24" s="42"/>
      <c r="B24" s="48"/>
      <c r="C24" s="42"/>
      <c r="D24" s="42"/>
      <c r="E24" s="42"/>
      <c r="F24" s="42"/>
      <c r="G24" s="42"/>
      <c r="H24" s="42"/>
      <c r="I24" s="42"/>
      <c r="J24" s="42"/>
      <c r="K24" s="42"/>
      <c r="L24" s="14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12" customHeight="1">
      <c r="A25" s="42"/>
      <c r="B25" s="48"/>
      <c r="C25" s="42"/>
      <c r="D25" s="147" t="s">
        <v>34</v>
      </c>
      <c r="E25" s="42"/>
      <c r="F25" s="42"/>
      <c r="G25" s="42"/>
      <c r="H25" s="42"/>
      <c r="I25" s="147" t="s">
        <v>26</v>
      </c>
      <c r="J25" s="137" t="s">
        <v>19</v>
      </c>
      <c r="K25" s="42"/>
      <c r="L25" s="1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8" customHeight="1">
      <c r="A26" s="42"/>
      <c r="B26" s="48"/>
      <c r="C26" s="42"/>
      <c r="D26" s="42"/>
      <c r="E26" s="137" t="s">
        <v>35</v>
      </c>
      <c r="F26" s="42"/>
      <c r="G26" s="42"/>
      <c r="H26" s="42"/>
      <c r="I26" s="147" t="s">
        <v>28</v>
      </c>
      <c r="J26" s="137" t="s">
        <v>19</v>
      </c>
      <c r="K26" s="42"/>
      <c r="L26" s="1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2" customFormat="1" ht="6.95" customHeight="1">
      <c r="A27" s="42"/>
      <c r="B27" s="48"/>
      <c r="C27" s="42"/>
      <c r="D27" s="42"/>
      <c r="E27" s="42"/>
      <c r="F27" s="42"/>
      <c r="G27" s="42"/>
      <c r="H27" s="42"/>
      <c r="I27" s="42"/>
      <c r="J27" s="42"/>
      <c r="K27" s="42"/>
      <c r="L27" s="149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12" customHeight="1">
      <c r="A28" s="42"/>
      <c r="B28" s="48"/>
      <c r="C28" s="42"/>
      <c r="D28" s="147" t="s">
        <v>36</v>
      </c>
      <c r="E28" s="42"/>
      <c r="F28" s="42"/>
      <c r="G28" s="42"/>
      <c r="H28" s="42"/>
      <c r="I28" s="42"/>
      <c r="J28" s="42"/>
      <c r="K28" s="42"/>
      <c r="L28" s="14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8" customFormat="1" ht="71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2"/>
      <c r="B30" s="48"/>
      <c r="C30" s="42"/>
      <c r="D30" s="42"/>
      <c r="E30" s="42"/>
      <c r="F30" s="42"/>
      <c r="G30" s="42"/>
      <c r="H30" s="42"/>
      <c r="I30" s="42"/>
      <c r="J30" s="42"/>
      <c r="K30" s="42"/>
      <c r="L30" s="14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56"/>
      <c r="E31" s="156"/>
      <c r="F31" s="156"/>
      <c r="G31" s="156"/>
      <c r="H31" s="156"/>
      <c r="I31" s="156"/>
      <c r="J31" s="156"/>
      <c r="K31" s="156"/>
      <c r="L31" s="14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25.4" customHeight="1">
      <c r="A32" s="42"/>
      <c r="B32" s="48"/>
      <c r="C32" s="42"/>
      <c r="D32" s="157" t="s">
        <v>38</v>
      </c>
      <c r="E32" s="42"/>
      <c r="F32" s="42"/>
      <c r="G32" s="42"/>
      <c r="H32" s="42"/>
      <c r="I32" s="42"/>
      <c r="J32" s="158">
        <f>ROUND(J90,2)</f>
        <v>0</v>
      </c>
      <c r="K32" s="42"/>
      <c r="L32" s="14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6.95" customHeight="1">
      <c r="A33" s="42"/>
      <c r="B33" s="48"/>
      <c r="C33" s="42"/>
      <c r="D33" s="156"/>
      <c r="E33" s="156"/>
      <c r="F33" s="156"/>
      <c r="G33" s="156"/>
      <c r="H33" s="156"/>
      <c r="I33" s="156"/>
      <c r="J33" s="156"/>
      <c r="K33" s="156"/>
      <c r="L33" s="14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42"/>
      <c r="F34" s="159" t="s">
        <v>40</v>
      </c>
      <c r="G34" s="42"/>
      <c r="H34" s="42"/>
      <c r="I34" s="159" t="s">
        <v>39</v>
      </c>
      <c r="J34" s="159" t="s">
        <v>41</v>
      </c>
      <c r="K34" s="42"/>
      <c r="L34" s="1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>
      <c r="A35" s="42"/>
      <c r="B35" s="48"/>
      <c r="C35" s="42"/>
      <c r="D35" s="160" t="s">
        <v>42</v>
      </c>
      <c r="E35" s="147" t="s">
        <v>43</v>
      </c>
      <c r="F35" s="161">
        <f>ROUND((SUM(BE90:BE195)),2)</f>
        <v>0</v>
      </c>
      <c r="G35" s="42"/>
      <c r="H35" s="42"/>
      <c r="I35" s="162">
        <v>0.21</v>
      </c>
      <c r="J35" s="161">
        <f>ROUND(((SUM(BE90:BE195))*I35),2)</f>
        <v>0</v>
      </c>
      <c r="K35" s="42"/>
      <c r="L35" s="14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>
      <c r="A36" s="42"/>
      <c r="B36" s="48"/>
      <c r="C36" s="42"/>
      <c r="D36" s="42"/>
      <c r="E36" s="147" t="s">
        <v>44</v>
      </c>
      <c r="F36" s="161">
        <f>ROUND((SUM(BF90:BF195)),2)</f>
        <v>0</v>
      </c>
      <c r="G36" s="42"/>
      <c r="H36" s="42"/>
      <c r="I36" s="162">
        <v>0.12</v>
      </c>
      <c r="J36" s="161">
        <f>ROUND(((SUM(BF90:BF195))*I36),2)</f>
        <v>0</v>
      </c>
      <c r="K36" s="42"/>
      <c r="L36" s="14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47" t="s">
        <v>45</v>
      </c>
      <c r="F37" s="161">
        <f>ROUND((SUM(BG90:BG195)),2)</f>
        <v>0</v>
      </c>
      <c r="G37" s="42"/>
      <c r="H37" s="42"/>
      <c r="I37" s="162">
        <v>0.21</v>
      </c>
      <c r="J37" s="161">
        <f>0</f>
        <v>0</v>
      </c>
      <c r="K37" s="42"/>
      <c r="L37" s="14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14.4" customHeight="1" hidden="1">
      <c r="A38" s="42"/>
      <c r="B38" s="48"/>
      <c r="C38" s="42"/>
      <c r="D38" s="42"/>
      <c r="E38" s="147" t="s">
        <v>46</v>
      </c>
      <c r="F38" s="161">
        <f>ROUND((SUM(BH90:BH195)),2)</f>
        <v>0</v>
      </c>
      <c r="G38" s="42"/>
      <c r="H38" s="42"/>
      <c r="I38" s="162">
        <v>0.12</v>
      </c>
      <c r="J38" s="161">
        <f>0</f>
        <v>0</v>
      </c>
      <c r="K38" s="42"/>
      <c r="L38" s="14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14.4" customHeight="1" hidden="1">
      <c r="A39" s="42"/>
      <c r="B39" s="48"/>
      <c r="C39" s="42"/>
      <c r="D39" s="42"/>
      <c r="E39" s="147" t="s">
        <v>47</v>
      </c>
      <c r="F39" s="161">
        <f>ROUND((SUM(BI90:BI195)),2)</f>
        <v>0</v>
      </c>
      <c r="G39" s="42"/>
      <c r="H39" s="42"/>
      <c r="I39" s="162">
        <v>0</v>
      </c>
      <c r="J39" s="161">
        <f>0</f>
        <v>0</v>
      </c>
      <c r="K39" s="42"/>
      <c r="L39" s="14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6.95" customHeight="1">
      <c r="A40" s="42"/>
      <c r="B40" s="48"/>
      <c r="C40" s="42"/>
      <c r="D40" s="42"/>
      <c r="E40" s="42"/>
      <c r="F40" s="42"/>
      <c r="G40" s="42"/>
      <c r="H40" s="42"/>
      <c r="I40" s="42"/>
      <c r="J40" s="42"/>
      <c r="K40" s="42"/>
      <c r="L40" s="1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2" customFormat="1" ht="25.4" customHeight="1">
      <c r="A41" s="42"/>
      <c r="B41" s="48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2" customFormat="1" ht="14.4" customHeight="1">
      <c r="A42" s="42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6" spans="1:31" s="2" customFormat="1" ht="6.95" customHeight="1">
      <c r="A46" s="42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24.95" customHeight="1">
      <c r="A47" s="42"/>
      <c r="B47" s="43"/>
      <c r="C47" s="27" t="s">
        <v>109</v>
      </c>
      <c r="D47" s="44"/>
      <c r="E47" s="44"/>
      <c r="F47" s="44"/>
      <c r="G47" s="44"/>
      <c r="H47" s="44"/>
      <c r="I47" s="44"/>
      <c r="J47" s="44"/>
      <c r="K47" s="44"/>
      <c r="L47" s="14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1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16</v>
      </c>
      <c r="D49" s="44"/>
      <c r="E49" s="44"/>
      <c r="F49" s="44"/>
      <c r="G49" s="44"/>
      <c r="H49" s="44"/>
      <c r="I49" s="44"/>
      <c r="J49" s="44"/>
      <c r="K49" s="44"/>
      <c r="L49" s="14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174" t="str">
        <f>E7</f>
        <v>Šatny praktického vyučování Křimice - 2. etapa, chlapecké šatny</v>
      </c>
      <c r="F50" s="36"/>
      <c r="G50" s="36"/>
      <c r="H50" s="36"/>
      <c r="I50" s="44"/>
      <c r="J50" s="44"/>
      <c r="K50" s="44"/>
      <c r="L50" s="14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2:12" s="1" customFormat="1" ht="12" customHeight="1">
      <c r="B51" s="25"/>
      <c r="C51" s="36" t="s">
        <v>107</v>
      </c>
      <c r="D51" s="26"/>
      <c r="E51" s="26"/>
      <c r="F51" s="26"/>
      <c r="G51" s="26"/>
      <c r="H51" s="26"/>
      <c r="I51" s="26"/>
      <c r="J51" s="26"/>
      <c r="K51" s="26"/>
      <c r="L51" s="24"/>
    </row>
    <row r="52" spans="1:31" s="2" customFormat="1" ht="16.5" customHeight="1">
      <c r="A52" s="42"/>
      <c r="B52" s="43"/>
      <c r="C52" s="44"/>
      <c r="D52" s="44"/>
      <c r="E52" s="174" t="s">
        <v>708</v>
      </c>
      <c r="F52" s="44"/>
      <c r="G52" s="44"/>
      <c r="H52" s="44"/>
      <c r="I52" s="44"/>
      <c r="J52" s="44"/>
      <c r="K52" s="44"/>
      <c r="L52" s="14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12" customHeight="1">
      <c r="A53" s="42"/>
      <c r="B53" s="43"/>
      <c r="C53" s="36" t="s">
        <v>709</v>
      </c>
      <c r="D53" s="44"/>
      <c r="E53" s="44"/>
      <c r="F53" s="44"/>
      <c r="G53" s="44"/>
      <c r="H53" s="44"/>
      <c r="I53" s="44"/>
      <c r="J53" s="44"/>
      <c r="K53" s="44"/>
      <c r="L53" s="14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6.5" customHeight="1">
      <c r="A54" s="42"/>
      <c r="B54" s="43"/>
      <c r="C54" s="44"/>
      <c r="D54" s="44"/>
      <c r="E54" s="73" t="str">
        <f>E11</f>
        <v>D.1.4.1. - Elektroinstalace</v>
      </c>
      <c r="F54" s="44"/>
      <c r="G54" s="44"/>
      <c r="H54" s="44"/>
      <c r="I54" s="44"/>
      <c r="J54" s="44"/>
      <c r="K54" s="44"/>
      <c r="L54" s="14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6.95" customHeight="1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14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2" customHeight="1">
      <c r="A56" s="42"/>
      <c r="B56" s="43"/>
      <c r="C56" s="36" t="s">
        <v>21</v>
      </c>
      <c r="D56" s="44"/>
      <c r="E56" s="44"/>
      <c r="F56" s="31" t="str">
        <f>F14</f>
        <v>Průkopníků 290/9, 322 00 Plzeň, Křimice</v>
      </c>
      <c r="G56" s="44"/>
      <c r="H56" s="44"/>
      <c r="I56" s="36" t="s">
        <v>23</v>
      </c>
      <c r="J56" s="76" t="str">
        <f>IF(J14="","",J14)</f>
        <v>3. 8. 2021</v>
      </c>
      <c r="K56" s="44"/>
      <c r="L56" s="14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6.95" customHeight="1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14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5.15" customHeight="1">
      <c r="A58" s="42"/>
      <c r="B58" s="43"/>
      <c r="C58" s="36" t="s">
        <v>25</v>
      </c>
      <c r="D58" s="44"/>
      <c r="E58" s="44"/>
      <c r="F58" s="31" t="str">
        <f>E17</f>
        <v>SPŠD, Plzeň, Karlovarská 99, Karlovarská 1210/99</v>
      </c>
      <c r="G58" s="44"/>
      <c r="H58" s="44"/>
      <c r="I58" s="36" t="s">
        <v>31</v>
      </c>
      <c r="J58" s="40" t="str">
        <f>E23</f>
        <v xml:space="preserve">PLANSTAV a. s. </v>
      </c>
      <c r="K58" s="44"/>
      <c r="L58" s="14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s="2" customFormat="1" ht="15.15" customHeight="1">
      <c r="A59" s="42"/>
      <c r="B59" s="43"/>
      <c r="C59" s="36" t="s">
        <v>29</v>
      </c>
      <c r="D59" s="44"/>
      <c r="E59" s="44"/>
      <c r="F59" s="31" t="str">
        <f>IF(E20="","",E20)</f>
        <v>Vyplň údaj</v>
      </c>
      <c r="G59" s="44"/>
      <c r="H59" s="44"/>
      <c r="I59" s="36" t="s">
        <v>34</v>
      </c>
      <c r="J59" s="40" t="str">
        <f>E26</f>
        <v xml:space="preserve">Michal Jirka </v>
      </c>
      <c r="K59" s="44"/>
      <c r="L59" s="1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s="2" customFormat="1" ht="10.3" customHeight="1">
      <c r="A60" s="4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149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2" customFormat="1" ht="29.25" customHeight="1">
      <c r="A61" s="42"/>
      <c r="B61" s="43"/>
      <c r="C61" s="175" t="s">
        <v>110</v>
      </c>
      <c r="D61" s="176"/>
      <c r="E61" s="176"/>
      <c r="F61" s="176"/>
      <c r="G61" s="176"/>
      <c r="H61" s="176"/>
      <c r="I61" s="176"/>
      <c r="J61" s="177" t="s">
        <v>111</v>
      </c>
      <c r="K61" s="176"/>
      <c r="L61" s="149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2" customFormat="1" ht="10.3" customHeight="1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14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47" s="2" customFormat="1" ht="22.8" customHeight="1">
      <c r="A63" s="42"/>
      <c r="B63" s="43"/>
      <c r="C63" s="178" t="s">
        <v>70</v>
      </c>
      <c r="D63" s="44"/>
      <c r="E63" s="44"/>
      <c r="F63" s="44"/>
      <c r="G63" s="44"/>
      <c r="H63" s="44"/>
      <c r="I63" s="44"/>
      <c r="J63" s="106">
        <f>J90</f>
        <v>0</v>
      </c>
      <c r="K63" s="44"/>
      <c r="L63" s="149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U63" s="21" t="s">
        <v>112</v>
      </c>
    </row>
    <row r="64" spans="1:31" s="9" customFormat="1" ht="24.95" customHeight="1">
      <c r="A64" s="9"/>
      <c r="B64" s="179"/>
      <c r="C64" s="180"/>
      <c r="D64" s="181" t="s">
        <v>711</v>
      </c>
      <c r="E64" s="182"/>
      <c r="F64" s="182"/>
      <c r="G64" s="182"/>
      <c r="H64" s="182"/>
      <c r="I64" s="182"/>
      <c r="J64" s="183">
        <f>J91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9"/>
      <c r="C65" s="180"/>
      <c r="D65" s="181" t="s">
        <v>712</v>
      </c>
      <c r="E65" s="182"/>
      <c r="F65" s="182"/>
      <c r="G65" s="182"/>
      <c r="H65" s="182"/>
      <c r="I65" s="182"/>
      <c r="J65" s="183">
        <f>J98</f>
        <v>0</v>
      </c>
      <c r="K65" s="180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9"/>
      <c r="C66" s="180"/>
      <c r="D66" s="181" t="s">
        <v>713</v>
      </c>
      <c r="E66" s="182"/>
      <c r="F66" s="182"/>
      <c r="G66" s="182"/>
      <c r="H66" s="182"/>
      <c r="I66" s="182"/>
      <c r="J66" s="183">
        <f>J139</f>
        <v>0</v>
      </c>
      <c r="K66" s="180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9"/>
      <c r="C67" s="180"/>
      <c r="D67" s="181" t="s">
        <v>714</v>
      </c>
      <c r="E67" s="182"/>
      <c r="F67" s="182"/>
      <c r="G67" s="182"/>
      <c r="H67" s="182"/>
      <c r="I67" s="182"/>
      <c r="J67" s="183">
        <f>J178</f>
        <v>0</v>
      </c>
      <c r="K67" s="180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9"/>
      <c r="C68" s="180"/>
      <c r="D68" s="181" t="s">
        <v>715</v>
      </c>
      <c r="E68" s="182"/>
      <c r="F68" s="182"/>
      <c r="G68" s="182"/>
      <c r="H68" s="182"/>
      <c r="I68" s="182"/>
      <c r="J68" s="183">
        <f>J181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14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6.95" customHeight="1">
      <c r="A70" s="42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4" spans="1:31" s="2" customFormat="1" ht="6.95" customHeight="1">
      <c r="A74" s="42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14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24.95" customHeight="1">
      <c r="A75" s="42"/>
      <c r="B75" s="43"/>
      <c r="C75" s="27" t="s">
        <v>135</v>
      </c>
      <c r="D75" s="44"/>
      <c r="E75" s="44"/>
      <c r="F75" s="44"/>
      <c r="G75" s="44"/>
      <c r="H75" s="44"/>
      <c r="I75" s="44"/>
      <c r="J75" s="44"/>
      <c r="K75" s="44"/>
      <c r="L75" s="14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6.95" customHeight="1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14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16</v>
      </c>
      <c r="D77" s="44"/>
      <c r="E77" s="44"/>
      <c r="F77" s="44"/>
      <c r="G77" s="44"/>
      <c r="H77" s="44"/>
      <c r="I77" s="44"/>
      <c r="J77" s="44"/>
      <c r="K77" s="44"/>
      <c r="L77" s="14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6.5" customHeight="1">
      <c r="A78" s="42"/>
      <c r="B78" s="43"/>
      <c r="C78" s="44"/>
      <c r="D78" s="44"/>
      <c r="E78" s="174" t="str">
        <f>E7</f>
        <v>Šatny praktického vyučování Křimice - 2. etapa, chlapecké šatny</v>
      </c>
      <c r="F78" s="36"/>
      <c r="G78" s="36"/>
      <c r="H78" s="36"/>
      <c r="I78" s="44"/>
      <c r="J78" s="44"/>
      <c r="K78" s="44"/>
      <c r="L78" s="14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2:12" s="1" customFormat="1" ht="12" customHeight="1">
      <c r="B79" s="25"/>
      <c r="C79" s="36" t="s">
        <v>107</v>
      </c>
      <c r="D79" s="26"/>
      <c r="E79" s="26"/>
      <c r="F79" s="26"/>
      <c r="G79" s="26"/>
      <c r="H79" s="26"/>
      <c r="I79" s="26"/>
      <c r="J79" s="26"/>
      <c r="K79" s="26"/>
      <c r="L79" s="24"/>
    </row>
    <row r="80" spans="1:31" s="2" customFormat="1" ht="16.5" customHeight="1">
      <c r="A80" s="42"/>
      <c r="B80" s="43"/>
      <c r="C80" s="44"/>
      <c r="D80" s="44"/>
      <c r="E80" s="174" t="s">
        <v>708</v>
      </c>
      <c r="F80" s="44"/>
      <c r="G80" s="44"/>
      <c r="H80" s="44"/>
      <c r="I80" s="44"/>
      <c r="J80" s="44"/>
      <c r="K80" s="44"/>
      <c r="L80" s="14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2" customHeight="1">
      <c r="A81" s="42"/>
      <c r="B81" s="43"/>
      <c r="C81" s="36" t="s">
        <v>709</v>
      </c>
      <c r="D81" s="44"/>
      <c r="E81" s="44"/>
      <c r="F81" s="44"/>
      <c r="G81" s="44"/>
      <c r="H81" s="44"/>
      <c r="I81" s="44"/>
      <c r="J81" s="44"/>
      <c r="K81" s="44"/>
      <c r="L81" s="14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16.5" customHeight="1">
      <c r="A82" s="42"/>
      <c r="B82" s="43"/>
      <c r="C82" s="44"/>
      <c r="D82" s="44"/>
      <c r="E82" s="73" t="str">
        <f>E11</f>
        <v>D.1.4.1. - Elektroinstalace</v>
      </c>
      <c r="F82" s="44"/>
      <c r="G82" s="44"/>
      <c r="H82" s="44"/>
      <c r="I82" s="44"/>
      <c r="J82" s="44"/>
      <c r="K82" s="44"/>
      <c r="L82" s="14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14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2" customHeight="1">
      <c r="A84" s="42"/>
      <c r="B84" s="43"/>
      <c r="C84" s="36" t="s">
        <v>21</v>
      </c>
      <c r="D84" s="44"/>
      <c r="E84" s="44"/>
      <c r="F84" s="31" t="str">
        <f>F14</f>
        <v>Průkopníků 290/9, 322 00 Plzeň, Křimice</v>
      </c>
      <c r="G84" s="44"/>
      <c r="H84" s="44"/>
      <c r="I84" s="36" t="s">
        <v>23</v>
      </c>
      <c r="J84" s="76" t="str">
        <f>IF(J14="","",J14)</f>
        <v>3. 8. 2021</v>
      </c>
      <c r="K84" s="44"/>
      <c r="L84" s="14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6.95" customHeight="1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14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15.15" customHeight="1">
      <c r="A86" s="42"/>
      <c r="B86" s="43"/>
      <c r="C86" s="36" t="s">
        <v>25</v>
      </c>
      <c r="D86" s="44"/>
      <c r="E86" s="44"/>
      <c r="F86" s="31" t="str">
        <f>E17</f>
        <v>SPŠD, Plzeň, Karlovarská 99, Karlovarská 1210/99</v>
      </c>
      <c r="G86" s="44"/>
      <c r="H86" s="44"/>
      <c r="I86" s="36" t="s">
        <v>31</v>
      </c>
      <c r="J86" s="40" t="str">
        <f>E23</f>
        <v xml:space="preserve">PLANSTAV a. s. </v>
      </c>
      <c r="K86" s="44"/>
      <c r="L86" s="149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5.15" customHeight="1">
      <c r="A87" s="42"/>
      <c r="B87" s="43"/>
      <c r="C87" s="36" t="s">
        <v>29</v>
      </c>
      <c r="D87" s="44"/>
      <c r="E87" s="44"/>
      <c r="F87" s="31" t="str">
        <f>IF(E20="","",E20)</f>
        <v>Vyplň údaj</v>
      </c>
      <c r="G87" s="44"/>
      <c r="H87" s="44"/>
      <c r="I87" s="36" t="s">
        <v>34</v>
      </c>
      <c r="J87" s="40" t="str">
        <f>E26</f>
        <v xml:space="preserve">Michal Jirka </v>
      </c>
      <c r="K87" s="44"/>
      <c r="L87" s="14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10.3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14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11" customFormat="1" ht="29.25" customHeight="1">
      <c r="A89" s="190"/>
      <c r="B89" s="191"/>
      <c r="C89" s="192" t="s">
        <v>136</v>
      </c>
      <c r="D89" s="193" t="s">
        <v>57</v>
      </c>
      <c r="E89" s="193" t="s">
        <v>53</v>
      </c>
      <c r="F89" s="193" t="s">
        <v>54</v>
      </c>
      <c r="G89" s="193" t="s">
        <v>137</v>
      </c>
      <c r="H89" s="193" t="s">
        <v>138</v>
      </c>
      <c r="I89" s="193" t="s">
        <v>139</v>
      </c>
      <c r="J89" s="193" t="s">
        <v>111</v>
      </c>
      <c r="K89" s="194" t="s">
        <v>140</v>
      </c>
      <c r="L89" s="195"/>
      <c r="M89" s="96" t="s">
        <v>19</v>
      </c>
      <c r="N89" s="97" t="s">
        <v>42</v>
      </c>
      <c r="O89" s="97" t="s">
        <v>141</v>
      </c>
      <c r="P89" s="97" t="s">
        <v>142</v>
      </c>
      <c r="Q89" s="97" t="s">
        <v>143</v>
      </c>
      <c r="R89" s="97" t="s">
        <v>144</v>
      </c>
      <c r="S89" s="97" t="s">
        <v>145</v>
      </c>
      <c r="T89" s="98" t="s">
        <v>146</v>
      </c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</row>
    <row r="90" spans="1:63" s="2" customFormat="1" ht="22.8" customHeight="1">
      <c r="A90" s="42"/>
      <c r="B90" s="43"/>
      <c r="C90" s="103" t="s">
        <v>147</v>
      </c>
      <c r="D90" s="44"/>
      <c r="E90" s="44"/>
      <c r="F90" s="44"/>
      <c r="G90" s="44"/>
      <c r="H90" s="44"/>
      <c r="I90" s="44"/>
      <c r="J90" s="196">
        <f>BK90</f>
        <v>0</v>
      </c>
      <c r="K90" s="44"/>
      <c r="L90" s="48"/>
      <c r="M90" s="99"/>
      <c r="N90" s="197"/>
      <c r="O90" s="100"/>
      <c r="P90" s="198">
        <f>P91+P98+P139+P178+P181</f>
        <v>0</v>
      </c>
      <c r="Q90" s="100"/>
      <c r="R90" s="198">
        <f>R91+R98+R139+R178+R181</f>
        <v>0</v>
      </c>
      <c r="S90" s="100"/>
      <c r="T90" s="199">
        <f>T91+T98+T139+T178+T181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T90" s="21" t="s">
        <v>71</v>
      </c>
      <c r="AU90" s="21" t="s">
        <v>112</v>
      </c>
      <c r="BK90" s="200">
        <f>BK91+BK98+BK139+BK178+BK181</f>
        <v>0</v>
      </c>
    </row>
    <row r="91" spans="1:63" s="12" customFormat="1" ht="25.9" customHeight="1">
      <c r="A91" s="12"/>
      <c r="B91" s="201"/>
      <c r="C91" s="202"/>
      <c r="D91" s="203" t="s">
        <v>71</v>
      </c>
      <c r="E91" s="204" t="s">
        <v>716</v>
      </c>
      <c r="F91" s="204" t="s">
        <v>717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SUM(P92:P97)</f>
        <v>0</v>
      </c>
      <c r="Q91" s="209"/>
      <c r="R91" s="210">
        <f>SUM(R92:R97)</f>
        <v>0</v>
      </c>
      <c r="S91" s="209"/>
      <c r="T91" s="211">
        <f>SUM(T92:T97)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2" t="s">
        <v>80</v>
      </c>
      <c r="AT91" s="213" t="s">
        <v>71</v>
      </c>
      <c r="AU91" s="213" t="s">
        <v>72</v>
      </c>
      <c r="AY91" s="212" t="s">
        <v>150</v>
      </c>
      <c r="BK91" s="214">
        <f>SUM(BK92:BK97)</f>
        <v>0</v>
      </c>
    </row>
    <row r="92" spans="1:65" s="2" customFormat="1" ht="16.5" customHeight="1">
      <c r="A92" s="42"/>
      <c r="B92" s="43"/>
      <c r="C92" s="269" t="s">
        <v>80</v>
      </c>
      <c r="D92" s="269" t="s">
        <v>240</v>
      </c>
      <c r="E92" s="270" t="s">
        <v>718</v>
      </c>
      <c r="F92" s="271" t="s">
        <v>719</v>
      </c>
      <c r="G92" s="272" t="s">
        <v>381</v>
      </c>
      <c r="H92" s="273">
        <v>130</v>
      </c>
      <c r="I92" s="274"/>
      <c r="J92" s="275">
        <f>ROUND(I92*H92,2)</f>
        <v>0</v>
      </c>
      <c r="K92" s="271" t="s">
        <v>382</v>
      </c>
      <c r="L92" s="276"/>
      <c r="M92" s="277" t="s">
        <v>19</v>
      </c>
      <c r="N92" s="278" t="s">
        <v>43</v>
      </c>
      <c r="O92" s="88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R92" s="228" t="s">
        <v>216</v>
      </c>
      <c r="AT92" s="228" t="s">
        <v>240</v>
      </c>
      <c r="AU92" s="228" t="s">
        <v>80</v>
      </c>
      <c r="AY92" s="21" t="s">
        <v>150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80</v>
      </c>
      <c r="BK92" s="229">
        <f>ROUND(I92*H92,2)</f>
        <v>0</v>
      </c>
      <c r="BL92" s="21" t="s">
        <v>158</v>
      </c>
      <c r="BM92" s="228" t="s">
        <v>82</v>
      </c>
    </row>
    <row r="93" spans="1:47" s="2" customFormat="1" ht="12">
      <c r="A93" s="42"/>
      <c r="B93" s="43"/>
      <c r="C93" s="44"/>
      <c r="D93" s="230" t="s">
        <v>160</v>
      </c>
      <c r="E93" s="44"/>
      <c r="F93" s="231" t="s">
        <v>719</v>
      </c>
      <c r="G93" s="44"/>
      <c r="H93" s="44"/>
      <c r="I93" s="232"/>
      <c r="J93" s="44"/>
      <c r="K93" s="44"/>
      <c r="L93" s="48"/>
      <c r="M93" s="233"/>
      <c r="N93" s="234"/>
      <c r="O93" s="88"/>
      <c r="P93" s="88"/>
      <c r="Q93" s="88"/>
      <c r="R93" s="88"/>
      <c r="S93" s="88"/>
      <c r="T93" s="89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T93" s="21" t="s">
        <v>160</v>
      </c>
      <c r="AU93" s="21" t="s">
        <v>80</v>
      </c>
    </row>
    <row r="94" spans="1:65" s="2" customFormat="1" ht="16.5" customHeight="1">
      <c r="A94" s="42"/>
      <c r="B94" s="43"/>
      <c r="C94" s="269" t="s">
        <v>82</v>
      </c>
      <c r="D94" s="269" t="s">
        <v>240</v>
      </c>
      <c r="E94" s="270" t="s">
        <v>720</v>
      </c>
      <c r="F94" s="271" t="s">
        <v>721</v>
      </c>
      <c r="G94" s="272" t="s">
        <v>381</v>
      </c>
      <c r="H94" s="273">
        <v>6</v>
      </c>
      <c r="I94" s="274"/>
      <c r="J94" s="275">
        <f>ROUND(I94*H94,2)</f>
        <v>0</v>
      </c>
      <c r="K94" s="271" t="s">
        <v>382</v>
      </c>
      <c r="L94" s="276"/>
      <c r="M94" s="277" t="s">
        <v>19</v>
      </c>
      <c r="N94" s="278" t="s">
        <v>43</v>
      </c>
      <c r="O94" s="88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28" t="s">
        <v>216</v>
      </c>
      <c r="AT94" s="228" t="s">
        <v>240</v>
      </c>
      <c r="AU94" s="228" t="s">
        <v>80</v>
      </c>
      <c r="AY94" s="21" t="s">
        <v>150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80</v>
      </c>
      <c r="BK94" s="229">
        <f>ROUND(I94*H94,2)</f>
        <v>0</v>
      </c>
      <c r="BL94" s="21" t="s">
        <v>158</v>
      </c>
      <c r="BM94" s="228" t="s">
        <v>158</v>
      </c>
    </row>
    <row r="95" spans="1:47" s="2" customFormat="1" ht="12">
      <c r="A95" s="42"/>
      <c r="B95" s="43"/>
      <c r="C95" s="44"/>
      <c r="D95" s="230" t="s">
        <v>160</v>
      </c>
      <c r="E95" s="44"/>
      <c r="F95" s="231" t="s">
        <v>721</v>
      </c>
      <c r="G95" s="44"/>
      <c r="H95" s="44"/>
      <c r="I95" s="232"/>
      <c r="J95" s="44"/>
      <c r="K95" s="44"/>
      <c r="L95" s="48"/>
      <c r="M95" s="233"/>
      <c r="N95" s="234"/>
      <c r="O95" s="88"/>
      <c r="P95" s="88"/>
      <c r="Q95" s="88"/>
      <c r="R95" s="88"/>
      <c r="S95" s="88"/>
      <c r="T95" s="89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T95" s="21" t="s">
        <v>160</v>
      </c>
      <c r="AU95" s="21" t="s">
        <v>80</v>
      </c>
    </row>
    <row r="96" spans="1:65" s="2" customFormat="1" ht="16.5" customHeight="1">
      <c r="A96" s="42"/>
      <c r="B96" s="43"/>
      <c r="C96" s="269" t="s">
        <v>151</v>
      </c>
      <c r="D96" s="269" t="s">
        <v>240</v>
      </c>
      <c r="E96" s="270" t="s">
        <v>722</v>
      </c>
      <c r="F96" s="271" t="s">
        <v>723</v>
      </c>
      <c r="G96" s="272" t="s">
        <v>381</v>
      </c>
      <c r="H96" s="273">
        <v>1</v>
      </c>
      <c r="I96" s="274"/>
      <c r="J96" s="275">
        <f>ROUND(I96*H96,2)</f>
        <v>0</v>
      </c>
      <c r="K96" s="271" t="s">
        <v>382</v>
      </c>
      <c r="L96" s="276"/>
      <c r="M96" s="277" t="s">
        <v>19</v>
      </c>
      <c r="N96" s="278" t="s">
        <v>43</v>
      </c>
      <c r="O96" s="88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R96" s="228" t="s">
        <v>216</v>
      </c>
      <c r="AT96" s="228" t="s">
        <v>240</v>
      </c>
      <c r="AU96" s="228" t="s">
        <v>80</v>
      </c>
      <c r="AY96" s="21" t="s">
        <v>150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80</v>
      </c>
      <c r="BK96" s="229">
        <f>ROUND(I96*H96,2)</f>
        <v>0</v>
      </c>
      <c r="BL96" s="21" t="s">
        <v>158</v>
      </c>
      <c r="BM96" s="228" t="s">
        <v>189</v>
      </c>
    </row>
    <row r="97" spans="1:47" s="2" customFormat="1" ht="12">
      <c r="A97" s="42"/>
      <c r="B97" s="43"/>
      <c r="C97" s="44"/>
      <c r="D97" s="230" t="s">
        <v>160</v>
      </c>
      <c r="E97" s="44"/>
      <c r="F97" s="231" t="s">
        <v>723</v>
      </c>
      <c r="G97" s="44"/>
      <c r="H97" s="44"/>
      <c r="I97" s="232"/>
      <c r="J97" s="44"/>
      <c r="K97" s="44"/>
      <c r="L97" s="48"/>
      <c r="M97" s="233"/>
      <c r="N97" s="234"/>
      <c r="O97" s="88"/>
      <c r="P97" s="88"/>
      <c r="Q97" s="88"/>
      <c r="R97" s="88"/>
      <c r="S97" s="88"/>
      <c r="T97" s="89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T97" s="21" t="s">
        <v>160</v>
      </c>
      <c r="AU97" s="21" t="s">
        <v>80</v>
      </c>
    </row>
    <row r="98" spans="1:63" s="12" customFormat="1" ht="25.9" customHeight="1">
      <c r="A98" s="12"/>
      <c r="B98" s="201"/>
      <c r="C98" s="202"/>
      <c r="D98" s="203" t="s">
        <v>71</v>
      </c>
      <c r="E98" s="204" t="s">
        <v>724</v>
      </c>
      <c r="F98" s="204" t="s">
        <v>725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SUM(P99:P138)</f>
        <v>0</v>
      </c>
      <c r="Q98" s="209"/>
      <c r="R98" s="210">
        <f>SUM(R99:R138)</f>
        <v>0</v>
      </c>
      <c r="S98" s="209"/>
      <c r="T98" s="211">
        <f>SUM(T99:T138)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80</v>
      </c>
      <c r="AT98" s="213" t="s">
        <v>71</v>
      </c>
      <c r="AU98" s="213" t="s">
        <v>72</v>
      </c>
      <c r="AY98" s="212" t="s">
        <v>150</v>
      </c>
      <c r="BK98" s="214">
        <f>SUM(BK99:BK138)</f>
        <v>0</v>
      </c>
    </row>
    <row r="99" spans="1:65" s="2" customFormat="1" ht="16.5" customHeight="1">
      <c r="A99" s="42"/>
      <c r="B99" s="43"/>
      <c r="C99" s="269" t="s">
        <v>158</v>
      </c>
      <c r="D99" s="269" t="s">
        <v>240</v>
      </c>
      <c r="E99" s="270" t="s">
        <v>726</v>
      </c>
      <c r="F99" s="271" t="s">
        <v>727</v>
      </c>
      <c r="G99" s="272" t="s">
        <v>184</v>
      </c>
      <c r="H99" s="273">
        <v>400</v>
      </c>
      <c r="I99" s="274"/>
      <c r="J99" s="275">
        <f>ROUND(I99*H99,2)</f>
        <v>0</v>
      </c>
      <c r="K99" s="271" t="s">
        <v>382</v>
      </c>
      <c r="L99" s="276"/>
      <c r="M99" s="277" t="s">
        <v>19</v>
      </c>
      <c r="N99" s="278" t="s">
        <v>43</v>
      </c>
      <c r="O99" s="88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28" t="s">
        <v>216</v>
      </c>
      <c r="AT99" s="228" t="s">
        <v>240</v>
      </c>
      <c r="AU99" s="228" t="s">
        <v>80</v>
      </c>
      <c r="AY99" s="21" t="s">
        <v>150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80</v>
      </c>
      <c r="BK99" s="229">
        <f>ROUND(I99*H99,2)</f>
        <v>0</v>
      </c>
      <c r="BL99" s="21" t="s">
        <v>158</v>
      </c>
      <c r="BM99" s="228" t="s">
        <v>216</v>
      </c>
    </row>
    <row r="100" spans="1:47" s="2" customFormat="1" ht="12">
      <c r="A100" s="42"/>
      <c r="B100" s="43"/>
      <c r="C100" s="44"/>
      <c r="D100" s="230" t="s">
        <v>160</v>
      </c>
      <c r="E100" s="44"/>
      <c r="F100" s="231" t="s">
        <v>727</v>
      </c>
      <c r="G100" s="44"/>
      <c r="H100" s="44"/>
      <c r="I100" s="232"/>
      <c r="J100" s="44"/>
      <c r="K100" s="44"/>
      <c r="L100" s="48"/>
      <c r="M100" s="233"/>
      <c r="N100" s="234"/>
      <c r="O100" s="88"/>
      <c r="P100" s="88"/>
      <c r="Q100" s="88"/>
      <c r="R100" s="88"/>
      <c r="S100" s="88"/>
      <c r="T100" s="89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T100" s="21" t="s">
        <v>160</v>
      </c>
      <c r="AU100" s="21" t="s">
        <v>80</v>
      </c>
    </row>
    <row r="101" spans="1:65" s="2" customFormat="1" ht="16.5" customHeight="1">
      <c r="A101" s="42"/>
      <c r="B101" s="43"/>
      <c r="C101" s="269" t="s">
        <v>193</v>
      </c>
      <c r="D101" s="269" t="s">
        <v>240</v>
      </c>
      <c r="E101" s="270" t="s">
        <v>728</v>
      </c>
      <c r="F101" s="271" t="s">
        <v>729</v>
      </c>
      <c r="G101" s="272" t="s">
        <v>184</v>
      </c>
      <c r="H101" s="273">
        <v>200</v>
      </c>
      <c r="I101" s="274"/>
      <c r="J101" s="275">
        <f>ROUND(I101*H101,2)</f>
        <v>0</v>
      </c>
      <c r="K101" s="271" t="s">
        <v>382</v>
      </c>
      <c r="L101" s="276"/>
      <c r="M101" s="277" t="s">
        <v>19</v>
      </c>
      <c r="N101" s="278" t="s">
        <v>43</v>
      </c>
      <c r="O101" s="88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28" t="s">
        <v>216</v>
      </c>
      <c r="AT101" s="228" t="s">
        <v>240</v>
      </c>
      <c r="AU101" s="228" t="s">
        <v>80</v>
      </c>
      <c r="AY101" s="21" t="s">
        <v>150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80</v>
      </c>
      <c r="BK101" s="229">
        <f>ROUND(I101*H101,2)</f>
        <v>0</v>
      </c>
      <c r="BL101" s="21" t="s">
        <v>158</v>
      </c>
      <c r="BM101" s="228" t="s">
        <v>232</v>
      </c>
    </row>
    <row r="102" spans="1:47" s="2" customFormat="1" ht="12">
      <c r="A102" s="42"/>
      <c r="B102" s="43"/>
      <c r="C102" s="44"/>
      <c r="D102" s="230" t="s">
        <v>160</v>
      </c>
      <c r="E102" s="44"/>
      <c r="F102" s="231" t="s">
        <v>729</v>
      </c>
      <c r="G102" s="44"/>
      <c r="H102" s="44"/>
      <c r="I102" s="232"/>
      <c r="J102" s="44"/>
      <c r="K102" s="44"/>
      <c r="L102" s="48"/>
      <c r="M102" s="233"/>
      <c r="N102" s="234"/>
      <c r="O102" s="88"/>
      <c r="P102" s="88"/>
      <c r="Q102" s="88"/>
      <c r="R102" s="88"/>
      <c r="S102" s="88"/>
      <c r="T102" s="89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T102" s="21" t="s">
        <v>160</v>
      </c>
      <c r="AU102" s="21" t="s">
        <v>80</v>
      </c>
    </row>
    <row r="103" spans="1:65" s="2" customFormat="1" ht="16.5" customHeight="1">
      <c r="A103" s="42"/>
      <c r="B103" s="43"/>
      <c r="C103" s="269" t="s">
        <v>189</v>
      </c>
      <c r="D103" s="269" t="s">
        <v>240</v>
      </c>
      <c r="E103" s="270" t="s">
        <v>730</v>
      </c>
      <c r="F103" s="271" t="s">
        <v>731</v>
      </c>
      <c r="G103" s="272" t="s">
        <v>184</v>
      </c>
      <c r="H103" s="273">
        <v>200</v>
      </c>
      <c r="I103" s="274"/>
      <c r="J103" s="275">
        <f>ROUND(I103*H103,2)</f>
        <v>0</v>
      </c>
      <c r="K103" s="271" t="s">
        <v>382</v>
      </c>
      <c r="L103" s="276"/>
      <c r="M103" s="277" t="s">
        <v>19</v>
      </c>
      <c r="N103" s="278" t="s">
        <v>43</v>
      </c>
      <c r="O103" s="88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28" t="s">
        <v>216</v>
      </c>
      <c r="AT103" s="228" t="s">
        <v>240</v>
      </c>
      <c r="AU103" s="228" t="s">
        <v>80</v>
      </c>
      <c r="AY103" s="21" t="s">
        <v>150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80</v>
      </c>
      <c r="BK103" s="229">
        <f>ROUND(I103*H103,2)</f>
        <v>0</v>
      </c>
      <c r="BL103" s="21" t="s">
        <v>158</v>
      </c>
      <c r="BM103" s="228" t="s">
        <v>8</v>
      </c>
    </row>
    <row r="104" spans="1:47" s="2" customFormat="1" ht="12">
      <c r="A104" s="42"/>
      <c r="B104" s="43"/>
      <c r="C104" s="44"/>
      <c r="D104" s="230" t="s">
        <v>160</v>
      </c>
      <c r="E104" s="44"/>
      <c r="F104" s="231" t="s">
        <v>731</v>
      </c>
      <c r="G104" s="44"/>
      <c r="H104" s="44"/>
      <c r="I104" s="232"/>
      <c r="J104" s="44"/>
      <c r="K104" s="44"/>
      <c r="L104" s="48"/>
      <c r="M104" s="233"/>
      <c r="N104" s="234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1" t="s">
        <v>160</v>
      </c>
      <c r="AU104" s="21" t="s">
        <v>80</v>
      </c>
    </row>
    <row r="105" spans="1:65" s="2" customFormat="1" ht="21.75" customHeight="1">
      <c r="A105" s="42"/>
      <c r="B105" s="43"/>
      <c r="C105" s="269" t="s">
        <v>209</v>
      </c>
      <c r="D105" s="269" t="s">
        <v>240</v>
      </c>
      <c r="E105" s="270" t="s">
        <v>732</v>
      </c>
      <c r="F105" s="271" t="s">
        <v>733</v>
      </c>
      <c r="G105" s="272" t="s">
        <v>381</v>
      </c>
      <c r="H105" s="273">
        <v>10</v>
      </c>
      <c r="I105" s="274"/>
      <c r="J105" s="275">
        <f>ROUND(I105*H105,2)</f>
        <v>0</v>
      </c>
      <c r="K105" s="271" t="s">
        <v>382</v>
      </c>
      <c r="L105" s="276"/>
      <c r="M105" s="277" t="s">
        <v>19</v>
      </c>
      <c r="N105" s="278" t="s">
        <v>43</v>
      </c>
      <c r="O105" s="88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28" t="s">
        <v>216</v>
      </c>
      <c r="AT105" s="228" t="s">
        <v>240</v>
      </c>
      <c r="AU105" s="228" t="s">
        <v>80</v>
      </c>
      <c r="AY105" s="21" t="s">
        <v>150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80</v>
      </c>
      <c r="BK105" s="229">
        <f>ROUND(I105*H105,2)</f>
        <v>0</v>
      </c>
      <c r="BL105" s="21" t="s">
        <v>158</v>
      </c>
      <c r="BM105" s="228" t="s">
        <v>251</v>
      </c>
    </row>
    <row r="106" spans="1:47" s="2" customFormat="1" ht="12">
      <c r="A106" s="42"/>
      <c r="B106" s="43"/>
      <c r="C106" s="44"/>
      <c r="D106" s="230" t="s">
        <v>160</v>
      </c>
      <c r="E106" s="44"/>
      <c r="F106" s="231" t="s">
        <v>733</v>
      </c>
      <c r="G106" s="44"/>
      <c r="H106" s="44"/>
      <c r="I106" s="232"/>
      <c r="J106" s="44"/>
      <c r="K106" s="44"/>
      <c r="L106" s="48"/>
      <c r="M106" s="233"/>
      <c r="N106" s="234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160</v>
      </c>
      <c r="AU106" s="21" t="s">
        <v>80</v>
      </c>
    </row>
    <row r="107" spans="1:65" s="2" customFormat="1" ht="16.5" customHeight="1">
      <c r="A107" s="42"/>
      <c r="B107" s="43"/>
      <c r="C107" s="269" t="s">
        <v>216</v>
      </c>
      <c r="D107" s="269" t="s">
        <v>240</v>
      </c>
      <c r="E107" s="270" t="s">
        <v>734</v>
      </c>
      <c r="F107" s="271" t="s">
        <v>735</v>
      </c>
      <c r="G107" s="272" t="s">
        <v>381</v>
      </c>
      <c r="H107" s="273">
        <v>18</v>
      </c>
      <c r="I107" s="274"/>
      <c r="J107" s="275">
        <f>ROUND(I107*H107,2)</f>
        <v>0</v>
      </c>
      <c r="K107" s="271" t="s">
        <v>382</v>
      </c>
      <c r="L107" s="276"/>
      <c r="M107" s="277" t="s">
        <v>19</v>
      </c>
      <c r="N107" s="278" t="s">
        <v>43</v>
      </c>
      <c r="O107" s="88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28" t="s">
        <v>216</v>
      </c>
      <c r="AT107" s="228" t="s">
        <v>240</v>
      </c>
      <c r="AU107" s="228" t="s">
        <v>80</v>
      </c>
      <c r="AY107" s="21" t="s">
        <v>150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80</v>
      </c>
      <c r="BK107" s="229">
        <f>ROUND(I107*H107,2)</f>
        <v>0</v>
      </c>
      <c r="BL107" s="21" t="s">
        <v>158</v>
      </c>
      <c r="BM107" s="228" t="s">
        <v>265</v>
      </c>
    </row>
    <row r="108" spans="1:47" s="2" customFormat="1" ht="12">
      <c r="A108" s="42"/>
      <c r="B108" s="43"/>
      <c r="C108" s="44"/>
      <c r="D108" s="230" t="s">
        <v>160</v>
      </c>
      <c r="E108" s="44"/>
      <c r="F108" s="231" t="s">
        <v>735</v>
      </c>
      <c r="G108" s="44"/>
      <c r="H108" s="44"/>
      <c r="I108" s="232"/>
      <c r="J108" s="44"/>
      <c r="K108" s="44"/>
      <c r="L108" s="48"/>
      <c r="M108" s="233"/>
      <c r="N108" s="234"/>
      <c r="O108" s="88"/>
      <c r="P108" s="88"/>
      <c r="Q108" s="88"/>
      <c r="R108" s="88"/>
      <c r="S108" s="88"/>
      <c r="T108" s="89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160</v>
      </c>
      <c r="AU108" s="21" t="s">
        <v>80</v>
      </c>
    </row>
    <row r="109" spans="1:65" s="2" customFormat="1" ht="21.75" customHeight="1">
      <c r="A109" s="42"/>
      <c r="B109" s="43"/>
      <c r="C109" s="269" t="s">
        <v>224</v>
      </c>
      <c r="D109" s="269" t="s">
        <v>240</v>
      </c>
      <c r="E109" s="270" t="s">
        <v>736</v>
      </c>
      <c r="F109" s="271" t="s">
        <v>737</v>
      </c>
      <c r="G109" s="272" t="s">
        <v>381</v>
      </c>
      <c r="H109" s="273">
        <v>20</v>
      </c>
      <c r="I109" s="274"/>
      <c r="J109" s="275">
        <f>ROUND(I109*H109,2)</f>
        <v>0</v>
      </c>
      <c r="K109" s="271" t="s">
        <v>382</v>
      </c>
      <c r="L109" s="276"/>
      <c r="M109" s="277" t="s">
        <v>19</v>
      </c>
      <c r="N109" s="278" t="s">
        <v>43</v>
      </c>
      <c r="O109" s="88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8" t="s">
        <v>216</v>
      </c>
      <c r="AT109" s="228" t="s">
        <v>240</v>
      </c>
      <c r="AU109" s="228" t="s">
        <v>80</v>
      </c>
      <c r="AY109" s="21" t="s">
        <v>150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80</v>
      </c>
      <c r="BK109" s="229">
        <f>ROUND(I109*H109,2)</f>
        <v>0</v>
      </c>
      <c r="BL109" s="21" t="s">
        <v>158</v>
      </c>
      <c r="BM109" s="228" t="s">
        <v>278</v>
      </c>
    </row>
    <row r="110" spans="1:47" s="2" customFormat="1" ht="12">
      <c r="A110" s="42"/>
      <c r="B110" s="43"/>
      <c r="C110" s="44"/>
      <c r="D110" s="230" t="s">
        <v>160</v>
      </c>
      <c r="E110" s="44"/>
      <c r="F110" s="231" t="s">
        <v>737</v>
      </c>
      <c r="G110" s="44"/>
      <c r="H110" s="44"/>
      <c r="I110" s="232"/>
      <c r="J110" s="44"/>
      <c r="K110" s="44"/>
      <c r="L110" s="48"/>
      <c r="M110" s="233"/>
      <c r="N110" s="234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1" t="s">
        <v>160</v>
      </c>
      <c r="AU110" s="21" t="s">
        <v>80</v>
      </c>
    </row>
    <row r="111" spans="1:65" s="2" customFormat="1" ht="16.5" customHeight="1">
      <c r="A111" s="42"/>
      <c r="B111" s="43"/>
      <c r="C111" s="269" t="s">
        <v>232</v>
      </c>
      <c r="D111" s="269" t="s">
        <v>240</v>
      </c>
      <c r="E111" s="270" t="s">
        <v>738</v>
      </c>
      <c r="F111" s="271" t="s">
        <v>739</v>
      </c>
      <c r="G111" s="272" t="s">
        <v>184</v>
      </c>
      <c r="H111" s="273">
        <v>120</v>
      </c>
      <c r="I111" s="274"/>
      <c r="J111" s="275">
        <f>ROUND(I111*H111,2)</f>
        <v>0</v>
      </c>
      <c r="K111" s="271" t="s">
        <v>382</v>
      </c>
      <c r="L111" s="276"/>
      <c r="M111" s="277" t="s">
        <v>19</v>
      </c>
      <c r="N111" s="278" t="s">
        <v>43</v>
      </c>
      <c r="O111" s="88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28" t="s">
        <v>216</v>
      </c>
      <c r="AT111" s="228" t="s">
        <v>240</v>
      </c>
      <c r="AU111" s="228" t="s">
        <v>80</v>
      </c>
      <c r="AY111" s="21" t="s">
        <v>150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80</v>
      </c>
      <c r="BK111" s="229">
        <f>ROUND(I111*H111,2)</f>
        <v>0</v>
      </c>
      <c r="BL111" s="21" t="s">
        <v>158</v>
      </c>
      <c r="BM111" s="228" t="s">
        <v>294</v>
      </c>
    </row>
    <row r="112" spans="1:47" s="2" customFormat="1" ht="12">
      <c r="A112" s="42"/>
      <c r="B112" s="43"/>
      <c r="C112" s="44"/>
      <c r="D112" s="230" t="s">
        <v>160</v>
      </c>
      <c r="E112" s="44"/>
      <c r="F112" s="231" t="s">
        <v>739</v>
      </c>
      <c r="G112" s="44"/>
      <c r="H112" s="44"/>
      <c r="I112" s="232"/>
      <c r="J112" s="44"/>
      <c r="K112" s="44"/>
      <c r="L112" s="48"/>
      <c r="M112" s="233"/>
      <c r="N112" s="234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1" t="s">
        <v>160</v>
      </c>
      <c r="AU112" s="21" t="s">
        <v>80</v>
      </c>
    </row>
    <row r="113" spans="1:65" s="2" customFormat="1" ht="21.75" customHeight="1">
      <c r="A113" s="42"/>
      <c r="B113" s="43"/>
      <c r="C113" s="269" t="s">
        <v>239</v>
      </c>
      <c r="D113" s="269" t="s">
        <v>240</v>
      </c>
      <c r="E113" s="270" t="s">
        <v>740</v>
      </c>
      <c r="F113" s="271" t="s">
        <v>741</v>
      </c>
      <c r="G113" s="272" t="s">
        <v>381</v>
      </c>
      <c r="H113" s="273">
        <v>20</v>
      </c>
      <c r="I113" s="274"/>
      <c r="J113" s="275">
        <f>ROUND(I113*H113,2)</f>
        <v>0</v>
      </c>
      <c r="K113" s="271" t="s">
        <v>382</v>
      </c>
      <c r="L113" s="276"/>
      <c r="M113" s="277" t="s">
        <v>19</v>
      </c>
      <c r="N113" s="278" t="s">
        <v>43</v>
      </c>
      <c r="O113" s="88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28" t="s">
        <v>216</v>
      </c>
      <c r="AT113" s="228" t="s">
        <v>240</v>
      </c>
      <c r="AU113" s="228" t="s">
        <v>80</v>
      </c>
      <c r="AY113" s="21" t="s">
        <v>150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80</v>
      </c>
      <c r="BK113" s="229">
        <f>ROUND(I113*H113,2)</f>
        <v>0</v>
      </c>
      <c r="BL113" s="21" t="s">
        <v>158</v>
      </c>
      <c r="BM113" s="228" t="s">
        <v>306</v>
      </c>
    </row>
    <row r="114" spans="1:47" s="2" customFormat="1" ht="12">
      <c r="A114" s="42"/>
      <c r="B114" s="43"/>
      <c r="C114" s="44"/>
      <c r="D114" s="230" t="s">
        <v>160</v>
      </c>
      <c r="E114" s="44"/>
      <c r="F114" s="231" t="s">
        <v>741</v>
      </c>
      <c r="G114" s="44"/>
      <c r="H114" s="44"/>
      <c r="I114" s="232"/>
      <c r="J114" s="44"/>
      <c r="K114" s="44"/>
      <c r="L114" s="48"/>
      <c r="M114" s="233"/>
      <c r="N114" s="234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160</v>
      </c>
      <c r="AU114" s="21" t="s">
        <v>80</v>
      </c>
    </row>
    <row r="115" spans="1:65" s="2" customFormat="1" ht="16.5" customHeight="1">
      <c r="A115" s="42"/>
      <c r="B115" s="43"/>
      <c r="C115" s="269" t="s">
        <v>8</v>
      </c>
      <c r="D115" s="269" t="s">
        <v>240</v>
      </c>
      <c r="E115" s="270" t="s">
        <v>742</v>
      </c>
      <c r="F115" s="271" t="s">
        <v>743</v>
      </c>
      <c r="G115" s="272" t="s">
        <v>381</v>
      </c>
      <c r="H115" s="273">
        <v>6</v>
      </c>
      <c r="I115" s="274"/>
      <c r="J115" s="275">
        <f>ROUND(I115*H115,2)</f>
        <v>0</v>
      </c>
      <c r="K115" s="271" t="s">
        <v>382</v>
      </c>
      <c r="L115" s="276"/>
      <c r="M115" s="277" t="s">
        <v>19</v>
      </c>
      <c r="N115" s="278" t="s">
        <v>43</v>
      </c>
      <c r="O115" s="88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28" t="s">
        <v>216</v>
      </c>
      <c r="AT115" s="228" t="s">
        <v>240</v>
      </c>
      <c r="AU115" s="228" t="s">
        <v>80</v>
      </c>
      <c r="AY115" s="21" t="s">
        <v>150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80</v>
      </c>
      <c r="BK115" s="229">
        <f>ROUND(I115*H115,2)</f>
        <v>0</v>
      </c>
      <c r="BL115" s="21" t="s">
        <v>158</v>
      </c>
      <c r="BM115" s="228" t="s">
        <v>323</v>
      </c>
    </row>
    <row r="116" spans="1:47" s="2" customFormat="1" ht="12">
      <c r="A116" s="42"/>
      <c r="B116" s="43"/>
      <c r="C116" s="44"/>
      <c r="D116" s="230" t="s">
        <v>160</v>
      </c>
      <c r="E116" s="44"/>
      <c r="F116" s="231" t="s">
        <v>743</v>
      </c>
      <c r="G116" s="44"/>
      <c r="H116" s="44"/>
      <c r="I116" s="232"/>
      <c r="J116" s="44"/>
      <c r="K116" s="44"/>
      <c r="L116" s="48"/>
      <c r="M116" s="233"/>
      <c r="N116" s="234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160</v>
      </c>
      <c r="AU116" s="21" t="s">
        <v>80</v>
      </c>
    </row>
    <row r="117" spans="1:65" s="2" customFormat="1" ht="16.5" customHeight="1">
      <c r="A117" s="42"/>
      <c r="B117" s="43"/>
      <c r="C117" s="269" t="s">
        <v>247</v>
      </c>
      <c r="D117" s="269" t="s">
        <v>240</v>
      </c>
      <c r="E117" s="270" t="s">
        <v>744</v>
      </c>
      <c r="F117" s="271" t="s">
        <v>745</v>
      </c>
      <c r="G117" s="272" t="s">
        <v>381</v>
      </c>
      <c r="H117" s="273">
        <v>6</v>
      </c>
      <c r="I117" s="274"/>
      <c r="J117" s="275">
        <f>ROUND(I117*H117,2)</f>
        <v>0</v>
      </c>
      <c r="K117" s="271" t="s">
        <v>382</v>
      </c>
      <c r="L117" s="276"/>
      <c r="M117" s="277" t="s">
        <v>19</v>
      </c>
      <c r="N117" s="278" t="s">
        <v>43</v>
      </c>
      <c r="O117" s="88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28" t="s">
        <v>216</v>
      </c>
      <c r="AT117" s="228" t="s">
        <v>240</v>
      </c>
      <c r="AU117" s="228" t="s">
        <v>80</v>
      </c>
      <c r="AY117" s="21" t="s">
        <v>150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80</v>
      </c>
      <c r="BK117" s="229">
        <f>ROUND(I117*H117,2)</f>
        <v>0</v>
      </c>
      <c r="BL117" s="21" t="s">
        <v>158</v>
      </c>
      <c r="BM117" s="228" t="s">
        <v>341</v>
      </c>
    </row>
    <row r="118" spans="1:47" s="2" customFormat="1" ht="12">
      <c r="A118" s="42"/>
      <c r="B118" s="43"/>
      <c r="C118" s="44"/>
      <c r="D118" s="230" t="s">
        <v>160</v>
      </c>
      <c r="E118" s="44"/>
      <c r="F118" s="231" t="s">
        <v>745</v>
      </c>
      <c r="G118" s="44"/>
      <c r="H118" s="44"/>
      <c r="I118" s="232"/>
      <c r="J118" s="44"/>
      <c r="K118" s="44"/>
      <c r="L118" s="48"/>
      <c r="M118" s="233"/>
      <c r="N118" s="234"/>
      <c r="O118" s="88"/>
      <c r="P118" s="88"/>
      <c r="Q118" s="88"/>
      <c r="R118" s="88"/>
      <c r="S118" s="88"/>
      <c r="T118" s="89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T118" s="21" t="s">
        <v>160</v>
      </c>
      <c r="AU118" s="21" t="s">
        <v>80</v>
      </c>
    </row>
    <row r="119" spans="1:65" s="2" customFormat="1" ht="24.15" customHeight="1">
      <c r="A119" s="42"/>
      <c r="B119" s="43"/>
      <c r="C119" s="269" t="s">
        <v>251</v>
      </c>
      <c r="D119" s="269" t="s">
        <v>240</v>
      </c>
      <c r="E119" s="270" t="s">
        <v>746</v>
      </c>
      <c r="F119" s="271" t="s">
        <v>747</v>
      </c>
      <c r="G119" s="272" t="s">
        <v>184</v>
      </c>
      <c r="H119" s="273">
        <v>24</v>
      </c>
      <c r="I119" s="274"/>
      <c r="J119" s="275">
        <f>ROUND(I119*H119,2)</f>
        <v>0</v>
      </c>
      <c r="K119" s="271" t="s">
        <v>382</v>
      </c>
      <c r="L119" s="276"/>
      <c r="M119" s="277" t="s">
        <v>19</v>
      </c>
      <c r="N119" s="278" t="s">
        <v>43</v>
      </c>
      <c r="O119" s="88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8" t="s">
        <v>216</v>
      </c>
      <c r="AT119" s="228" t="s">
        <v>240</v>
      </c>
      <c r="AU119" s="228" t="s">
        <v>80</v>
      </c>
      <c r="AY119" s="21" t="s">
        <v>150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80</v>
      </c>
      <c r="BK119" s="229">
        <f>ROUND(I119*H119,2)</f>
        <v>0</v>
      </c>
      <c r="BL119" s="21" t="s">
        <v>158</v>
      </c>
      <c r="BM119" s="228" t="s">
        <v>354</v>
      </c>
    </row>
    <row r="120" spans="1:47" s="2" customFormat="1" ht="12">
      <c r="A120" s="42"/>
      <c r="B120" s="43"/>
      <c r="C120" s="44"/>
      <c r="D120" s="230" t="s">
        <v>160</v>
      </c>
      <c r="E120" s="44"/>
      <c r="F120" s="231" t="s">
        <v>747</v>
      </c>
      <c r="G120" s="44"/>
      <c r="H120" s="44"/>
      <c r="I120" s="232"/>
      <c r="J120" s="44"/>
      <c r="K120" s="44"/>
      <c r="L120" s="48"/>
      <c r="M120" s="233"/>
      <c r="N120" s="234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160</v>
      </c>
      <c r="AU120" s="21" t="s">
        <v>80</v>
      </c>
    </row>
    <row r="121" spans="1:65" s="2" customFormat="1" ht="16.5" customHeight="1">
      <c r="A121" s="42"/>
      <c r="B121" s="43"/>
      <c r="C121" s="269" t="s">
        <v>258</v>
      </c>
      <c r="D121" s="269" t="s">
        <v>240</v>
      </c>
      <c r="E121" s="270" t="s">
        <v>748</v>
      </c>
      <c r="F121" s="271" t="s">
        <v>749</v>
      </c>
      <c r="G121" s="272" t="s">
        <v>381</v>
      </c>
      <c r="H121" s="273">
        <v>6</v>
      </c>
      <c r="I121" s="274"/>
      <c r="J121" s="275">
        <f>ROUND(I121*H121,2)</f>
        <v>0</v>
      </c>
      <c r="K121" s="271" t="s">
        <v>382</v>
      </c>
      <c r="L121" s="276"/>
      <c r="M121" s="277" t="s">
        <v>19</v>
      </c>
      <c r="N121" s="278" t="s">
        <v>43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28" t="s">
        <v>216</v>
      </c>
      <c r="AT121" s="228" t="s">
        <v>240</v>
      </c>
      <c r="AU121" s="228" t="s">
        <v>80</v>
      </c>
      <c r="AY121" s="21" t="s">
        <v>150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80</v>
      </c>
      <c r="BK121" s="229">
        <f>ROUND(I121*H121,2)</f>
        <v>0</v>
      </c>
      <c r="BL121" s="21" t="s">
        <v>158</v>
      </c>
      <c r="BM121" s="228" t="s">
        <v>372</v>
      </c>
    </row>
    <row r="122" spans="1:47" s="2" customFormat="1" ht="12">
      <c r="A122" s="42"/>
      <c r="B122" s="43"/>
      <c r="C122" s="44"/>
      <c r="D122" s="230" t="s">
        <v>160</v>
      </c>
      <c r="E122" s="44"/>
      <c r="F122" s="231" t="s">
        <v>749</v>
      </c>
      <c r="G122" s="44"/>
      <c r="H122" s="44"/>
      <c r="I122" s="232"/>
      <c r="J122" s="44"/>
      <c r="K122" s="44"/>
      <c r="L122" s="48"/>
      <c r="M122" s="233"/>
      <c r="N122" s="234"/>
      <c r="O122" s="88"/>
      <c r="P122" s="88"/>
      <c r="Q122" s="88"/>
      <c r="R122" s="88"/>
      <c r="S122" s="88"/>
      <c r="T122" s="8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T122" s="21" t="s">
        <v>160</v>
      </c>
      <c r="AU122" s="21" t="s">
        <v>80</v>
      </c>
    </row>
    <row r="123" spans="1:65" s="2" customFormat="1" ht="16.5" customHeight="1">
      <c r="A123" s="42"/>
      <c r="B123" s="43"/>
      <c r="C123" s="269" t="s">
        <v>265</v>
      </c>
      <c r="D123" s="269" t="s">
        <v>240</v>
      </c>
      <c r="E123" s="270" t="s">
        <v>750</v>
      </c>
      <c r="F123" s="271" t="s">
        <v>751</v>
      </c>
      <c r="G123" s="272" t="s">
        <v>381</v>
      </c>
      <c r="H123" s="273">
        <v>6</v>
      </c>
      <c r="I123" s="274"/>
      <c r="J123" s="275">
        <f>ROUND(I123*H123,2)</f>
        <v>0</v>
      </c>
      <c r="K123" s="271" t="s">
        <v>382</v>
      </c>
      <c r="L123" s="276"/>
      <c r="M123" s="277" t="s">
        <v>19</v>
      </c>
      <c r="N123" s="278" t="s">
        <v>43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28" t="s">
        <v>216</v>
      </c>
      <c r="AT123" s="228" t="s">
        <v>240</v>
      </c>
      <c r="AU123" s="228" t="s">
        <v>80</v>
      </c>
      <c r="AY123" s="21" t="s">
        <v>150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80</v>
      </c>
      <c r="BK123" s="229">
        <f>ROUND(I123*H123,2)</f>
        <v>0</v>
      </c>
      <c r="BL123" s="21" t="s">
        <v>158</v>
      </c>
      <c r="BM123" s="228" t="s">
        <v>384</v>
      </c>
    </row>
    <row r="124" spans="1:47" s="2" customFormat="1" ht="12">
      <c r="A124" s="42"/>
      <c r="B124" s="43"/>
      <c r="C124" s="44"/>
      <c r="D124" s="230" t="s">
        <v>160</v>
      </c>
      <c r="E124" s="44"/>
      <c r="F124" s="231" t="s">
        <v>751</v>
      </c>
      <c r="G124" s="44"/>
      <c r="H124" s="44"/>
      <c r="I124" s="232"/>
      <c r="J124" s="44"/>
      <c r="K124" s="44"/>
      <c r="L124" s="48"/>
      <c r="M124" s="233"/>
      <c r="N124" s="234"/>
      <c r="O124" s="88"/>
      <c r="P124" s="88"/>
      <c r="Q124" s="88"/>
      <c r="R124" s="88"/>
      <c r="S124" s="88"/>
      <c r="T124" s="89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T124" s="21" t="s">
        <v>160</v>
      </c>
      <c r="AU124" s="21" t="s">
        <v>80</v>
      </c>
    </row>
    <row r="125" spans="1:65" s="2" customFormat="1" ht="16.5" customHeight="1">
      <c r="A125" s="42"/>
      <c r="B125" s="43"/>
      <c r="C125" s="269" t="s">
        <v>272</v>
      </c>
      <c r="D125" s="269" t="s">
        <v>240</v>
      </c>
      <c r="E125" s="270" t="s">
        <v>752</v>
      </c>
      <c r="F125" s="271" t="s">
        <v>753</v>
      </c>
      <c r="G125" s="272" t="s">
        <v>381</v>
      </c>
      <c r="H125" s="273">
        <v>6</v>
      </c>
      <c r="I125" s="274"/>
      <c r="J125" s="275">
        <f>ROUND(I125*H125,2)</f>
        <v>0</v>
      </c>
      <c r="K125" s="271" t="s">
        <v>382</v>
      </c>
      <c r="L125" s="276"/>
      <c r="M125" s="277" t="s">
        <v>19</v>
      </c>
      <c r="N125" s="278" t="s">
        <v>43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28" t="s">
        <v>216</v>
      </c>
      <c r="AT125" s="228" t="s">
        <v>240</v>
      </c>
      <c r="AU125" s="228" t="s">
        <v>80</v>
      </c>
      <c r="AY125" s="21" t="s">
        <v>150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80</v>
      </c>
      <c r="BK125" s="229">
        <f>ROUND(I125*H125,2)</f>
        <v>0</v>
      </c>
      <c r="BL125" s="21" t="s">
        <v>158</v>
      </c>
      <c r="BM125" s="228" t="s">
        <v>391</v>
      </c>
    </row>
    <row r="126" spans="1:47" s="2" customFormat="1" ht="12">
      <c r="A126" s="42"/>
      <c r="B126" s="43"/>
      <c r="C126" s="44"/>
      <c r="D126" s="230" t="s">
        <v>160</v>
      </c>
      <c r="E126" s="44"/>
      <c r="F126" s="231" t="s">
        <v>753</v>
      </c>
      <c r="G126" s="44"/>
      <c r="H126" s="44"/>
      <c r="I126" s="232"/>
      <c r="J126" s="44"/>
      <c r="K126" s="44"/>
      <c r="L126" s="48"/>
      <c r="M126" s="233"/>
      <c r="N126" s="234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160</v>
      </c>
      <c r="AU126" s="21" t="s">
        <v>80</v>
      </c>
    </row>
    <row r="127" spans="1:65" s="2" customFormat="1" ht="16.5" customHeight="1">
      <c r="A127" s="42"/>
      <c r="B127" s="43"/>
      <c r="C127" s="269" t="s">
        <v>278</v>
      </c>
      <c r="D127" s="269" t="s">
        <v>240</v>
      </c>
      <c r="E127" s="270" t="s">
        <v>754</v>
      </c>
      <c r="F127" s="271" t="s">
        <v>755</v>
      </c>
      <c r="G127" s="272" t="s">
        <v>381</v>
      </c>
      <c r="H127" s="273">
        <v>6</v>
      </c>
      <c r="I127" s="274"/>
      <c r="J127" s="275">
        <f>ROUND(I127*H127,2)</f>
        <v>0</v>
      </c>
      <c r="K127" s="271" t="s">
        <v>382</v>
      </c>
      <c r="L127" s="276"/>
      <c r="M127" s="277" t="s">
        <v>19</v>
      </c>
      <c r="N127" s="278" t="s">
        <v>43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28" t="s">
        <v>216</v>
      </c>
      <c r="AT127" s="228" t="s">
        <v>240</v>
      </c>
      <c r="AU127" s="228" t="s">
        <v>80</v>
      </c>
      <c r="AY127" s="21" t="s">
        <v>150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80</v>
      </c>
      <c r="BK127" s="229">
        <f>ROUND(I127*H127,2)</f>
        <v>0</v>
      </c>
      <c r="BL127" s="21" t="s">
        <v>158</v>
      </c>
      <c r="BM127" s="228" t="s">
        <v>399</v>
      </c>
    </row>
    <row r="128" spans="1:47" s="2" customFormat="1" ht="12">
      <c r="A128" s="42"/>
      <c r="B128" s="43"/>
      <c r="C128" s="44"/>
      <c r="D128" s="230" t="s">
        <v>160</v>
      </c>
      <c r="E128" s="44"/>
      <c r="F128" s="231" t="s">
        <v>755</v>
      </c>
      <c r="G128" s="44"/>
      <c r="H128" s="44"/>
      <c r="I128" s="232"/>
      <c r="J128" s="44"/>
      <c r="K128" s="44"/>
      <c r="L128" s="48"/>
      <c r="M128" s="233"/>
      <c r="N128" s="234"/>
      <c r="O128" s="88"/>
      <c r="P128" s="88"/>
      <c r="Q128" s="88"/>
      <c r="R128" s="88"/>
      <c r="S128" s="88"/>
      <c r="T128" s="89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T128" s="21" t="s">
        <v>160</v>
      </c>
      <c r="AU128" s="21" t="s">
        <v>80</v>
      </c>
    </row>
    <row r="129" spans="1:65" s="2" customFormat="1" ht="16.5" customHeight="1">
      <c r="A129" s="42"/>
      <c r="B129" s="43"/>
      <c r="C129" s="269" t="s">
        <v>286</v>
      </c>
      <c r="D129" s="269" t="s">
        <v>240</v>
      </c>
      <c r="E129" s="270" t="s">
        <v>756</v>
      </c>
      <c r="F129" s="271" t="s">
        <v>757</v>
      </c>
      <c r="G129" s="272" t="s">
        <v>381</v>
      </c>
      <c r="H129" s="273">
        <v>1</v>
      </c>
      <c r="I129" s="274"/>
      <c r="J129" s="275">
        <f>ROUND(I129*H129,2)</f>
        <v>0</v>
      </c>
      <c r="K129" s="271" t="s">
        <v>382</v>
      </c>
      <c r="L129" s="276"/>
      <c r="M129" s="277" t="s">
        <v>19</v>
      </c>
      <c r="N129" s="278" t="s">
        <v>43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8" t="s">
        <v>216</v>
      </c>
      <c r="AT129" s="228" t="s">
        <v>240</v>
      </c>
      <c r="AU129" s="228" t="s">
        <v>80</v>
      </c>
      <c r="AY129" s="21" t="s">
        <v>150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80</v>
      </c>
      <c r="BK129" s="229">
        <f>ROUND(I129*H129,2)</f>
        <v>0</v>
      </c>
      <c r="BL129" s="21" t="s">
        <v>158</v>
      </c>
      <c r="BM129" s="228" t="s">
        <v>418</v>
      </c>
    </row>
    <row r="130" spans="1:47" s="2" customFormat="1" ht="12">
      <c r="A130" s="42"/>
      <c r="B130" s="43"/>
      <c r="C130" s="44"/>
      <c r="D130" s="230" t="s">
        <v>160</v>
      </c>
      <c r="E130" s="44"/>
      <c r="F130" s="231" t="s">
        <v>757</v>
      </c>
      <c r="G130" s="44"/>
      <c r="H130" s="44"/>
      <c r="I130" s="232"/>
      <c r="J130" s="44"/>
      <c r="K130" s="44"/>
      <c r="L130" s="48"/>
      <c r="M130" s="233"/>
      <c r="N130" s="234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160</v>
      </c>
      <c r="AU130" s="21" t="s">
        <v>80</v>
      </c>
    </row>
    <row r="131" spans="1:65" s="2" customFormat="1" ht="16.5" customHeight="1">
      <c r="A131" s="42"/>
      <c r="B131" s="43"/>
      <c r="C131" s="269" t="s">
        <v>294</v>
      </c>
      <c r="D131" s="269" t="s">
        <v>240</v>
      </c>
      <c r="E131" s="270" t="s">
        <v>758</v>
      </c>
      <c r="F131" s="271" t="s">
        <v>759</v>
      </c>
      <c r="G131" s="272" t="s">
        <v>381</v>
      </c>
      <c r="H131" s="273">
        <v>1</v>
      </c>
      <c r="I131" s="274"/>
      <c r="J131" s="275">
        <f>ROUND(I131*H131,2)</f>
        <v>0</v>
      </c>
      <c r="K131" s="271" t="s">
        <v>382</v>
      </c>
      <c r="L131" s="276"/>
      <c r="M131" s="277" t="s">
        <v>19</v>
      </c>
      <c r="N131" s="278" t="s">
        <v>43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28" t="s">
        <v>216</v>
      </c>
      <c r="AT131" s="228" t="s">
        <v>240</v>
      </c>
      <c r="AU131" s="228" t="s">
        <v>80</v>
      </c>
      <c r="AY131" s="21" t="s">
        <v>150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80</v>
      </c>
      <c r="BK131" s="229">
        <f>ROUND(I131*H131,2)</f>
        <v>0</v>
      </c>
      <c r="BL131" s="21" t="s">
        <v>158</v>
      </c>
      <c r="BM131" s="228" t="s">
        <v>436</v>
      </c>
    </row>
    <row r="132" spans="1:47" s="2" customFormat="1" ht="12">
      <c r="A132" s="42"/>
      <c r="B132" s="43"/>
      <c r="C132" s="44"/>
      <c r="D132" s="230" t="s">
        <v>160</v>
      </c>
      <c r="E132" s="44"/>
      <c r="F132" s="231" t="s">
        <v>759</v>
      </c>
      <c r="G132" s="44"/>
      <c r="H132" s="44"/>
      <c r="I132" s="232"/>
      <c r="J132" s="44"/>
      <c r="K132" s="44"/>
      <c r="L132" s="48"/>
      <c r="M132" s="233"/>
      <c r="N132" s="234"/>
      <c r="O132" s="88"/>
      <c r="P132" s="88"/>
      <c r="Q132" s="88"/>
      <c r="R132" s="88"/>
      <c r="S132" s="88"/>
      <c r="T132" s="89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T132" s="21" t="s">
        <v>160</v>
      </c>
      <c r="AU132" s="21" t="s">
        <v>80</v>
      </c>
    </row>
    <row r="133" spans="1:65" s="2" customFormat="1" ht="16.5" customHeight="1">
      <c r="A133" s="42"/>
      <c r="B133" s="43"/>
      <c r="C133" s="269" t="s">
        <v>7</v>
      </c>
      <c r="D133" s="269" t="s">
        <v>240</v>
      </c>
      <c r="E133" s="270" t="s">
        <v>760</v>
      </c>
      <c r="F133" s="271" t="s">
        <v>761</v>
      </c>
      <c r="G133" s="272" t="s">
        <v>381</v>
      </c>
      <c r="H133" s="273">
        <v>1</v>
      </c>
      <c r="I133" s="274"/>
      <c r="J133" s="275">
        <f>ROUND(I133*H133,2)</f>
        <v>0</v>
      </c>
      <c r="K133" s="271" t="s">
        <v>382</v>
      </c>
      <c r="L133" s="276"/>
      <c r="M133" s="277" t="s">
        <v>19</v>
      </c>
      <c r="N133" s="278" t="s">
        <v>43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28" t="s">
        <v>216</v>
      </c>
      <c r="AT133" s="228" t="s">
        <v>240</v>
      </c>
      <c r="AU133" s="228" t="s">
        <v>80</v>
      </c>
      <c r="AY133" s="21" t="s">
        <v>150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80</v>
      </c>
      <c r="BK133" s="229">
        <f>ROUND(I133*H133,2)</f>
        <v>0</v>
      </c>
      <c r="BL133" s="21" t="s">
        <v>158</v>
      </c>
      <c r="BM133" s="228" t="s">
        <v>442</v>
      </c>
    </row>
    <row r="134" spans="1:47" s="2" customFormat="1" ht="12">
      <c r="A134" s="42"/>
      <c r="B134" s="43"/>
      <c r="C134" s="44"/>
      <c r="D134" s="230" t="s">
        <v>160</v>
      </c>
      <c r="E134" s="44"/>
      <c r="F134" s="231" t="s">
        <v>761</v>
      </c>
      <c r="G134" s="44"/>
      <c r="H134" s="44"/>
      <c r="I134" s="232"/>
      <c r="J134" s="44"/>
      <c r="K134" s="44"/>
      <c r="L134" s="48"/>
      <c r="M134" s="233"/>
      <c r="N134" s="234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1" t="s">
        <v>160</v>
      </c>
      <c r="AU134" s="21" t="s">
        <v>80</v>
      </c>
    </row>
    <row r="135" spans="1:65" s="2" customFormat="1" ht="16.5" customHeight="1">
      <c r="A135" s="42"/>
      <c r="B135" s="43"/>
      <c r="C135" s="269" t="s">
        <v>306</v>
      </c>
      <c r="D135" s="269" t="s">
        <v>240</v>
      </c>
      <c r="E135" s="270" t="s">
        <v>762</v>
      </c>
      <c r="F135" s="271" t="s">
        <v>763</v>
      </c>
      <c r="G135" s="272" t="s">
        <v>381</v>
      </c>
      <c r="H135" s="273">
        <v>24</v>
      </c>
      <c r="I135" s="274"/>
      <c r="J135" s="275">
        <f>ROUND(I135*H135,2)</f>
        <v>0</v>
      </c>
      <c r="K135" s="271" t="s">
        <v>382</v>
      </c>
      <c r="L135" s="276"/>
      <c r="M135" s="277" t="s">
        <v>19</v>
      </c>
      <c r="N135" s="278" t="s">
        <v>43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28" t="s">
        <v>216</v>
      </c>
      <c r="AT135" s="228" t="s">
        <v>240</v>
      </c>
      <c r="AU135" s="228" t="s">
        <v>80</v>
      </c>
      <c r="AY135" s="21" t="s">
        <v>150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80</v>
      </c>
      <c r="BK135" s="229">
        <f>ROUND(I135*H135,2)</f>
        <v>0</v>
      </c>
      <c r="BL135" s="21" t="s">
        <v>158</v>
      </c>
      <c r="BM135" s="228" t="s">
        <v>451</v>
      </c>
    </row>
    <row r="136" spans="1:47" s="2" customFormat="1" ht="12">
      <c r="A136" s="42"/>
      <c r="B136" s="43"/>
      <c r="C136" s="44"/>
      <c r="D136" s="230" t="s">
        <v>160</v>
      </c>
      <c r="E136" s="44"/>
      <c r="F136" s="231" t="s">
        <v>763</v>
      </c>
      <c r="G136" s="44"/>
      <c r="H136" s="44"/>
      <c r="I136" s="232"/>
      <c r="J136" s="44"/>
      <c r="K136" s="44"/>
      <c r="L136" s="48"/>
      <c r="M136" s="233"/>
      <c r="N136" s="234"/>
      <c r="O136" s="88"/>
      <c r="P136" s="88"/>
      <c r="Q136" s="88"/>
      <c r="R136" s="88"/>
      <c r="S136" s="88"/>
      <c r="T136" s="89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T136" s="21" t="s">
        <v>160</v>
      </c>
      <c r="AU136" s="21" t="s">
        <v>80</v>
      </c>
    </row>
    <row r="137" spans="1:65" s="2" customFormat="1" ht="16.5" customHeight="1">
      <c r="A137" s="42"/>
      <c r="B137" s="43"/>
      <c r="C137" s="269" t="s">
        <v>312</v>
      </c>
      <c r="D137" s="269" t="s">
        <v>240</v>
      </c>
      <c r="E137" s="270" t="s">
        <v>764</v>
      </c>
      <c r="F137" s="271" t="s">
        <v>765</v>
      </c>
      <c r="G137" s="272" t="s">
        <v>184</v>
      </c>
      <c r="H137" s="273">
        <v>60</v>
      </c>
      <c r="I137" s="274"/>
      <c r="J137" s="275">
        <f>ROUND(I137*H137,2)</f>
        <v>0</v>
      </c>
      <c r="K137" s="271" t="s">
        <v>382</v>
      </c>
      <c r="L137" s="276"/>
      <c r="M137" s="277" t="s">
        <v>19</v>
      </c>
      <c r="N137" s="278" t="s">
        <v>43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28" t="s">
        <v>216</v>
      </c>
      <c r="AT137" s="228" t="s">
        <v>240</v>
      </c>
      <c r="AU137" s="228" t="s">
        <v>80</v>
      </c>
      <c r="AY137" s="21" t="s">
        <v>150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80</v>
      </c>
      <c r="BK137" s="229">
        <f>ROUND(I137*H137,2)</f>
        <v>0</v>
      </c>
      <c r="BL137" s="21" t="s">
        <v>158</v>
      </c>
      <c r="BM137" s="228" t="s">
        <v>461</v>
      </c>
    </row>
    <row r="138" spans="1:47" s="2" customFormat="1" ht="12">
      <c r="A138" s="42"/>
      <c r="B138" s="43"/>
      <c r="C138" s="44"/>
      <c r="D138" s="230" t="s">
        <v>160</v>
      </c>
      <c r="E138" s="44"/>
      <c r="F138" s="231" t="s">
        <v>765</v>
      </c>
      <c r="G138" s="44"/>
      <c r="H138" s="44"/>
      <c r="I138" s="232"/>
      <c r="J138" s="44"/>
      <c r="K138" s="44"/>
      <c r="L138" s="48"/>
      <c r="M138" s="233"/>
      <c r="N138" s="234"/>
      <c r="O138" s="88"/>
      <c r="P138" s="88"/>
      <c r="Q138" s="88"/>
      <c r="R138" s="88"/>
      <c r="S138" s="88"/>
      <c r="T138" s="8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T138" s="21" t="s">
        <v>160</v>
      </c>
      <c r="AU138" s="21" t="s">
        <v>80</v>
      </c>
    </row>
    <row r="139" spans="1:63" s="12" customFormat="1" ht="25.9" customHeight="1">
      <c r="A139" s="12"/>
      <c r="B139" s="201"/>
      <c r="C139" s="202"/>
      <c r="D139" s="203" t="s">
        <v>71</v>
      </c>
      <c r="E139" s="204" t="s">
        <v>766</v>
      </c>
      <c r="F139" s="204" t="s">
        <v>767</v>
      </c>
      <c r="G139" s="202"/>
      <c r="H139" s="202"/>
      <c r="I139" s="205"/>
      <c r="J139" s="206">
        <f>BK139</f>
        <v>0</v>
      </c>
      <c r="K139" s="202"/>
      <c r="L139" s="207"/>
      <c r="M139" s="208"/>
      <c r="N139" s="209"/>
      <c r="O139" s="209"/>
      <c r="P139" s="210">
        <f>SUM(P140:P177)</f>
        <v>0</v>
      </c>
      <c r="Q139" s="209"/>
      <c r="R139" s="210">
        <f>SUM(R140:R177)</f>
        <v>0</v>
      </c>
      <c r="S139" s="209"/>
      <c r="T139" s="211">
        <f>SUM(T140:T177)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2" t="s">
        <v>80</v>
      </c>
      <c r="AT139" s="213" t="s">
        <v>71</v>
      </c>
      <c r="AU139" s="213" t="s">
        <v>72</v>
      </c>
      <c r="AY139" s="212" t="s">
        <v>150</v>
      </c>
      <c r="BK139" s="214">
        <f>SUM(BK140:BK177)</f>
        <v>0</v>
      </c>
    </row>
    <row r="140" spans="1:65" s="2" customFormat="1" ht="16.5" customHeight="1">
      <c r="A140" s="42"/>
      <c r="B140" s="43"/>
      <c r="C140" s="217" t="s">
        <v>323</v>
      </c>
      <c r="D140" s="217" t="s">
        <v>153</v>
      </c>
      <c r="E140" s="218" t="s">
        <v>768</v>
      </c>
      <c r="F140" s="219" t="s">
        <v>769</v>
      </c>
      <c r="G140" s="220" t="s">
        <v>184</v>
      </c>
      <c r="H140" s="221">
        <v>400</v>
      </c>
      <c r="I140" s="222"/>
      <c r="J140" s="223">
        <f>ROUND(I140*H140,2)</f>
        <v>0</v>
      </c>
      <c r="K140" s="219" t="s">
        <v>382</v>
      </c>
      <c r="L140" s="48"/>
      <c r="M140" s="224" t="s">
        <v>19</v>
      </c>
      <c r="N140" s="225" t="s">
        <v>43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28" t="s">
        <v>158</v>
      </c>
      <c r="AT140" s="228" t="s">
        <v>153</v>
      </c>
      <c r="AU140" s="228" t="s">
        <v>80</v>
      </c>
      <c r="AY140" s="21" t="s">
        <v>150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80</v>
      </c>
      <c r="BK140" s="229">
        <f>ROUND(I140*H140,2)</f>
        <v>0</v>
      </c>
      <c r="BL140" s="21" t="s">
        <v>158</v>
      </c>
      <c r="BM140" s="228" t="s">
        <v>475</v>
      </c>
    </row>
    <row r="141" spans="1:47" s="2" customFormat="1" ht="12">
      <c r="A141" s="42"/>
      <c r="B141" s="43"/>
      <c r="C141" s="44"/>
      <c r="D141" s="230" t="s">
        <v>160</v>
      </c>
      <c r="E141" s="44"/>
      <c r="F141" s="231" t="s">
        <v>769</v>
      </c>
      <c r="G141" s="44"/>
      <c r="H141" s="44"/>
      <c r="I141" s="232"/>
      <c r="J141" s="44"/>
      <c r="K141" s="44"/>
      <c r="L141" s="48"/>
      <c r="M141" s="233"/>
      <c r="N141" s="234"/>
      <c r="O141" s="88"/>
      <c r="P141" s="88"/>
      <c r="Q141" s="88"/>
      <c r="R141" s="88"/>
      <c r="S141" s="88"/>
      <c r="T141" s="89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T141" s="21" t="s">
        <v>160</v>
      </c>
      <c r="AU141" s="21" t="s">
        <v>80</v>
      </c>
    </row>
    <row r="142" spans="1:65" s="2" customFormat="1" ht="16.5" customHeight="1">
      <c r="A142" s="42"/>
      <c r="B142" s="43"/>
      <c r="C142" s="217" t="s">
        <v>334</v>
      </c>
      <c r="D142" s="217" t="s">
        <v>153</v>
      </c>
      <c r="E142" s="218" t="s">
        <v>770</v>
      </c>
      <c r="F142" s="219" t="s">
        <v>771</v>
      </c>
      <c r="G142" s="220" t="s">
        <v>184</v>
      </c>
      <c r="H142" s="221">
        <v>200</v>
      </c>
      <c r="I142" s="222"/>
      <c r="J142" s="223">
        <f>ROUND(I142*H142,2)</f>
        <v>0</v>
      </c>
      <c r="K142" s="219" t="s">
        <v>382</v>
      </c>
      <c r="L142" s="48"/>
      <c r="M142" s="224" t="s">
        <v>19</v>
      </c>
      <c r="N142" s="225" t="s">
        <v>43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28" t="s">
        <v>158</v>
      </c>
      <c r="AT142" s="228" t="s">
        <v>153</v>
      </c>
      <c r="AU142" s="228" t="s">
        <v>80</v>
      </c>
      <c r="AY142" s="21" t="s">
        <v>150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80</v>
      </c>
      <c r="BK142" s="229">
        <f>ROUND(I142*H142,2)</f>
        <v>0</v>
      </c>
      <c r="BL142" s="21" t="s">
        <v>158</v>
      </c>
      <c r="BM142" s="228" t="s">
        <v>487</v>
      </c>
    </row>
    <row r="143" spans="1:47" s="2" customFormat="1" ht="12">
      <c r="A143" s="42"/>
      <c r="B143" s="43"/>
      <c r="C143" s="44"/>
      <c r="D143" s="230" t="s">
        <v>160</v>
      </c>
      <c r="E143" s="44"/>
      <c r="F143" s="231" t="s">
        <v>771</v>
      </c>
      <c r="G143" s="44"/>
      <c r="H143" s="44"/>
      <c r="I143" s="232"/>
      <c r="J143" s="44"/>
      <c r="K143" s="44"/>
      <c r="L143" s="48"/>
      <c r="M143" s="233"/>
      <c r="N143" s="234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160</v>
      </c>
      <c r="AU143" s="21" t="s">
        <v>80</v>
      </c>
    </row>
    <row r="144" spans="1:65" s="2" customFormat="1" ht="16.5" customHeight="1">
      <c r="A144" s="42"/>
      <c r="B144" s="43"/>
      <c r="C144" s="217" t="s">
        <v>341</v>
      </c>
      <c r="D144" s="217" t="s">
        <v>153</v>
      </c>
      <c r="E144" s="218" t="s">
        <v>770</v>
      </c>
      <c r="F144" s="219" t="s">
        <v>771</v>
      </c>
      <c r="G144" s="220" t="s">
        <v>184</v>
      </c>
      <c r="H144" s="221">
        <v>200</v>
      </c>
      <c r="I144" s="222"/>
      <c r="J144" s="223">
        <f>ROUND(I144*H144,2)</f>
        <v>0</v>
      </c>
      <c r="K144" s="219" t="s">
        <v>382</v>
      </c>
      <c r="L144" s="48"/>
      <c r="M144" s="224" t="s">
        <v>19</v>
      </c>
      <c r="N144" s="225" t="s">
        <v>43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28" t="s">
        <v>158</v>
      </c>
      <c r="AT144" s="228" t="s">
        <v>153</v>
      </c>
      <c r="AU144" s="228" t="s">
        <v>80</v>
      </c>
      <c r="AY144" s="21" t="s">
        <v>150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80</v>
      </c>
      <c r="BK144" s="229">
        <f>ROUND(I144*H144,2)</f>
        <v>0</v>
      </c>
      <c r="BL144" s="21" t="s">
        <v>158</v>
      </c>
      <c r="BM144" s="228" t="s">
        <v>502</v>
      </c>
    </row>
    <row r="145" spans="1:47" s="2" customFormat="1" ht="12">
      <c r="A145" s="42"/>
      <c r="B145" s="43"/>
      <c r="C145" s="44"/>
      <c r="D145" s="230" t="s">
        <v>160</v>
      </c>
      <c r="E145" s="44"/>
      <c r="F145" s="231" t="s">
        <v>771</v>
      </c>
      <c r="G145" s="44"/>
      <c r="H145" s="44"/>
      <c r="I145" s="232"/>
      <c r="J145" s="44"/>
      <c r="K145" s="44"/>
      <c r="L145" s="48"/>
      <c r="M145" s="233"/>
      <c r="N145" s="234"/>
      <c r="O145" s="88"/>
      <c r="P145" s="88"/>
      <c r="Q145" s="88"/>
      <c r="R145" s="88"/>
      <c r="S145" s="88"/>
      <c r="T145" s="89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T145" s="21" t="s">
        <v>160</v>
      </c>
      <c r="AU145" s="21" t="s">
        <v>80</v>
      </c>
    </row>
    <row r="146" spans="1:65" s="2" customFormat="1" ht="21.75" customHeight="1">
      <c r="A146" s="42"/>
      <c r="B146" s="43"/>
      <c r="C146" s="217" t="s">
        <v>347</v>
      </c>
      <c r="D146" s="217" t="s">
        <v>153</v>
      </c>
      <c r="E146" s="218" t="s">
        <v>772</v>
      </c>
      <c r="F146" s="219" t="s">
        <v>773</v>
      </c>
      <c r="G146" s="220" t="s">
        <v>381</v>
      </c>
      <c r="H146" s="221">
        <v>39</v>
      </c>
      <c r="I146" s="222"/>
      <c r="J146" s="223">
        <f>ROUND(I146*H146,2)</f>
        <v>0</v>
      </c>
      <c r="K146" s="219" t="s">
        <v>382</v>
      </c>
      <c r="L146" s="48"/>
      <c r="M146" s="224" t="s">
        <v>19</v>
      </c>
      <c r="N146" s="225" t="s">
        <v>43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R146" s="228" t="s">
        <v>158</v>
      </c>
      <c r="AT146" s="228" t="s">
        <v>153</v>
      </c>
      <c r="AU146" s="228" t="s">
        <v>80</v>
      </c>
      <c r="AY146" s="21" t="s">
        <v>150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80</v>
      </c>
      <c r="BK146" s="229">
        <f>ROUND(I146*H146,2)</f>
        <v>0</v>
      </c>
      <c r="BL146" s="21" t="s">
        <v>158</v>
      </c>
      <c r="BM146" s="228" t="s">
        <v>567</v>
      </c>
    </row>
    <row r="147" spans="1:47" s="2" customFormat="1" ht="12">
      <c r="A147" s="42"/>
      <c r="B147" s="43"/>
      <c r="C147" s="44"/>
      <c r="D147" s="230" t="s">
        <v>160</v>
      </c>
      <c r="E147" s="44"/>
      <c r="F147" s="231" t="s">
        <v>773</v>
      </c>
      <c r="G147" s="44"/>
      <c r="H147" s="44"/>
      <c r="I147" s="232"/>
      <c r="J147" s="44"/>
      <c r="K147" s="44"/>
      <c r="L147" s="48"/>
      <c r="M147" s="233"/>
      <c r="N147" s="234"/>
      <c r="O147" s="88"/>
      <c r="P147" s="88"/>
      <c r="Q147" s="88"/>
      <c r="R147" s="88"/>
      <c r="S147" s="88"/>
      <c r="T147" s="89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T147" s="21" t="s">
        <v>160</v>
      </c>
      <c r="AU147" s="21" t="s">
        <v>80</v>
      </c>
    </row>
    <row r="148" spans="1:65" s="2" customFormat="1" ht="16.5" customHeight="1">
      <c r="A148" s="42"/>
      <c r="B148" s="43"/>
      <c r="C148" s="217" t="s">
        <v>354</v>
      </c>
      <c r="D148" s="217" t="s">
        <v>153</v>
      </c>
      <c r="E148" s="218" t="s">
        <v>774</v>
      </c>
      <c r="F148" s="219" t="s">
        <v>775</v>
      </c>
      <c r="G148" s="220" t="s">
        <v>381</v>
      </c>
      <c r="H148" s="221">
        <v>10</v>
      </c>
      <c r="I148" s="222"/>
      <c r="J148" s="223">
        <f>ROUND(I148*H148,2)</f>
        <v>0</v>
      </c>
      <c r="K148" s="219" t="s">
        <v>382</v>
      </c>
      <c r="L148" s="48"/>
      <c r="M148" s="224" t="s">
        <v>19</v>
      </c>
      <c r="N148" s="225" t="s">
        <v>43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R148" s="228" t="s">
        <v>158</v>
      </c>
      <c r="AT148" s="228" t="s">
        <v>153</v>
      </c>
      <c r="AU148" s="228" t="s">
        <v>80</v>
      </c>
      <c r="AY148" s="21" t="s">
        <v>150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80</v>
      </c>
      <c r="BK148" s="229">
        <f>ROUND(I148*H148,2)</f>
        <v>0</v>
      </c>
      <c r="BL148" s="21" t="s">
        <v>158</v>
      </c>
      <c r="BM148" s="228" t="s">
        <v>581</v>
      </c>
    </row>
    <row r="149" spans="1:47" s="2" customFormat="1" ht="12">
      <c r="A149" s="42"/>
      <c r="B149" s="43"/>
      <c r="C149" s="44"/>
      <c r="D149" s="230" t="s">
        <v>160</v>
      </c>
      <c r="E149" s="44"/>
      <c r="F149" s="231" t="s">
        <v>775</v>
      </c>
      <c r="G149" s="44"/>
      <c r="H149" s="44"/>
      <c r="I149" s="232"/>
      <c r="J149" s="44"/>
      <c r="K149" s="44"/>
      <c r="L149" s="48"/>
      <c r="M149" s="233"/>
      <c r="N149" s="234"/>
      <c r="O149" s="88"/>
      <c r="P149" s="88"/>
      <c r="Q149" s="88"/>
      <c r="R149" s="88"/>
      <c r="S149" s="88"/>
      <c r="T149" s="89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T149" s="21" t="s">
        <v>160</v>
      </c>
      <c r="AU149" s="21" t="s">
        <v>80</v>
      </c>
    </row>
    <row r="150" spans="1:65" s="2" customFormat="1" ht="16.5" customHeight="1">
      <c r="A150" s="42"/>
      <c r="B150" s="43"/>
      <c r="C150" s="217" t="s">
        <v>362</v>
      </c>
      <c r="D150" s="217" t="s">
        <v>153</v>
      </c>
      <c r="E150" s="218" t="s">
        <v>776</v>
      </c>
      <c r="F150" s="219" t="s">
        <v>777</v>
      </c>
      <c r="G150" s="220" t="s">
        <v>381</v>
      </c>
      <c r="H150" s="221">
        <v>18</v>
      </c>
      <c r="I150" s="222"/>
      <c r="J150" s="223">
        <f>ROUND(I150*H150,2)</f>
        <v>0</v>
      </c>
      <c r="K150" s="219" t="s">
        <v>382</v>
      </c>
      <c r="L150" s="48"/>
      <c r="M150" s="224" t="s">
        <v>19</v>
      </c>
      <c r="N150" s="225" t="s">
        <v>43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R150" s="228" t="s">
        <v>158</v>
      </c>
      <c r="AT150" s="228" t="s">
        <v>153</v>
      </c>
      <c r="AU150" s="228" t="s">
        <v>80</v>
      </c>
      <c r="AY150" s="21" t="s">
        <v>150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80</v>
      </c>
      <c r="BK150" s="229">
        <f>ROUND(I150*H150,2)</f>
        <v>0</v>
      </c>
      <c r="BL150" s="21" t="s">
        <v>158</v>
      </c>
      <c r="BM150" s="228" t="s">
        <v>596</v>
      </c>
    </row>
    <row r="151" spans="1:47" s="2" customFormat="1" ht="12">
      <c r="A151" s="42"/>
      <c r="B151" s="43"/>
      <c r="C151" s="44"/>
      <c r="D151" s="230" t="s">
        <v>160</v>
      </c>
      <c r="E151" s="44"/>
      <c r="F151" s="231" t="s">
        <v>777</v>
      </c>
      <c r="G151" s="44"/>
      <c r="H151" s="44"/>
      <c r="I151" s="232"/>
      <c r="J151" s="44"/>
      <c r="K151" s="44"/>
      <c r="L151" s="48"/>
      <c r="M151" s="233"/>
      <c r="N151" s="234"/>
      <c r="O151" s="88"/>
      <c r="P151" s="88"/>
      <c r="Q151" s="88"/>
      <c r="R151" s="88"/>
      <c r="S151" s="88"/>
      <c r="T151" s="89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T151" s="21" t="s">
        <v>160</v>
      </c>
      <c r="AU151" s="21" t="s">
        <v>80</v>
      </c>
    </row>
    <row r="152" spans="1:65" s="2" customFormat="1" ht="16.5" customHeight="1">
      <c r="A152" s="42"/>
      <c r="B152" s="43"/>
      <c r="C152" s="217" t="s">
        <v>372</v>
      </c>
      <c r="D152" s="217" t="s">
        <v>153</v>
      </c>
      <c r="E152" s="218" t="s">
        <v>768</v>
      </c>
      <c r="F152" s="219" t="s">
        <v>769</v>
      </c>
      <c r="G152" s="220" t="s">
        <v>184</v>
      </c>
      <c r="H152" s="221">
        <v>120</v>
      </c>
      <c r="I152" s="222"/>
      <c r="J152" s="223">
        <f>ROUND(I152*H152,2)</f>
        <v>0</v>
      </c>
      <c r="K152" s="219" t="s">
        <v>382</v>
      </c>
      <c r="L152" s="48"/>
      <c r="M152" s="224" t="s">
        <v>19</v>
      </c>
      <c r="N152" s="225" t="s">
        <v>43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28" t="s">
        <v>158</v>
      </c>
      <c r="AT152" s="228" t="s">
        <v>153</v>
      </c>
      <c r="AU152" s="228" t="s">
        <v>80</v>
      </c>
      <c r="AY152" s="21" t="s">
        <v>150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80</v>
      </c>
      <c r="BK152" s="229">
        <f>ROUND(I152*H152,2)</f>
        <v>0</v>
      </c>
      <c r="BL152" s="21" t="s">
        <v>158</v>
      </c>
      <c r="BM152" s="228" t="s">
        <v>607</v>
      </c>
    </row>
    <row r="153" spans="1:47" s="2" customFormat="1" ht="12">
      <c r="A153" s="42"/>
      <c r="B153" s="43"/>
      <c r="C153" s="44"/>
      <c r="D153" s="230" t="s">
        <v>160</v>
      </c>
      <c r="E153" s="44"/>
      <c r="F153" s="231" t="s">
        <v>769</v>
      </c>
      <c r="G153" s="44"/>
      <c r="H153" s="44"/>
      <c r="I153" s="232"/>
      <c r="J153" s="44"/>
      <c r="K153" s="44"/>
      <c r="L153" s="48"/>
      <c r="M153" s="233"/>
      <c r="N153" s="234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1" t="s">
        <v>160</v>
      </c>
      <c r="AU153" s="21" t="s">
        <v>80</v>
      </c>
    </row>
    <row r="154" spans="1:65" s="2" customFormat="1" ht="16.5" customHeight="1">
      <c r="A154" s="42"/>
      <c r="B154" s="43"/>
      <c r="C154" s="217" t="s">
        <v>379</v>
      </c>
      <c r="D154" s="217" t="s">
        <v>153</v>
      </c>
      <c r="E154" s="218" t="s">
        <v>778</v>
      </c>
      <c r="F154" s="219" t="s">
        <v>779</v>
      </c>
      <c r="G154" s="220" t="s">
        <v>381</v>
      </c>
      <c r="H154" s="221">
        <v>6</v>
      </c>
      <c r="I154" s="222"/>
      <c r="J154" s="223">
        <f>ROUND(I154*H154,2)</f>
        <v>0</v>
      </c>
      <c r="K154" s="219" t="s">
        <v>382</v>
      </c>
      <c r="L154" s="48"/>
      <c r="M154" s="224" t="s">
        <v>19</v>
      </c>
      <c r="N154" s="225" t="s">
        <v>43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R154" s="228" t="s">
        <v>158</v>
      </c>
      <c r="AT154" s="228" t="s">
        <v>153</v>
      </c>
      <c r="AU154" s="228" t="s">
        <v>80</v>
      </c>
      <c r="AY154" s="21" t="s">
        <v>150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80</v>
      </c>
      <c r="BK154" s="229">
        <f>ROUND(I154*H154,2)</f>
        <v>0</v>
      </c>
      <c r="BL154" s="21" t="s">
        <v>158</v>
      </c>
      <c r="BM154" s="228" t="s">
        <v>624</v>
      </c>
    </row>
    <row r="155" spans="1:47" s="2" customFormat="1" ht="12">
      <c r="A155" s="42"/>
      <c r="B155" s="43"/>
      <c r="C155" s="44"/>
      <c r="D155" s="230" t="s">
        <v>160</v>
      </c>
      <c r="E155" s="44"/>
      <c r="F155" s="231" t="s">
        <v>779</v>
      </c>
      <c r="G155" s="44"/>
      <c r="H155" s="44"/>
      <c r="I155" s="232"/>
      <c r="J155" s="44"/>
      <c r="K155" s="44"/>
      <c r="L155" s="48"/>
      <c r="M155" s="233"/>
      <c r="N155" s="234"/>
      <c r="O155" s="88"/>
      <c r="P155" s="88"/>
      <c r="Q155" s="88"/>
      <c r="R155" s="88"/>
      <c r="S155" s="88"/>
      <c r="T155" s="89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T155" s="21" t="s">
        <v>160</v>
      </c>
      <c r="AU155" s="21" t="s">
        <v>80</v>
      </c>
    </row>
    <row r="156" spans="1:65" s="2" customFormat="1" ht="16.5" customHeight="1">
      <c r="A156" s="42"/>
      <c r="B156" s="43"/>
      <c r="C156" s="217" t="s">
        <v>384</v>
      </c>
      <c r="D156" s="217" t="s">
        <v>153</v>
      </c>
      <c r="E156" s="218" t="s">
        <v>780</v>
      </c>
      <c r="F156" s="219" t="s">
        <v>781</v>
      </c>
      <c r="G156" s="220" t="s">
        <v>184</v>
      </c>
      <c r="H156" s="221">
        <v>24</v>
      </c>
      <c r="I156" s="222"/>
      <c r="J156" s="223">
        <f>ROUND(I156*H156,2)</f>
        <v>0</v>
      </c>
      <c r="K156" s="219" t="s">
        <v>382</v>
      </c>
      <c r="L156" s="48"/>
      <c r="M156" s="224" t="s">
        <v>19</v>
      </c>
      <c r="N156" s="225" t="s">
        <v>43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R156" s="228" t="s">
        <v>158</v>
      </c>
      <c r="AT156" s="228" t="s">
        <v>153</v>
      </c>
      <c r="AU156" s="228" t="s">
        <v>80</v>
      </c>
      <c r="AY156" s="21" t="s">
        <v>150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80</v>
      </c>
      <c r="BK156" s="229">
        <f>ROUND(I156*H156,2)</f>
        <v>0</v>
      </c>
      <c r="BL156" s="21" t="s">
        <v>158</v>
      </c>
      <c r="BM156" s="228" t="s">
        <v>230</v>
      </c>
    </row>
    <row r="157" spans="1:47" s="2" customFormat="1" ht="12">
      <c r="A157" s="42"/>
      <c r="B157" s="43"/>
      <c r="C157" s="44"/>
      <c r="D157" s="230" t="s">
        <v>160</v>
      </c>
      <c r="E157" s="44"/>
      <c r="F157" s="231" t="s">
        <v>781</v>
      </c>
      <c r="G157" s="44"/>
      <c r="H157" s="44"/>
      <c r="I157" s="232"/>
      <c r="J157" s="44"/>
      <c r="K157" s="44"/>
      <c r="L157" s="48"/>
      <c r="M157" s="233"/>
      <c r="N157" s="234"/>
      <c r="O157" s="88"/>
      <c r="P157" s="88"/>
      <c r="Q157" s="88"/>
      <c r="R157" s="88"/>
      <c r="S157" s="88"/>
      <c r="T157" s="89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T157" s="21" t="s">
        <v>160</v>
      </c>
      <c r="AU157" s="21" t="s">
        <v>80</v>
      </c>
    </row>
    <row r="158" spans="1:65" s="2" customFormat="1" ht="16.5" customHeight="1">
      <c r="A158" s="42"/>
      <c r="B158" s="43"/>
      <c r="C158" s="217" t="s">
        <v>387</v>
      </c>
      <c r="D158" s="217" t="s">
        <v>153</v>
      </c>
      <c r="E158" s="218" t="s">
        <v>782</v>
      </c>
      <c r="F158" s="219" t="s">
        <v>783</v>
      </c>
      <c r="G158" s="220" t="s">
        <v>381</v>
      </c>
      <c r="H158" s="221">
        <v>11</v>
      </c>
      <c r="I158" s="222"/>
      <c r="J158" s="223">
        <f>ROUND(I158*H158,2)</f>
        <v>0</v>
      </c>
      <c r="K158" s="219" t="s">
        <v>382</v>
      </c>
      <c r="L158" s="48"/>
      <c r="M158" s="224" t="s">
        <v>19</v>
      </c>
      <c r="N158" s="225" t="s">
        <v>43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8" t="s">
        <v>158</v>
      </c>
      <c r="AT158" s="228" t="s">
        <v>153</v>
      </c>
      <c r="AU158" s="228" t="s">
        <v>80</v>
      </c>
      <c r="AY158" s="21" t="s">
        <v>150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80</v>
      </c>
      <c r="BK158" s="229">
        <f>ROUND(I158*H158,2)</f>
        <v>0</v>
      </c>
      <c r="BL158" s="21" t="s">
        <v>158</v>
      </c>
      <c r="BM158" s="228" t="s">
        <v>651</v>
      </c>
    </row>
    <row r="159" spans="1:47" s="2" customFormat="1" ht="12">
      <c r="A159" s="42"/>
      <c r="B159" s="43"/>
      <c r="C159" s="44"/>
      <c r="D159" s="230" t="s">
        <v>160</v>
      </c>
      <c r="E159" s="44"/>
      <c r="F159" s="231" t="s">
        <v>783</v>
      </c>
      <c r="G159" s="44"/>
      <c r="H159" s="44"/>
      <c r="I159" s="232"/>
      <c r="J159" s="44"/>
      <c r="K159" s="44"/>
      <c r="L159" s="48"/>
      <c r="M159" s="233"/>
      <c r="N159" s="234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160</v>
      </c>
      <c r="AU159" s="21" t="s">
        <v>80</v>
      </c>
    </row>
    <row r="160" spans="1:65" s="2" customFormat="1" ht="16.5" customHeight="1">
      <c r="A160" s="42"/>
      <c r="B160" s="43"/>
      <c r="C160" s="217" t="s">
        <v>391</v>
      </c>
      <c r="D160" s="217" t="s">
        <v>153</v>
      </c>
      <c r="E160" s="218" t="s">
        <v>784</v>
      </c>
      <c r="F160" s="219" t="s">
        <v>785</v>
      </c>
      <c r="G160" s="220" t="s">
        <v>381</v>
      </c>
      <c r="H160" s="221">
        <v>6</v>
      </c>
      <c r="I160" s="222"/>
      <c r="J160" s="223">
        <f>ROUND(I160*H160,2)</f>
        <v>0</v>
      </c>
      <c r="K160" s="219" t="s">
        <v>382</v>
      </c>
      <c r="L160" s="48"/>
      <c r="M160" s="224" t="s">
        <v>19</v>
      </c>
      <c r="N160" s="225" t="s">
        <v>43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28" t="s">
        <v>158</v>
      </c>
      <c r="AT160" s="228" t="s">
        <v>153</v>
      </c>
      <c r="AU160" s="228" t="s">
        <v>80</v>
      </c>
      <c r="AY160" s="21" t="s">
        <v>150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80</v>
      </c>
      <c r="BK160" s="229">
        <f>ROUND(I160*H160,2)</f>
        <v>0</v>
      </c>
      <c r="BL160" s="21" t="s">
        <v>158</v>
      </c>
      <c r="BM160" s="228" t="s">
        <v>665</v>
      </c>
    </row>
    <row r="161" spans="1:47" s="2" customFormat="1" ht="12">
      <c r="A161" s="42"/>
      <c r="B161" s="43"/>
      <c r="C161" s="44"/>
      <c r="D161" s="230" t="s">
        <v>160</v>
      </c>
      <c r="E161" s="44"/>
      <c r="F161" s="231" t="s">
        <v>785</v>
      </c>
      <c r="G161" s="44"/>
      <c r="H161" s="44"/>
      <c r="I161" s="232"/>
      <c r="J161" s="44"/>
      <c r="K161" s="44"/>
      <c r="L161" s="48"/>
      <c r="M161" s="233"/>
      <c r="N161" s="234"/>
      <c r="O161" s="88"/>
      <c r="P161" s="88"/>
      <c r="Q161" s="88"/>
      <c r="R161" s="88"/>
      <c r="S161" s="88"/>
      <c r="T161" s="89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T161" s="21" t="s">
        <v>160</v>
      </c>
      <c r="AU161" s="21" t="s">
        <v>80</v>
      </c>
    </row>
    <row r="162" spans="1:65" s="2" customFormat="1" ht="16.5" customHeight="1">
      <c r="A162" s="42"/>
      <c r="B162" s="43"/>
      <c r="C162" s="217" t="s">
        <v>395</v>
      </c>
      <c r="D162" s="217" t="s">
        <v>153</v>
      </c>
      <c r="E162" s="218" t="s">
        <v>786</v>
      </c>
      <c r="F162" s="219" t="s">
        <v>787</v>
      </c>
      <c r="G162" s="220" t="s">
        <v>381</v>
      </c>
      <c r="H162" s="221">
        <v>130</v>
      </c>
      <c r="I162" s="222"/>
      <c r="J162" s="223">
        <f>ROUND(I162*H162,2)</f>
        <v>0</v>
      </c>
      <c r="K162" s="219" t="s">
        <v>382</v>
      </c>
      <c r="L162" s="48"/>
      <c r="M162" s="224" t="s">
        <v>19</v>
      </c>
      <c r="N162" s="225" t="s">
        <v>43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R162" s="228" t="s">
        <v>158</v>
      </c>
      <c r="AT162" s="228" t="s">
        <v>153</v>
      </c>
      <c r="AU162" s="228" t="s">
        <v>80</v>
      </c>
      <c r="AY162" s="21" t="s">
        <v>150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1" t="s">
        <v>80</v>
      </c>
      <c r="BK162" s="229">
        <f>ROUND(I162*H162,2)</f>
        <v>0</v>
      </c>
      <c r="BL162" s="21" t="s">
        <v>158</v>
      </c>
      <c r="BM162" s="228" t="s">
        <v>690</v>
      </c>
    </row>
    <row r="163" spans="1:47" s="2" customFormat="1" ht="12">
      <c r="A163" s="42"/>
      <c r="B163" s="43"/>
      <c r="C163" s="44"/>
      <c r="D163" s="230" t="s">
        <v>160</v>
      </c>
      <c r="E163" s="44"/>
      <c r="F163" s="231" t="s">
        <v>787</v>
      </c>
      <c r="G163" s="44"/>
      <c r="H163" s="44"/>
      <c r="I163" s="232"/>
      <c r="J163" s="44"/>
      <c r="K163" s="44"/>
      <c r="L163" s="48"/>
      <c r="M163" s="233"/>
      <c r="N163" s="234"/>
      <c r="O163" s="88"/>
      <c r="P163" s="88"/>
      <c r="Q163" s="88"/>
      <c r="R163" s="88"/>
      <c r="S163" s="88"/>
      <c r="T163" s="89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T163" s="21" t="s">
        <v>160</v>
      </c>
      <c r="AU163" s="21" t="s">
        <v>80</v>
      </c>
    </row>
    <row r="164" spans="1:65" s="2" customFormat="1" ht="16.5" customHeight="1">
      <c r="A164" s="42"/>
      <c r="B164" s="43"/>
      <c r="C164" s="217" t="s">
        <v>399</v>
      </c>
      <c r="D164" s="217" t="s">
        <v>153</v>
      </c>
      <c r="E164" s="218" t="s">
        <v>788</v>
      </c>
      <c r="F164" s="219" t="s">
        <v>789</v>
      </c>
      <c r="G164" s="220" t="s">
        <v>381</v>
      </c>
      <c r="H164" s="221">
        <v>6</v>
      </c>
      <c r="I164" s="222"/>
      <c r="J164" s="223">
        <f>ROUND(I164*H164,2)</f>
        <v>0</v>
      </c>
      <c r="K164" s="219" t="s">
        <v>382</v>
      </c>
      <c r="L164" s="48"/>
      <c r="M164" s="224" t="s">
        <v>19</v>
      </c>
      <c r="N164" s="225" t="s">
        <v>43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8" t="s">
        <v>158</v>
      </c>
      <c r="AT164" s="228" t="s">
        <v>153</v>
      </c>
      <c r="AU164" s="228" t="s">
        <v>80</v>
      </c>
      <c r="AY164" s="21" t="s">
        <v>150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80</v>
      </c>
      <c r="BK164" s="229">
        <f>ROUND(I164*H164,2)</f>
        <v>0</v>
      </c>
      <c r="BL164" s="21" t="s">
        <v>158</v>
      </c>
      <c r="BM164" s="228" t="s">
        <v>790</v>
      </c>
    </row>
    <row r="165" spans="1:47" s="2" customFormat="1" ht="12">
      <c r="A165" s="42"/>
      <c r="B165" s="43"/>
      <c r="C165" s="44"/>
      <c r="D165" s="230" t="s">
        <v>160</v>
      </c>
      <c r="E165" s="44"/>
      <c r="F165" s="231" t="s">
        <v>789</v>
      </c>
      <c r="G165" s="44"/>
      <c r="H165" s="44"/>
      <c r="I165" s="232"/>
      <c r="J165" s="44"/>
      <c r="K165" s="44"/>
      <c r="L165" s="48"/>
      <c r="M165" s="233"/>
      <c r="N165" s="234"/>
      <c r="O165" s="88"/>
      <c r="P165" s="88"/>
      <c r="Q165" s="88"/>
      <c r="R165" s="88"/>
      <c r="S165" s="88"/>
      <c r="T165" s="89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T165" s="21" t="s">
        <v>160</v>
      </c>
      <c r="AU165" s="21" t="s">
        <v>80</v>
      </c>
    </row>
    <row r="166" spans="1:65" s="2" customFormat="1" ht="16.5" customHeight="1">
      <c r="A166" s="42"/>
      <c r="B166" s="43"/>
      <c r="C166" s="217" t="s">
        <v>407</v>
      </c>
      <c r="D166" s="217" t="s">
        <v>153</v>
      </c>
      <c r="E166" s="218" t="s">
        <v>791</v>
      </c>
      <c r="F166" s="219" t="s">
        <v>792</v>
      </c>
      <c r="G166" s="220" t="s">
        <v>701</v>
      </c>
      <c r="H166" s="221">
        <v>10</v>
      </c>
      <c r="I166" s="222"/>
      <c r="J166" s="223">
        <f>ROUND(I166*H166,2)</f>
        <v>0</v>
      </c>
      <c r="K166" s="219" t="s">
        <v>382</v>
      </c>
      <c r="L166" s="48"/>
      <c r="M166" s="224" t="s">
        <v>19</v>
      </c>
      <c r="N166" s="225" t="s">
        <v>43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R166" s="228" t="s">
        <v>158</v>
      </c>
      <c r="AT166" s="228" t="s">
        <v>153</v>
      </c>
      <c r="AU166" s="228" t="s">
        <v>80</v>
      </c>
      <c r="AY166" s="21" t="s">
        <v>150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80</v>
      </c>
      <c r="BK166" s="229">
        <f>ROUND(I166*H166,2)</f>
        <v>0</v>
      </c>
      <c r="BL166" s="21" t="s">
        <v>158</v>
      </c>
      <c r="BM166" s="228" t="s">
        <v>793</v>
      </c>
    </row>
    <row r="167" spans="1:47" s="2" customFormat="1" ht="12">
      <c r="A167" s="42"/>
      <c r="B167" s="43"/>
      <c r="C167" s="44"/>
      <c r="D167" s="230" t="s">
        <v>160</v>
      </c>
      <c r="E167" s="44"/>
      <c r="F167" s="231" t="s">
        <v>792</v>
      </c>
      <c r="G167" s="44"/>
      <c r="H167" s="44"/>
      <c r="I167" s="232"/>
      <c r="J167" s="44"/>
      <c r="K167" s="44"/>
      <c r="L167" s="48"/>
      <c r="M167" s="233"/>
      <c r="N167" s="234"/>
      <c r="O167" s="88"/>
      <c r="P167" s="88"/>
      <c r="Q167" s="88"/>
      <c r="R167" s="88"/>
      <c r="S167" s="88"/>
      <c r="T167" s="89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T167" s="21" t="s">
        <v>160</v>
      </c>
      <c r="AU167" s="21" t="s">
        <v>80</v>
      </c>
    </row>
    <row r="168" spans="1:65" s="2" customFormat="1" ht="16.5" customHeight="1">
      <c r="A168" s="42"/>
      <c r="B168" s="43"/>
      <c r="C168" s="217" t="s">
        <v>418</v>
      </c>
      <c r="D168" s="217" t="s">
        <v>153</v>
      </c>
      <c r="E168" s="218" t="s">
        <v>794</v>
      </c>
      <c r="F168" s="219" t="s">
        <v>795</v>
      </c>
      <c r="G168" s="220" t="s">
        <v>701</v>
      </c>
      <c r="H168" s="221">
        <v>6</v>
      </c>
      <c r="I168" s="222"/>
      <c r="J168" s="223">
        <f>ROUND(I168*H168,2)</f>
        <v>0</v>
      </c>
      <c r="K168" s="219" t="s">
        <v>382</v>
      </c>
      <c r="L168" s="48"/>
      <c r="M168" s="224" t="s">
        <v>19</v>
      </c>
      <c r="N168" s="225" t="s">
        <v>43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R168" s="228" t="s">
        <v>158</v>
      </c>
      <c r="AT168" s="228" t="s">
        <v>153</v>
      </c>
      <c r="AU168" s="228" t="s">
        <v>80</v>
      </c>
      <c r="AY168" s="21" t="s">
        <v>150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1" t="s">
        <v>80</v>
      </c>
      <c r="BK168" s="229">
        <f>ROUND(I168*H168,2)</f>
        <v>0</v>
      </c>
      <c r="BL168" s="21" t="s">
        <v>158</v>
      </c>
      <c r="BM168" s="228" t="s">
        <v>796</v>
      </c>
    </row>
    <row r="169" spans="1:47" s="2" customFormat="1" ht="12">
      <c r="A169" s="42"/>
      <c r="B169" s="43"/>
      <c r="C169" s="44"/>
      <c r="D169" s="230" t="s">
        <v>160</v>
      </c>
      <c r="E169" s="44"/>
      <c r="F169" s="231" t="s">
        <v>795</v>
      </c>
      <c r="G169" s="44"/>
      <c r="H169" s="44"/>
      <c r="I169" s="232"/>
      <c r="J169" s="44"/>
      <c r="K169" s="44"/>
      <c r="L169" s="48"/>
      <c r="M169" s="233"/>
      <c r="N169" s="234"/>
      <c r="O169" s="88"/>
      <c r="P169" s="88"/>
      <c r="Q169" s="88"/>
      <c r="R169" s="88"/>
      <c r="S169" s="88"/>
      <c r="T169" s="89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T169" s="21" t="s">
        <v>160</v>
      </c>
      <c r="AU169" s="21" t="s">
        <v>80</v>
      </c>
    </row>
    <row r="170" spans="1:65" s="2" customFormat="1" ht="16.5" customHeight="1">
      <c r="A170" s="42"/>
      <c r="B170" s="43"/>
      <c r="C170" s="217" t="s">
        <v>428</v>
      </c>
      <c r="D170" s="217" t="s">
        <v>153</v>
      </c>
      <c r="E170" s="218" t="s">
        <v>797</v>
      </c>
      <c r="F170" s="219" t="s">
        <v>798</v>
      </c>
      <c r="G170" s="220" t="s">
        <v>381</v>
      </c>
      <c r="H170" s="221">
        <v>1</v>
      </c>
      <c r="I170" s="222"/>
      <c r="J170" s="223">
        <f>ROUND(I170*H170,2)</f>
        <v>0</v>
      </c>
      <c r="K170" s="219" t="s">
        <v>382</v>
      </c>
      <c r="L170" s="48"/>
      <c r="M170" s="224" t="s">
        <v>19</v>
      </c>
      <c r="N170" s="225" t="s">
        <v>43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8" t="s">
        <v>158</v>
      </c>
      <c r="AT170" s="228" t="s">
        <v>153</v>
      </c>
      <c r="AU170" s="228" t="s">
        <v>80</v>
      </c>
      <c r="AY170" s="21" t="s">
        <v>150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80</v>
      </c>
      <c r="BK170" s="229">
        <f>ROUND(I170*H170,2)</f>
        <v>0</v>
      </c>
      <c r="BL170" s="21" t="s">
        <v>158</v>
      </c>
      <c r="BM170" s="228" t="s">
        <v>799</v>
      </c>
    </row>
    <row r="171" spans="1:47" s="2" customFormat="1" ht="12">
      <c r="A171" s="42"/>
      <c r="B171" s="43"/>
      <c r="C171" s="44"/>
      <c r="D171" s="230" t="s">
        <v>160</v>
      </c>
      <c r="E171" s="44"/>
      <c r="F171" s="231" t="s">
        <v>798</v>
      </c>
      <c r="G171" s="44"/>
      <c r="H171" s="44"/>
      <c r="I171" s="232"/>
      <c r="J171" s="44"/>
      <c r="K171" s="44"/>
      <c r="L171" s="48"/>
      <c r="M171" s="233"/>
      <c r="N171" s="234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1" t="s">
        <v>160</v>
      </c>
      <c r="AU171" s="21" t="s">
        <v>80</v>
      </c>
    </row>
    <row r="172" spans="1:65" s="2" customFormat="1" ht="16.5" customHeight="1">
      <c r="A172" s="42"/>
      <c r="B172" s="43"/>
      <c r="C172" s="217" t="s">
        <v>436</v>
      </c>
      <c r="D172" s="217" t="s">
        <v>153</v>
      </c>
      <c r="E172" s="218" t="s">
        <v>800</v>
      </c>
      <c r="F172" s="219" t="s">
        <v>801</v>
      </c>
      <c r="G172" s="220" t="s">
        <v>381</v>
      </c>
      <c r="H172" s="221">
        <v>24</v>
      </c>
      <c r="I172" s="222"/>
      <c r="J172" s="223">
        <f>ROUND(I172*H172,2)</f>
        <v>0</v>
      </c>
      <c r="K172" s="219" t="s">
        <v>382</v>
      </c>
      <c r="L172" s="48"/>
      <c r="M172" s="224" t="s">
        <v>19</v>
      </c>
      <c r="N172" s="225" t="s">
        <v>43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R172" s="228" t="s">
        <v>158</v>
      </c>
      <c r="AT172" s="228" t="s">
        <v>153</v>
      </c>
      <c r="AU172" s="228" t="s">
        <v>80</v>
      </c>
      <c r="AY172" s="21" t="s">
        <v>150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1" t="s">
        <v>80</v>
      </c>
      <c r="BK172" s="229">
        <f>ROUND(I172*H172,2)</f>
        <v>0</v>
      </c>
      <c r="BL172" s="21" t="s">
        <v>158</v>
      </c>
      <c r="BM172" s="228" t="s">
        <v>707</v>
      </c>
    </row>
    <row r="173" spans="1:47" s="2" customFormat="1" ht="12">
      <c r="A173" s="42"/>
      <c r="B173" s="43"/>
      <c r="C173" s="44"/>
      <c r="D173" s="230" t="s">
        <v>160</v>
      </c>
      <c r="E173" s="44"/>
      <c r="F173" s="231" t="s">
        <v>801</v>
      </c>
      <c r="G173" s="44"/>
      <c r="H173" s="44"/>
      <c r="I173" s="232"/>
      <c r="J173" s="44"/>
      <c r="K173" s="44"/>
      <c r="L173" s="48"/>
      <c r="M173" s="233"/>
      <c r="N173" s="234"/>
      <c r="O173" s="88"/>
      <c r="P173" s="88"/>
      <c r="Q173" s="88"/>
      <c r="R173" s="88"/>
      <c r="S173" s="88"/>
      <c r="T173" s="89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T173" s="21" t="s">
        <v>160</v>
      </c>
      <c r="AU173" s="21" t="s">
        <v>80</v>
      </c>
    </row>
    <row r="174" spans="1:65" s="2" customFormat="1" ht="16.5" customHeight="1">
      <c r="A174" s="42"/>
      <c r="B174" s="43"/>
      <c r="C174" s="217" t="s">
        <v>439</v>
      </c>
      <c r="D174" s="217" t="s">
        <v>153</v>
      </c>
      <c r="E174" s="218" t="s">
        <v>802</v>
      </c>
      <c r="F174" s="219" t="s">
        <v>803</v>
      </c>
      <c r="G174" s="220" t="s">
        <v>184</v>
      </c>
      <c r="H174" s="221">
        <v>60</v>
      </c>
      <c r="I174" s="222"/>
      <c r="J174" s="223">
        <f>ROUND(I174*H174,2)</f>
        <v>0</v>
      </c>
      <c r="K174" s="219" t="s">
        <v>382</v>
      </c>
      <c r="L174" s="48"/>
      <c r="M174" s="224" t="s">
        <v>19</v>
      </c>
      <c r="N174" s="225" t="s">
        <v>43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28" t="s">
        <v>158</v>
      </c>
      <c r="AT174" s="228" t="s">
        <v>153</v>
      </c>
      <c r="AU174" s="228" t="s">
        <v>80</v>
      </c>
      <c r="AY174" s="21" t="s">
        <v>150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1" t="s">
        <v>80</v>
      </c>
      <c r="BK174" s="229">
        <f>ROUND(I174*H174,2)</f>
        <v>0</v>
      </c>
      <c r="BL174" s="21" t="s">
        <v>158</v>
      </c>
      <c r="BM174" s="228" t="s">
        <v>804</v>
      </c>
    </row>
    <row r="175" spans="1:47" s="2" customFormat="1" ht="12">
      <c r="A175" s="42"/>
      <c r="B175" s="43"/>
      <c r="C175" s="44"/>
      <c r="D175" s="230" t="s">
        <v>160</v>
      </c>
      <c r="E175" s="44"/>
      <c r="F175" s="231" t="s">
        <v>803</v>
      </c>
      <c r="G175" s="44"/>
      <c r="H175" s="44"/>
      <c r="I175" s="232"/>
      <c r="J175" s="44"/>
      <c r="K175" s="44"/>
      <c r="L175" s="48"/>
      <c r="M175" s="233"/>
      <c r="N175" s="234"/>
      <c r="O175" s="88"/>
      <c r="P175" s="88"/>
      <c r="Q175" s="88"/>
      <c r="R175" s="88"/>
      <c r="S175" s="88"/>
      <c r="T175" s="89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T175" s="21" t="s">
        <v>160</v>
      </c>
      <c r="AU175" s="21" t="s">
        <v>80</v>
      </c>
    </row>
    <row r="176" spans="1:65" s="2" customFormat="1" ht="16.5" customHeight="1">
      <c r="A176" s="42"/>
      <c r="B176" s="43"/>
      <c r="C176" s="217" t="s">
        <v>442</v>
      </c>
      <c r="D176" s="217" t="s">
        <v>153</v>
      </c>
      <c r="E176" s="218" t="s">
        <v>805</v>
      </c>
      <c r="F176" s="219" t="s">
        <v>806</v>
      </c>
      <c r="G176" s="220" t="s">
        <v>381</v>
      </c>
      <c r="H176" s="221">
        <v>1</v>
      </c>
      <c r="I176" s="222"/>
      <c r="J176" s="223">
        <f>ROUND(I176*H176,2)</f>
        <v>0</v>
      </c>
      <c r="K176" s="219" t="s">
        <v>382</v>
      </c>
      <c r="L176" s="48"/>
      <c r="M176" s="224" t="s">
        <v>19</v>
      </c>
      <c r="N176" s="225" t="s">
        <v>43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28" t="s">
        <v>158</v>
      </c>
      <c r="AT176" s="228" t="s">
        <v>153</v>
      </c>
      <c r="AU176" s="228" t="s">
        <v>80</v>
      </c>
      <c r="AY176" s="21" t="s">
        <v>150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1" t="s">
        <v>80</v>
      </c>
      <c r="BK176" s="229">
        <f>ROUND(I176*H176,2)</f>
        <v>0</v>
      </c>
      <c r="BL176" s="21" t="s">
        <v>158</v>
      </c>
      <c r="BM176" s="228" t="s">
        <v>807</v>
      </c>
    </row>
    <row r="177" spans="1:47" s="2" customFormat="1" ht="12">
      <c r="A177" s="42"/>
      <c r="B177" s="43"/>
      <c r="C177" s="44"/>
      <c r="D177" s="230" t="s">
        <v>160</v>
      </c>
      <c r="E177" s="44"/>
      <c r="F177" s="231" t="s">
        <v>806</v>
      </c>
      <c r="G177" s="44"/>
      <c r="H177" s="44"/>
      <c r="I177" s="232"/>
      <c r="J177" s="44"/>
      <c r="K177" s="44"/>
      <c r="L177" s="48"/>
      <c r="M177" s="233"/>
      <c r="N177" s="234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160</v>
      </c>
      <c r="AU177" s="21" t="s">
        <v>80</v>
      </c>
    </row>
    <row r="178" spans="1:63" s="12" customFormat="1" ht="25.9" customHeight="1">
      <c r="A178" s="12"/>
      <c r="B178" s="201"/>
      <c r="C178" s="202"/>
      <c r="D178" s="203" t="s">
        <v>71</v>
      </c>
      <c r="E178" s="204" t="s">
        <v>808</v>
      </c>
      <c r="F178" s="204" t="s">
        <v>809</v>
      </c>
      <c r="G178" s="202"/>
      <c r="H178" s="202"/>
      <c r="I178" s="205"/>
      <c r="J178" s="206">
        <f>BK178</f>
        <v>0</v>
      </c>
      <c r="K178" s="202"/>
      <c r="L178" s="207"/>
      <c r="M178" s="208"/>
      <c r="N178" s="209"/>
      <c r="O178" s="209"/>
      <c r="P178" s="210">
        <f>SUM(P179:P180)</f>
        <v>0</v>
      </c>
      <c r="Q178" s="209"/>
      <c r="R178" s="210">
        <f>SUM(R179:R180)</f>
        <v>0</v>
      </c>
      <c r="S178" s="209"/>
      <c r="T178" s="211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80</v>
      </c>
      <c r="AT178" s="213" t="s">
        <v>71</v>
      </c>
      <c r="AU178" s="213" t="s">
        <v>72</v>
      </c>
      <c r="AY178" s="212" t="s">
        <v>150</v>
      </c>
      <c r="BK178" s="214">
        <f>SUM(BK179:BK180)</f>
        <v>0</v>
      </c>
    </row>
    <row r="179" spans="1:65" s="2" customFormat="1" ht="21.75" customHeight="1">
      <c r="A179" s="42"/>
      <c r="B179" s="43"/>
      <c r="C179" s="217" t="s">
        <v>448</v>
      </c>
      <c r="D179" s="217" t="s">
        <v>153</v>
      </c>
      <c r="E179" s="218" t="s">
        <v>810</v>
      </c>
      <c r="F179" s="219" t="s">
        <v>811</v>
      </c>
      <c r="G179" s="220" t="s">
        <v>701</v>
      </c>
      <c r="H179" s="221">
        <v>40</v>
      </c>
      <c r="I179" s="222"/>
      <c r="J179" s="223">
        <f>ROUND(I179*H179,2)</f>
        <v>0</v>
      </c>
      <c r="K179" s="219" t="s">
        <v>382</v>
      </c>
      <c r="L179" s="48"/>
      <c r="M179" s="224" t="s">
        <v>19</v>
      </c>
      <c r="N179" s="225" t="s">
        <v>43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28" t="s">
        <v>158</v>
      </c>
      <c r="AT179" s="228" t="s">
        <v>153</v>
      </c>
      <c r="AU179" s="228" t="s">
        <v>80</v>
      </c>
      <c r="AY179" s="21" t="s">
        <v>150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1" t="s">
        <v>80</v>
      </c>
      <c r="BK179" s="229">
        <f>ROUND(I179*H179,2)</f>
        <v>0</v>
      </c>
      <c r="BL179" s="21" t="s">
        <v>158</v>
      </c>
      <c r="BM179" s="228" t="s">
        <v>812</v>
      </c>
    </row>
    <row r="180" spans="1:47" s="2" customFormat="1" ht="12">
      <c r="A180" s="42"/>
      <c r="B180" s="43"/>
      <c r="C180" s="44"/>
      <c r="D180" s="230" t="s">
        <v>160</v>
      </c>
      <c r="E180" s="44"/>
      <c r="F180" s="231" t="s">
        <v>813</v>
      </c>
      <c r="G180" s="44"/>
      <c r="H180" s="44"/>
      <c r="I180" s="232"/>
      <c r="J180" s="44"/>
      <c r="K180" s="44"/>
      <c r="L180" s="48"/>
      <c r="M180" s="233"/>
      <c r="N180" s="234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160</v>
      </c>
      <c r="AU180" s="21" t="s">
        <v>80</v>
      </c>
    </row>
    <row r="181" spans="1:63" s="12" customFormat="1" ht="25.9" customHeight="1">
      <c r="A181" s="12"/>
      <c r="B181" s="201"/>
      <c r="C181" s="202"/>
      <c r="D181" s="203" t="s">
        <v>71</v>
      </c>
      <c r="E181" s="204" t="s">
        <v>814</v>
      </c>
      <c r="F181" s="204" t="s">
        <v>815</v>
      </c>
      <c r="G181" s="202"/>
      <c r="H181" s="202"/>
      <c r="I181" s="205"/>
      <c r="J181" s="206">
        <f>BK181</f>
        <v>0</v>
      </c>
      <c r="K181" s="202"/>
      <c r="L181" s="207"/>
      <c r="M181" s="208"/>
      <c r="N181" s="209"/>
      <c r="O181" s="209"/>
      <c r="P181" s="210">
        <f>SUM(P182:P195)</f>
        <v>0</v>
      </c>
      <c r="Q181" s="209"/>
      <c r="R181" s="210">
        <f>SUM(R182:R195)</f>
        <v>0</v>
      </c>
      <c r="S181" s="209"/>
      <c r="T181" s="211">
        <f>SUM(T182:T195)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2" t="s">
        <v>80</v>
      </c>
      <c r="AT181" s="213" t="s">
        <v>71</v>
      </c>
      <c r="AU181" s="213" t="s">
        <v>72</v>
      </c>
      <c r="AY181" s="212" t="s">
        <v>150</v>
      </c>
      <c r="BK181" s="214">
        <f>SUM(BK182:BK195)</f>
        <v>0</v>
      </c>
    </row>
    <row r="182" spans="1:65" s="2" customFormat="1" ht="16.5" customHeight="1">
      <c r="A182" s="42"/>
      <c r="B182" s="43"/>
      <c r="C182" s="217" t="s">
        <v>451</v>
      </c>
      <c r="D182" s="217" t="s">
        <v>153</v>
      </c>
      <c r="E182" s="218" t="s">
        <v>816</v>
      </c>
      <c r="F182" s="219" t="s">
        <v>817</v>
      </c>
      <c r="G182" s="220" t="s">
        <v>381</v>
      </c>
      <c r="H182" s="221">
        <v>130</v>
      </c>
      <c r="I182" s="222"/>
      <c r="J182" s="223">
        <f>ROUND(I182*H182,2)</f>
        <v>0</v>
      </c>
      <c r="K182" s="219" t="s">
        <v>382</v>
      </c>
      <c r="L182" s="48"/>
      <c r="M182" s="224" t="s">
        <v>19</v>
      </c>
      <c r="N182" s="225" t="s">
        <v>43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R182" s="228" t="s">
        <v>158</v>
      </c>
      <c r="AT182" s="228" t="s">
        <v>153</v>
      </c>
      <c r="AU182" s="228" t="s">
        <v>80</v>
      </c>
      <c r="AY182" s="21" t="s">
        <v>150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1" t="s">
        <v>80</v>
      </c>
      <c r="BK182" s="229">
        <f>ROUND(I182*H182,2)</f>
        <v>0</v>
      </c>
      <c r="BL182" s="21" t="s">
        <v>158</v>
      </c>
      <c r="BM182" s="228" t="s">
        <v>818</v>
      </c>
    </row>
    <row r="183" spans="1:47" s="2" customFormat="1" ht="12">
      <c r="A183" s="42"/>
      <c r="B183" s="43"/>
      <c r="C183" s="44"/>
      <c r="D183" s="230" t="s">
        <v>160</v>
      </c>
      <c r="E183" s="44"/>
      <c r="F183" s="231" t="s">
        <v>817</v>
      </c>
      <c r="G183" s="44"/>
      <c r="H183" s="44"/>
      <c r="I183" s="232"/>
      <c r="J183" s="44"/>
      <c r="K183" s="44"/>
      <c r="L183" s="48"/>
      <c r="M183" s="233"/>
      <c r="N183" s="234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160</v>
      </c>
      <c r="AU183" s="21" t="s">
        <v>80</v>
      </c>
    </row>
    <row r="184" spans="1:65" s="2" customFormat="1" ht="16.5" customHeight="1">
      <c r="A184" s="42"/>
      <c r="B184" s="43"/>
      <c r="C184" s="217" t="s">
        <v>458</v>
      </c>
      <c r="D184" s="217" t="s">
        <v>153</v>
      </c>
      <c r="E184" s="218" t="s">
        <v>816</v>
      </c>
      <c r="F184" s="219" t="s">
        <v>817</v>
      </c>
      <c r="G184" s="220" t="s">
        <v>381</v>
      </c>
      <c r="H184" s="221">
        <v>6</v>
      </c>
      <c r="I184" s="222"/>
      <c r="J184" s="223">
        <f>ROUND(I184*H184,2)</f>
        <v>0</v>
      </c>
      <c r="K184" s="219" t="s">
        <v>382</v>
      </c>
      <c r="L184" s="48"/>
      <c r="M184" s="224" t="s">
        <v>19</v>
      </c>
      <c r="N184" s="225" t="s">
        <v>43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R184" s="228" t="s">
        <v>158</v>
      </c>
      <c r="AT184" s="228" t="s">
        <v>153</v>
      </c>
      <c r="AU184" s="228" t="s">
        <v>80</v>
      </c>
      <c r="AY184" s="21" t="s">
        <v>150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1" t="s">
        <v>80</v>
      </c>
      <c r="BK184" s="229">
        <f>ROUND(I184*H184,2)</f>
        <v>0</v>
      </c>
      <c r="BL184" s="21" t="s">
        <v>158</v>
      </c>
      <c r="BM184" s="228" t="s">
        <v>819</v>
      </c>
    </row>
    <row r="185" spans="1:47" s="2" customFormat="1" ht="12">
      <c r="A185" s="42"/>
      <c r="B185" s="43"/>
      <c r="C185" s="44"/>
      <c r="D185" s="230" t="s">
        <v>160</v>
      </c>
      <c r="E185" s="44"/>
      <c r="F185" s="231" t="s">
        <v>817</v>
      </c>
      <c r="G185" s="44"/>
      <c r="H185" s="44"/>
      <c r="I185" s="232"/>
      <c r="J185" s="44"/>
      <c r="K185" s="44"/>
      <c r="L185" s="48"/>
      <c r="M185" s="233"/>
      <c r="N185" s="234"/>
      <c r="O185" s="88"/>
      <c r="P185" s="88"/>
      <c r="Q185" s="88"/>
      <c r="R185" s="88"/>
      <c r="S185" s="88"/>
      <c r="T185" s="89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T185" s="21" t="s">
        <v>160</v>
      </c>
      <c r="AU185" s="21" t="s">
        <v>80</v>
      </c>
    </row>
    <row r="186" spans="1:65" s="2" customFormat="1" ht="16.5" customHeight="1">
      <c r="A186" s="42"/>
      <c r="B186" s="43"/>
      <c r="C186" s="217" t="s">
        <v>461</v>
      </c>
      <c r="D186" s="217" t="s">
        <v>153</v>
      </c>
      <c r="E186" s="218" t="s">
        <v>820</v>
      </c>
      <c r="F186" s="219" t="s">
        <v>821</v>
      </c>
      <c r="G186" s="220" t="s">
        <v>381</v>
      </c>
      <c r="H186" s="221">
        <v>3</v>
      </c>
      <c r="I186" s="222"/>
      <c r="J186" s="223">
        <f>ROUND(I186*H186,2)</f>
        <v>0</v>
      </c>
      <c r="K186" s="219" t="s">
        <v>382</v>
      </c>
      <c r="L186" s="48"/>
      <c r="M186" s="224" t="s">
        <v>19</v>
      </c>
      <c r="N186" s="225" t="s">
        <v>43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R186" s="228" t="s">
        <v>158</v>
      </c>
      <c r="AT186" s="228" t="s">
        <v>153</v>
      </c>
      <c r="AU186" s="228" t="s">
        <v>80</v>
      </c>
      <c r="AY186" s="21" t="s">
        <v>150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1" t="s">
        <v>80</v>
      </c>
      <c r="BK186" s="229">
        <f>ROUND(I186*H186,2)</f>
        <v>0</v>
      </c>
      <c r="BL186" s="21" t="s">
        <v>158</v>
      </c>
      <c r="BM186" s="228" t="s">
        <v>822</v>
      </c>
    </row>
    <row r="187" spans="1:47" s="2" customFormat="1" ht="12">
      <c r="A187" s="42"/>
      <c r="B187" s="43"/>
      <c r="C187" s="44"/>
      <c r="D187" s="230" t="s">
        <v>160</v>
      </c>
      <c r="E187" s="44"/>
      <c r="F187" s="231" t="s">
        <v>821</v>
      </c>
      <c r="G187" s="44"/>
      <c r="H187" s="44"/>
      <c r="I187" s="232"/>
      <c r="J187" s="44"/>
      <c r="K187" s="44"/>
      <c r="L187" s="48"/>
      <c r="M187" s="233"/>
      <c r="N187" s="234"/>
      <c r="O187" s="88"/>
      <c r="P187" s="88"/>
      <c r="Q187" s="88"/>
      <c r="R187" s="88"/>
      <c r="S187" s="88"/>
      <c r="T187" s="89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T187" s="21" t="s">
        <v>160</v>
      </c>
      <c r="AU187" s="21" t="s">
        <v>80</v>
      </c>
    </row>
    <row r="188" spans="1:65" s="2" customFormat="1" ht="16.5" customHeight="1">
      <c r="A188" s="42"/>
      <c r="B188" s="43"/>
      <c r="C188" s="217" t="s">
        <v>469</v>
      </c>
      <c r="D188" s="217" t="s">
        <v>153</v>
      </c>
      <c r="E188" s="218" t="s">
        <v>823</v>
      </c>
      <c r="F188" s="219" t="s">
        <v>824</v>
      </c>
      <c r="G188" s="220" t="s">
        <v>381</v>
      </c>
      <c r="H188" s="221">
        <v>46</v>
      </c>
      <c r="I188" s="222"/>
      <c r="J188" s="223">
        <f>ROUND(I188*H188,2)</f>
        <v>0</v>
      </c>
      <c r="K188" s="219" t="s">
        <v>382</v>
      </c>
      <c r="L188" s="48"/>
      <c r="M188" s="224" t="s">
        <v>19</v>
      </c>
      <c r="N188" s="225" t="s">
        <v>43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R188" s="228" t="s">
        <v>158</v>
      </c>
      <c r="AT188" s="228" t="s">
        <v>153</v>
      </c>
      <c r="AU188" s="228" t="s">
        <v>80</v>
      </c>
      <c r="AY188" s="21" t="s">
        <v>150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1" t="s">
        <v>80</v>
      </c>
      <c r="BK188" s="229">
        <f>ROUND(I188*H188,2)</f>
        <v>0</v>
      </c>
      <c r="BL188" s="21" t="s">
        <v>158</v>
      </c>
      <c r="BM188" s="228" t="s">
        <v>256</v>
      </c>
    </row>
    <row r="189" spans="1:47" s="2" customFormat="1" ht="12">
      <c r="A189" s="42"/>
      <c r="B189" s="43"/>
      <c r="C189" s="44"/>
      <c r="D189" s="230" t="s">
        <v>160</v>
      </c>
      <c r="E189" s="44"/>
      <c r="F189" s="231" t="s">
        <v>824</v>
      </c>
      <c r="G189" s="44"/>
      <c r="H189" s="44"/>
      <c r="I189" s="232"/>
      <c r="J189" s="44"/>
      <c r="K189" s="44"/>
      <c r="L189" s="48"/>
      <c r="M189" s="233"/>
      <c r="N189" s="234"/>
      <c r="O189" s="88"/>
      <c r="P189" s="88"/>
      <c r="Q189" s="88"/>
      <c r="R189" s="88"/>
      <c r="S189" s="88"/>
      <c r="T189" s="89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T189" s="21" t="s">
        <v>160</v>
      </c>
      <c r="AU189" s="21" t="s">
        <v>80</v>
      </c>
    </row>
    <row r="190" spans="1:65" s="2" customFormat="1" ht="16.5" customHeight="1">
      <c r="A190" s="42"/>
      <c r="B190" s="43"/>
      <c r="C190" s="217" t="s">
        <v>475</v>
      </c>
      <c r="D190" s="217" t="s">
        <v>153</v>
      </c>
      <c r="E190" s="218" t="s">
        <v>825</v>
      </c>
      <c r="F190" s="219" t="s">
        <v>826</v>
      </c>
      <c r="G190" s="220" t="s">
        <v>184</v>
      </c>
      <c r="H190" s="221">
        <v>200</v>
      </c>
      <c r="I190" s="222"/>
      <c r="J190" s="223">
        <f>ROUND(I190*H190,2)</f>
        <v>0</v>
      </c>
      <c r="K190" s="219" t="s">
        <v>382</v>
      </c>
      <c r="L190" s="48"/>
      <c r="M190" s="224" t="s">
        <v>19</v>
      </c>
      <c r="N190" s="225" t="s">
        <v>43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R190" s="228" t="s">
        <v>158</v>
      </c>
      <c r="AT190" s="228" t="s">
        <v>153</v>
      </c>
      <c r="AU190" s="228" t="s">
        <v>80</v>
      </c>
      <c r="AY190" s="21" t="s">
        <v>150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80</v>
      </c>
      <c r="BK190" s="229">
        <f>ROUND(I190*H190,2)</f>
        <v>0</v>
      </c>
      <c r="BL190" s="21" t="s">
        <v>158</v>
      </c>
      <c r="BM190" s="228" t="s">
        <v>292</v>
      </c>
    </row>
    <row r="191" spans="1:47" s="2" customFormat="1" ht="12">
      <c r="A191" s="42"/>
      <c r="B191" s="43"/>
      <c r="C191" s="44"/>
      <c r="D191" s="230" t="s">
        <v>160</v>
      </c>
      <c r="E191" s="44"/>
      <c r="F191" s="231" t="s">
        <v>826</v>
      </c>
      <c r="G191" s="44"/>
      <c r="H191" s="44"/>
      <c r="I191" s="232"/>
      <c r="J191" s="44"/>
      <c r="K191" s="44"/>
      <c r="L191" s="48"/>
      <c r="M191" s="233"/>
      <c r="N191" s="234"/>
      <c r="O191" s="88"/>
      <c r="P191" s="88"/>
      <c r="Q191" s="88"/>
      <c r="R191" s="88"/>
      <c r="S191" s="88"/>
      <c r="T191" s="89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T191" s="21" t="s">
        <v>160</v>
      </c>
      <c r="AU191" s="21" t="s">
        <v>80</v>
      </c>
    </row>
    <row r="192" spans="1:65" s="2" customFormat="1" ht="21.75" customHeight="1">
      <c r="A192" s="42"/>
      <c r="B192" s="43"/>
      <c r="C192" s="217" t="s">
        <v>481</v>
      </c>
      <c r="D192" s="217" t="s">
        <v>153</v>
      </c>
      <c r="E192" s="218" t="s">
        <v>827</v>
      </c>
      <c r="F192" s="219" t="s">
        <v>828</v>
      </c>
      <c r="G192" s="220" t="s">
        <v>156</v>
      </c>
      <c r="H192" s="221">
        <v>200</v>
      </c>
      <c r="I192" s="222"/>
      <c r="J192" s="223">
        <f>ROUND(I192*H192,2)</f>
        <v>0</v>
      </c>
      <c r="K192" s="219" t="s">
        <v>382</v>
      </c>
      <c r="L192" s="48"/>
      <c r="M192" s="224" t="s">
        <v>19</v>
      </c>
      <c r="N192" s="225" t="s">
        <v>43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R192" s="228" t="s">
        <v>158</v>
      </c>
      <c r="AT192" s="228" t="s">
        <v>153</v>
      </c>
      <c r="AU192" s="228" t="s">
        <v>80</v>
      </c>
      <c r="AY192" s="21" t="s">
        <v>150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1" t="s">
        <v>80</v>
      </c>
      <c r="BK192" s="229">
        <f>ROUND(I192*H192,2)</f>
        <v>0</v>
      </c>
      <c r="BL192" s="21" t="s">
        <v>158</v>
      </c>
      <c r="BM192" s="228" t="s">
        <v>829</v>
      </c>
    </row>
    <row r="193" spans="1:47" s="2" customFormat="1" ht="12">
      <c r="A193" s="42"/>
      <c r="B193" s="43"/>
      <c r="C193" s="44"/>
      <c r="D193" s="230" t="s">
        <v>160</v>
      </c>
      <c r="E193" s="44"/>
      <c r="F193" s="231" t="s">
        <v>828</v>
      </c>
      <c r="G193" s="44"/>
      <c r="H193" s="44"/>
      <c r="I193" s="232"/>
      <c r="J193" s="44"/>
      <c r="K193" s="44"/>
      <c r="L193" s="48"/>
      <c r="M193" s="233"/>
      <c r="N193" s="234"/>
      <c r="O193" s="88"/>
      <c r="P193" s="88"/>
      <c r="Q193" s="88"/>
      <c r="R193" s="88"/>
      <c r="S193" s="88"/>
      <c r="T193" s="89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T193" s="21" t="s">
        <v>160</v>
      </c>
      <c r="AU193" s="21" t="s">
        <v>80</v>
      </c>
    </row>
    <row r="194" spans="1:65" s="2" customFormat="1" ht="16.5" customHeight="1">
      <c r="A194" s="42"/>
      <c r="B194" s="43"/>
      <c r="C194" s="217" t="s">
        <v>487</v>
      </c>
      <c r="D194" s="217" t="s">
        <v>153</v>
      </c>
      <c r="E194" s="218" t="s">
        <v>830</v>
      </c>
      <c r="F194" s="219" t="s">
        <v>831</v>
      </c>
      <c r="G194" s="220" t="s">
        <v>156</v>
      </c>
      <c r="H194" s="221">
        <v>10</v>
      </c>
      <c r="I194" s="222"/>
      <c r="J194" s="223">
        <f>ROUND(I194*H194,2)</f>
        <v>0</v>
      </c>
      <c r="K194" s="219" t="s">
        <v>382</v>
      </c>
      <c r="L194" s="48"/>
      <c r="M194" s="224" t="s">
        <v>19</v>
      </c>
      <c r="N194" s="225" t="s">
        <v>43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28" t="s">
        <v>158</v>
      </c>
      <c r="AT194" s="228" t="s">
        <v>153</v>
      </c>
      <c r="AU194" s="228" t="s">
        <v>80</v>
      </c>
      <c r="AY194" s="21" t="s">
        <v>150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1" t="s">
        <v>80</v>
      </c>
      <c r="BK194" s="229">
        <f>ROUND(I194*H194,2)</f>
        <v>0</v>
      </c>
      <c r="BL194" s="21" t="s">
        <v>158</v>
      </c>
      <c r="BM194" s="228" t="s">
        <v>832</v>
      </c>
    </row>
    <row r="195" spans="1:47" s="2" customFormat="1" ht="12">
      <c r="A195" s="42"/>
      <c r="B195" s="43"/>
      <c r="C195" s="44"/>
      <c r="D195" s="230" t="s">
        <v>160</v>
      </c>
      <c r="E195" s="44"/>
      <c r="F195" s="231" t="s">
        <v>831</v>
      </c>
      <c r="G195" s="44"/>
      <c r="H195" s="44"/>
      <c r="I195" s="232"/>
      <c r="J195" s="44"/>
      <c r="K195" s="44"/>
      <c r="L195" s="48"/>
      <c r="M195" s="306"/>
      <c r="N195" s="307"/>
      <c r="O195" s="308"/>
      <c r="P195" s="308"/>
      <c r="Q195" s="308"/>
      <c r="R195" s="308"/>
      <c r="S195" s="308"/>
      <c r="T195" s="30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1" t="s">
        <v>160</v>
      </c>
      <c r="AU195" s="21" t="s">
        <v>80</v>
      </c>
    </row>
    <row r="196" spans="1:31" s="2" customFormat="1" ht="6.95" customHeight="1">
      <c r="A196" s="42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48"/>
      <c r="M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</sheetData>
  <sheetProtection password="C675" sheet="1" objects="1" scenarios="1" formatColumns="0" formatRows="0" autoFilter="0"/>
  <autoFilter ref="C89:K1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4"/>
      <c r="AT3" s="21" t="s">
        <v>82</v>
      </c>
    </row>
    <row r="4" spans="2:46" s="1" customFormat="1" ht="24.95" customHeight="1">
      <c r="B4" s="24"/>
      <c r="D4" s="145" t="s">
        <v>100</v>
      </c>
      <c r="L4" s="24"/>
      <c r="M4" s="14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47" t="s">
        <v>16</v>
      </c>
      <c r="L6" s="24"/>
    </row>
    <row r="7" spans="2:12" s="1" customFormat="1" ht="16.5" customHeight="1">
      <c r="B7" s="24"/>
      <c r="E7" s="148" t="str">
        <f>'Rekapitulace stavby'!K6</f>
        <v>Šatny praktického vyučování Křimice - 2. etapa, chlapecké šatny</v>
      </c>
      <c r="F7" s="147"/>
      <c r="G7" s="147"/>
      <c r="H7" s="147"/>
      <c r="L7" s="24"/>
    </row>
    <row r="8" spans="2:12" s="1" customFormat="1" ht="12" customHeight="1">
      <c r="B8" s="24"/>
      <c r="D8" s="147" t="s">
        <v>107</v>
      </c>
      <c r="L8" s="24"/>
    </row>
    <row r="9" spans="1:31" s="2" customFormat="1" ht="16.5" customHeight="1">
      <c r="A9" s="42"/>
      <c r="B9" s="48"/>
      <c r="C9" s="42"/>
      <c r="D9" s="42"/>
      <c r="E9" s="148" t="s">
        <v>708</v>
      </c>
      <c r="F9" s="42"/>
      <c r="G9" s="42"/>
      <c r="H9" s="42"/>
      <c r="I9" s="42"/>
      <c r="J9" s="42"/>
      <c r="K9" s="42"/>
      <c r="L9" s="14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 customHeight="1">
      <c r="A10" s="42"/>
      <c r="B10" s="48"/>
      <c r="C10" s="42"/>
      <c r="D10" s="147" t="s">
        <v>709</v>
      </c>
      <c r="E10" s="42"/>
      <c r="F10" s="42"/>
      <c r="G10" s="42"/>
      <c r="H10" s="42"/>
      <c r="I10" s="42"/>
      <c r="J10" s="42"/>
      <c r="K10" s="42"/>
      <c r="L10" s="14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6.5" customHeight="1">
      <c r="A11" s="42"/>
      <c r="B11" s="48"/>
      <c r="C11" s="42"/>
      <c r="D11" s="42"/>
      <c r="E11" s="150" t="s">
        <v>833</v>
      </c>
      <c r="F11" s="42"/>
      <c r="G11" s="42"/>
      <c r="H11" s="42"/>
      <c r="I11" s="42"/>
      <c r="J11" s="42"/>
      <c r="K11" s="42"/>
      <c r="L11" s="14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>
      <c r="A12" s="42"/>
      <c r="B12" s="48"/>
      <c r="C12" s="42"/>
      <c r="D12" s="42"/>
      <c r="E12" s="42"/>
      <c r="F12" s="42"/>
      <c r="G12" s="42"/>
      <c r="H12" s="42"/>
      <c r="I12" s="42"/>
      <c r="J12" s="42"/>
      <c r="K12" s="42"/>
      <c r="L12" s="14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2" customHeight="1">
      <c r="A13" s="42"/>
      <c r="B13" s="48"/>
      <c r="C13" s="42"/>
      <c r="D13" s="147" t="s">
        <v>18</v>
      </c>
      <c r="E13" s="42"/>
      <c r="F13" s="137" t="s">
        <v>19</v>
      </c>
      <c r="G13" s="42"/>
      <c r="H13" s="42"/>
      <c r="I13" s="147" t="s">
        <v>20</v>
      </c>
      <c r="J13" s="137" t="s">
        <v>19</v>
      </c>
      <c r="K13" s="42"/>
      <c r="L13" s="14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47" t="s">
        <v>21</v>
      </c>
      <c r="E14" s="42"/>
      <c r="F14" s="137" t="s">
        <v>22</v>
      </c>
      <c r="G14" s="42"/>
      <c r="H14" s="42"/>
      <c r="I14" s="147" t="s">
        <v>23</v>
      </c>
      <c r="J14" s="151" t="str">
        <f>'Rekapitulace stavby'!AN8</f>
        <v>3. 8. 2021</v>
      </c>
      <c r="K14" s="42"/>
      <c r="L14" s="14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0.8" customHeight="1">
      <c r="A15" s="42"/>
      <c r="B15" s="48"/>
      <c r="C15" s="42"/>
      <c r="D15" s="42"/>
      <c r="E15" s="42"/>
      <c r="F15" s="42"/>
      <c r="G15" s="42"/>
      <c r="H15" s="42"/>
      <c r="I15" s="42"/>
      <c r="J15" s="42"/>
      <c r="K15" s="42"/>
      <c r="L15" s="14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12" customHeight="1">
      <c r="A16" s="42"/>
      <c r="B16" s="48"/>
      <c r="C16" s="42"/>
      <c r="D16" s="147" t="s">
        <v>25</v>
      </c>
      <c r="E16" s="42"/>
      <c r="F16" s="42"/>
      <c r="G16" s="42"/>
      <c r="H16" s="42"/>
      <c r="I16" s="147" t="s">
        <v>26</v>
      </c>
      <c r="J16" s="137" t="s">
        <v>19</v>
      </c>
      <c r="K16" s="42"/>
      <c r="L16" s="14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8" customHeight="1">
      <c r="A17" s="42"/>
      <c r="B17" s="48"/>
      <c r="C17" s="42"/>
      <c r="D17" s="42"/>
      <c r="E17" s="137" t="s">
        <v>27</v>
      </c>
      <c r="F17" s="42"/>
      <c r="G17" s="42"/>
      <c r="H17" s="42"/>
      <c r="I17" s="147" t="s">
        <v>28</v>
      </c>
      <c r="J17" s="137" t="s">
        <v>19</v>
      </c>
      <c r="K17" s="42"/>
      <c r="L17" s="14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6.95" customHeight="1">
      <c r="A18" s="42"/>
      <c r="B18" s="48"/>
      <c r="C18" s="42"/>
      <c r="D18" s="42"/>
      <c r="E18" s="42"/>
      <c r="F18" s="42"/>
      <c r="G18" s="42"/>
      <c r="H18" s="42"/>
      <c r="I18" s="42"/>
      <c r="J18" s="42"/>
      <c r="K18" s="42"/>
      <c r="L18" s="14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12" customHeight="1">
      <c r="A19" s="42"/>
      <c r="B19" s="48"/>
      <c r="C19" s="42"/>
      <c r="D19" s="147" t="s">
        <v>29</v>
      </c>
      <c r="E19" s="42"/>
      <c r="F19" s="42"/>
      <c r="G19" s="42"/>
      <c r="H19" s="42"/>
      <c r="I19" s="147" t="s">
        <v>26</v>
      </c>
      <c r="J19" s="37" t="str">
        <f>'Rekapitulace stavby'!AN13</f>
        <v>Vyplň údaj</v>
      </c>
      <c r="K19" s="42"/>
      <c r="L19" s="14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8" customHeight="1">
      <c r="A20" s="42"/>
      <c r="B20" s="48"/>
      <c r="C20" s="42"/>
      <c r="D20" s="42"/>
      <c r="E20" s="37" t="str">
        <f>'Rekapitulace stavby'!E14</f>
        <v>Vyplň údaj</v>
      </c>
      <c r="F20" s="137"/>
      <c r="G20" s="137"/>
      <c r="H20" s="137"/>
      <c r="I20" s="147" t="s">
        <v>28</v>
      </c>
      <c r="J20" s="37" t="str">
        <f>'Rekapitulace stavby'!AN14</f>
        <v>Vyplň údaj</v>
      </c>
      <c r="K20" s="42"/>
      <c r="L20" s="14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6.95" customHeight="1">
      <c r="A21" s="42"/>
      <c r="B21" s="48"/>
      <c r="C21" s="42"/>
      <c r="D21" s="42"/>
      <c r="E21" s="42"/>
      <c r="F21" s="42"/>
      <c r="G21" s="42"/>
      <c r="H21" s="42"/>
      <c r="I21" s="42"/>
      <c r="J21" s="42"/>
      <c r="K21" s="42"/>
      <c r="L21" s="14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12" customHeight="1">
      <c r="A22" s="42"/>
      <c r="B22" s="48"/>
      <c r="C22" s="42"/>
      <c r="D22" s="147" t="s">
        <v>31</v>
      </c>
      <c r="E22" s="42"/>
      <c r="F22" s="42"/>
      <c r="G22" s="42"/>
      <c r="H22" s="42"/>
      <c r="I22" s="147" t="s">
        <v>26</v>
      </c>
      <c r="J22" s="137" t="s">
        <v>19</v>
      </c>
      <c r="K22" s="42"/>
      <c r="L22" s="14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8" customHeight="1">
      <c r="A23" s="42"/>
      <c r="B23" s="48"/>
      <c r="C23" s="42"/>
      <c r="D23" s="42"/>
      <c r="E23" s="137" t="s">
        <v>32</v>
      </c>
      <c r="F23" s="42"/>
      <c r="G23" s="42"/>
      <c r="H23" s="42"/>
      <c r="I23" s="147" t="s">
        <v>28</v>
      </c>
      <c r="J23" s="137" t="s">
        <v>19</v>
      </c>
      <c r="K23" s="42"/>
      <c r="L23" s="14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6.95" customHeight="1">
      <c r="A24" s="42"/>
      <c r="B24" s="48"/>
      <c r="C24" s="42"/>
      <c r="D24" s="42"/>
      <c r="E24" s="42"/>
      <c r="F24" s="42"/>
      <c r="G24" s="42"/>
      <c r="H24" s="42"/>
      <c r="I24" s="42"/>
      <c r="J24" s="42"/>
      <c r="K24" s="42"/>
      <c r="L24" s="14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12" customHeight="1">
      <c r="A25" s="42"/>
      <c r="B25" s="48"/>
      <c r="C25" s="42"/>
      <c r="D25" s="147" t="s">
        <v>34</v>
      </c>
      <c r="E25" s="42"/>
      <c r="F25" s="42"/>
      <c r="G25" s="42"/>
      <c r="H25" s="42"/>
      <c r="I25" s="147" t="s">
        <v>26</v>
      </c>
      <c r="J25" s="137" t="s">
        <v>19</v>
      </c>
      <c r="K25" s="42"/>
      <c r="L25" s="1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8" customHeight="1">
      <c r="A26" s="42"/>
      <c r="B26" s="48"/>
      <c r="C26" s="42"/>
      <c r="D26" s="42"/>
      <c r="E26" s="137" t="s">
        <v>35</v>
      </c>
      <c r="F26" s="42"/>
      <c r="G26" s="42"/>
      <c r="H26" s="42"/>
      <c r="I26" s="147" t="s">
        <v>28</v>
      </c>
      <c r="J26" s="137" t="s">
        <v>19</v>
      </c>
      <c r="K26" s="42"/>
      <c r="L26" s="1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2" customFormat="1" ht="6.95" customHeight="1">
      <c r="A27" s="42"/>
      <c r="B27" s="48"/>
      <c r="C27" s="42"/>
      <c r="D27" s="42"/>
      <c r="E27" s="42"/>
      <c r="F27" s="42"/>
      <c r="G27" s="42"/>
      <c r="H27" s="42"/>
      <c r="I27" s="42"/>
      <c r="J27" s="42"/>
      <c r="K27" s="42"/>
      <c r="L27" s="149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12" customHeight="1">
      <c r="A28" s="42"/>
      <c r="B28" s="48"/>
      <c r="C28" s="42"/>
      <c r="D28" s="147" t="s">
        <v>36</v>
      </c>
      <c r="E28" s="42"/>
      <c r="F28" s="42"/>
      <c r="G28" s="42"/>
      <c r="H28" s="42"/>
      <c r="I28" s="42"/>
      <c r="J28" s="42"/>
      <c r="K28" s="42"/>
      <c r="L28" s="14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8" customFormat="1" ht="71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2"/>
      <c r="B30" s="48"/>
      <c r="C30" s="42"/>
      <c r="D30" s="42"/>
      <c r="E30" s="42"/>
      <c r="F30" s="42"/>
      <c r="G30" s="42"/>
      <c r="H30" s="42"/>
      <c r="I30" s="42"/>
      <c r="J30" s="42"/>
      <c r="K30" s="42"/>
      <c r="L30" s="14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56"/>
      <c r="E31" s="156"/>
      <c r="F31" s="156"/>
      <c r="G31" s="156"/>
      <c r="H31" s="156"/>
      <c r="I31" s="156"/>
      <c r="J31" s="156"/>
      <c r="K31" s="156"/>
      <c r="L31" s="14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25.4" customHeight="1">
      <c r="A32" s="42"/>
      <c r="B32" s="48"/>
      <c r="C32" s="42"/>
      <c r="D32" s="157" t="s">
        <v>38</v>
      </c>
      <c r="E32" s="42"/>
      <c r="F32" s="42"/>
      <c r="G32" s="42"/>
      <c r="H32" s="42"/>
      <c r="I32" s="42"/>
      <c r="J32" s="158">
        <f>ROUND(J98,2)</f>
        <v>0</v>
      </c>
      <c r="K32" s="42"/>
      <c r="L32" s="14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6.95" customHeight="1">
      <c r="A33" s="42"/>
      <c r="B33" s="48"/>
      <c r="C33" s="42"/>
      <c r="D33" s="156"/>
      <c r="E33" s="156"/>
      <c r="F33" s="156"/>
      <c r="G33" s="156"/>
      <c r="H33" s="156"/>
      <c r="I33" s="156"/>
      <c r="J33" s="156"/>
      <c r="K33" s="156"/>
      <c r="L33" s="14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42"/>
      <c r="F34" s="159" t="s">
        <v>40</v>
      </c>
      <c r="G34" s="42"/>
      <c r="H34" s="42"/>
      <c r="I34" s="159" t="s">
        <v>39</v>
      </c>
      <c r="J34" s="159" t="s">
        <v>41</v>
      </c>
      <c r="K34" s="42"/>
      <c r="L34" s="1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>
      <c r="A35" s="42"/>
      <c r="B35" s="48"/>
      <c r="C35" s="42"/>
      <c r="D35" s="160" t="s">
        <v>42</v>
      </c>
      <c r="E35" s="147" t="s">
        <v>43</v>
      </c>
      <c r="F35" s="161">
        <f>ROUND((SUM(BE98:BE330)),2)</f>
        <v>0</v>
      </c>
      <c r="G35" s="42"/>
      <c r="H35" s="42"/>
      <c r="I35" s="162">
        <v>0.21</v>
      </c>
      <c r="J35" s="161">
        <f>ROUND(((SUM(BE98:BE330))*I35),2)</f>
        <v>0</v>
      </c>
      <c r="K35" s="42"/>
      <c r="L35" s="14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>
      <c r="A36" s="42"/>
      <c r="B36" s="48"/>
      <c r="C36" s="42"/>
      <c r="D36" s="42"/>
      <c r="E36" s="147" t="s">
        <v>44</v>
      </c>
      <c r="F36" s="161">
        <f>ROUND((SUM(BF98:BF330)),2)</f>
        <v>0</v>
      </c>
      <c r="G36" s="42"/>
      <c r="H36" s="42"/>
      <c r="I36" s="162">
        <v>0.12</v>
      </c>
      <c r="J36" s="161">
        <f>ROUND(((SUM(BF98:BF330))*I36),2)</f>
        <v>0</v>
      </c>
      <c r="K36" s="42"/>
      <c r="L36" s="14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47" t="s">
        <v>45</v>
      </c>
      <c r="F37" s="161">
        <f>ROUND((SUM(BG98:BG330)),2)</f>
        <v>0</v>
      </c>
      <c r="G37" s="42"/>
      <c r="H37" s="42"/>
      <c r="I37" s="162">
        <v>0.21</v>
      </c>
      <c r="J37" s="161">
        <f>0</f>
        <v>0</v>
      </c>
      <c r="K37" s="42"/>
      <c r="L37" s="14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14.4" customHeight="1" hidden="1">
      <c r="A38" s="42"/>
      <c r="B38" s="48"/>
      <c r="C38" s="42"/>
      <c r="D38" s="42"/>
      <c r="E38" s="147" t="s">
        <v>46</v>
      </c>
      <c r="F38" s="161">
        <f>ROUND((SUM(BH98:BH330)),2)</f>
        <v>0</v>
      </c>
      <c r="G38" s="42"/>
      <c r="H38" s="42"/>
      <c r="I38" s="162">
        <v>0.12</v>
      </c>
      <c r="J38" s="161">
        <f>0</f>
        <v>0</v>
      </c>
      <c r="K38" s="42"/>
      <c r="L38" s="14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14.4" customHeight="1" hidden="1">
      <c r="A39" s="42"/>
      <c r="B39" s="48"/>
      <c r="C39" s="42"/>
      <c r="D39" s="42"/>
      <c r="E39" s="147" t="s">
        <v>47</v>
      </c>
      <c r="F39" s="161">
        <f>ROUND((SUM(BI98:BI330)),2)</f>
        <v>0</v>
      </c>
      <c r="G39" s="42"/>
      <c r="H39" s="42"/>
      <c r="I39" s="162">
        <v>0</v>
      </c>
      <c r="J39" s="161">
        <f>0</f>
        <v>0</v>
      </c>
      <c r="K39" s="42"/>
      <c r="L39" s="14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6.95" customHeight="1">
      <c r="A40" s="42"/>
      <c r="B40" s="48"/>
      <c r="C40" s="42"/>
      <c r="D40" s="42"/>
      <c r="E40" s="42"/>
      <c r="F40" s="42"/>
      <c r="G40" s="42"/>
      <c r="H40" s="42"/>
      <c r="I40" s="42"/>
      <c r="J40" s="42"/>
      <c r="K40" s="42"/>
      <c r="L40" s="1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2" customFormat="1" ht="25.4" customHeight="1">
      <c r="A41" s="42"/>
      <c r="B41" s="48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2" customFormat="1" ht="14.4" customHeight="1">
      <c r="A42" s="42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6" spans="1:31" s="2" customFormat="1" ht="6.95" customHeight="1">
      <c r="A46" s="42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24.95" customHeight="1">
      <c r="A47" s="42"/>
      <c r="B47" s="43"/>
      <c r="C47" s="27" t="s">
        <v>109</v>
      </c>
      <c r="D47" s="44"/>
      <c r="E47" s="44"/>
      <c r="F47" s="44"/>
      <c r="G47" s="44"/>
      <c r="H47" s="44"/>
      <c r="I47" s="44"/>
      <c r="J47" s="44"/>
      <c r="K47" s="44"/>
      <c r="L47" s="14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1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16</v>
      </c>
      <c r="D49" s="44"/>
      <c r="E49" s="44"/>
      <c r="F49" s="44"/>
      <c r="G49" s="44"/>
      <c r="H49" s="44"/>
      <c r="I49" s="44"/>
      <c r="J49" s="44"/>
      <c r="K49" s="44"/>
      <c r="L49" s="14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174" t="str">
        <f>E7</f>
        <v>Šatny praktického vyučování Křimice - 2. etapa, chlapecké šatny</v>
      </c>
      <c r="F50" s="36"/>
      <c r="G50" s="36"/>
      <c r="H50" s="36"/>
      <c r="I50" s="44"/>
      <c r="J50" s="44"/>
      <c r="K50" s="44"/>
      <c r="L50" s="14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2:12" s="1" customFormat="1" ht="12" customHeight="1">
      <c r="B51" s="25"/>
      <c r="C51" s="36" t="s">
        <v>107</v>
      </c>
      <c r="D51" s="26"/>
      <c r="E51" s="26"/>
      <c r="F51" s="26"/>
      <c r="G51" s="26"/>
      <c r="H51" s="26"/>
      <c r="I51" s="26"/>
      <c r="J51" s="26"/>
      <c r="K51" s="26"/>
      <c r="L51" s="24"/>
    </row>
    <row r="52" spans="1:31" s="2" customFormat="1" ht="16.5" customHeight="1">
      <c r="A52" s="42"/>
      <c r="B52" s="43"/>
      <c r="C52" s="44"/>
      <c r="D52" s="44"/>
      <c r="E52" s="174" t="s">
        <v>708</v>
      </c>
      <c r="F52" s="44"/>
      <c r="G52" s="44"/>
      <c r="H52" s="44"/>
      <c r="I52" s="44"/>
      <c r="J52" s="44"/>
      <c r="K52" s="44"/>
      <c r="L52" s="14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12" customHeight="1">
      <c r="A53" s="42"/>
      <c r="B53" s="43"/>
      <c r="C53" s="36" t="s">
        <v>709</v>
      </c>
      <c r="D53" s="44"/>
      <c r="E53" s="44"/>
      <c r="F53" s="44"/>
      <c r="G53" s="44"/>
      <c r="H53" s="44"/>
      <c r="I53" s="44"/>
      <c r="J53" s="44"/>
      <c r="K53" s="44"/>
      <c r="L53" s="14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6.5" customHeight="1">
      <c r="A54" s="42"/>
      <c r="B54" s="43"/>
      <c r="C54" s="44"/>
      <c r="D54" s="44"/>
      <c r="E54" s="73" t="str">
        <f>E11</f>
        <v>D.1.4.2. - Zdravotní instalace</v>
      </c>
      <c r="F54" s="44"/>
      <c r="G54" s="44"/>
      <c r="H54" s="44"/>
      <c r="I54" s="44"/>
      <c r="J54" s="44"/>
      <c r="K54" s="44"/>
      <c r="L54" s="14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6.95" customHeight="1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14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2" customHeight="1">
      <c r="A56" s="42"/>
      <c r="B56" s="43"/>
      <c r="C56" s="36" t="s">
        <v>21</v>
      </c>
      <c r="D56" s="44"/>
      <c r="E56" s="44"/>
      <c r="F56" s="31" t="str">
        <f>F14</f>
        <v>Průkopníků 290/9, 322 00 Plzeň, Křimice</v>
      </c>
      <c r="G56" s="44"/>
      <c r="H56" s="44"/>
      <c r="I56" s="36" t="s">
        <v>23</v>
      </c>
      <c r="J56" s="76" t="str">
        <f>IF(J14="","",J14)</f>
        <v>3. 8. 2021</v>
      </c>
      <c r="K56" s="44"/>
      <c r="L56" s="14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6.95" customHeight="1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14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5.15" customHeight="1">
      <c r="A58" s="42"/>
      <c r="B58" s="43"/>
      <c r="C58" s="36" t="s">
        <v>25</v>
      </c>
      <c r="D58" s="44"/>
      <c r="E58" s="44"/>
      <c r="F58" s="31" t="str">
        <f>E17</f>
        <v>SPŠD, Plzeň, Karlovarská 99, Karlovarská 1210/99</v>
      </c>
      <c r="G58" s="44"/>
      <c r="H58" s="44"/>
      <c r="I58" s="36" t="s">
        <v>31</v>
      </c>
      <c r="J58" s="40" t="str">
        <f>E23</f>
        <v xml:space="preserve">PLANSTAV a. s. </v>
      </c>
      <c r="K58" s="44"/>
      <c r="L58" s="14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s="2" customFormat="1" ht="15.15" customHeight="1">
      <c r="A59" s="42"/>
      <c r="B59" s="43"/>
      <c r="C59" s="36" t="s">
        <v>29</v>
      </c>
      <c r="D59" s="44"/>
      <c r="E59" s="44"/>
      <c r="F59" s="31" t="str">
        <f>IF(E20="","",E20)</f>
        <v>Vyplň údaj</v>
      </c>
      <c r="G59" s="44"/>
      <c r="H59" s="44"/>
      <c r="I59" s="36" t="s">
        <v>34</v>
      </c>
      <c r="J59" s="40" t="str">
        <f>E26</f>
        <v xml:space="preserve">Michal Jirka </v>
      </c>
      <c r="K59" s="44"/>
      <c r="L59" s="1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s="2" customFormat="1" ht="10.3" customHeight="1">
      <c r="A60" s="4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149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2" customFormat="1" ht="29.25" customHeight="1">
      <c r="A61" s="42"/>
      <c r="B61" s="43"/>
      <c r="C61" s="175" t="s">
        <v>110</v>
      </c>
      <c r="D61" s="176"/>
      <c r="E61" s="176"/>
      <c r="F61" s="176"/>
      <c r="G61" s="176"/>
      <c r="H61" s="176"/>
      <c r="I61" s="176"/>
      <c r="J61" s="177" t="s">
        <v>111</v>
      </c>
      <c r="K61" s="176"/>
      <c r="L61" s="149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2" customFormat="1" ht="10.3" customHeight="1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149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47" s="2" customFormat="1" ht="22.8" customHeight="1">
      <c r="A63" s="42"/>
      <c r="B63" s="43"/>
      <c r="C63" s="178" t="s">
        <v>70</v>
      </c>
      <c r="D63" s="44"/>
      <c r="E63" s="44"/>
      <c r="F63" s="44"/>
      <c r="G63" s="44"/>
      <c r="H63" s="44"/>
      <c r="I63" s="44"/>
      <c r="J63" s="106">
        <f>J98</f>
        <v>0</v>
      </c>
      <c r="K63" s="44"/>
      <c r="L63" s="149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U63" s="21" t="s">
        <v>112</v>
      </c>
    </row>
    <row r="64" spans="1:31" s="9" customFormat="1" ht="24.95" customHeight="1">
      <c r="A64" s="9"/>
      <c r="B64" s="179"/>
      <c r="C64" s="180"/>
      <c r="D64" s="181" t="s">
        <v>113</v>
      </c>
      <c r="E64" s="182"/>
      <c r="F64" s="182"/>
      <c r="G64" s="182"/>
      <c r="H64" s="182"/>
      <c r="I64" s="182"/>
      <c r="J64" s="183">
        <f>J99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9"/>
      <c r="D65" s="186" t="s">
        <v>115</v>
      </c>
      <c r="E65" s="187"/>
      <c r="F65" s="187"/>
      <c r="G65" s="187"/>
      <c r="H65" s="187"/>
      <c r="I65" s="187"/>
      <c r="J65" s="188">
        <f>J100</f>
        <v>0</v>
      </c>
      <c r="K65" s="129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5"/>
      <c r="C66" s="129"/>
      <c r="D66" s="186" t="s">
        <v>117</v>
      </c>
      <c r="E66" s="187"/>
      <c r="F66" s="187"/>
      <c r="G66" s="187"/>
      <c r="H66" s="187"/>
      <c r="I66" s="187"/>
      <c r="J66" s="188">
        <f>J101</f>
        <v>0</v>
      </c>
      <c r="K66" s="129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9"/>
      <c r="D67" s="186" t="s">
        <v>119</v>
      </c>
      <c r="E67" s="187"/>
      <c r="F67" s="187"/>
      <c r="G67" s="187"/>
      <c r="H67" s="187"/>
      <c r="I67" s="187"/>
      <c r="J67" s="188">
        <f>J107</f>
        <v>0</v>
      </c>
      <c r="K67" s="129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5"/>
      <c r="C68" s="129"/>
      <c r="D68" s="186" t="s">
        <v>123</v>
      </c>
      <c r="E68" s="187"/>
      <c r="F68" s="187"/>
      <c r="G68" s="187"/>
      <c r="H68" s="187"/>
      <c r="I68" s="187"/>
      <c r="J68" s="188">
        <f>J108</f>
        <v>0</v>
      </c>
      <c r="K68" s="129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5"/>
      <c r="C69" s="129"/>
      <c r="D69" s="186" t="s">
        <v>124</v>
      </c>
      <c r="E69" s="187"/>
      <c r="F69" s="187"/>
      <c r="G69" s="187"/>
      <c r="H69" s="187"/>
      <c r="I69" s="187"/>
      <c r="J69" s="188">
        <f>J124</f>
        <v>0</v>
      </c>
      <c r="K69" s="129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21.8" customHeight="1">
      <c r="A70" s="10"/>
      <c r="B70" s="185"/>
      <c r="C70" s="129"/>
      <c r="D70" s="186" t="s">
        <v>125</v>
      </c>
      <c r="E70" s="187"/>
      <c r="F70" s="187"/>
      <c r="G70" s="187"/>
      <c r="H70" s="187"/>
      <c r="I70" s="187"/>
      <c r="J70" s="188">
        <f>J125</f>
        <v>0</v>
      </c>
      <c r="K70" s="129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9"/>
      <c r="C71" s="180"/>
      <c r="D71" s="181" t="s">
        <v>127</v>
      </c>
      <c r="E71" s="182"/>
      <c r="F71" s="182"/>
      <c r="G71" s="182"/>
      <c r="H71" s="182"/>
      <c r="I71" s="182"/>
      <c r="J71" s="183">
        <f>J139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5"/>
      <c r="C72" s="129"/>
      <c r="D72" s="186" t="s">
        <v>834</v>
      </c>
      <c r="E72" s="187"/>
      <c r="F72" s="187"/>
      <c r="G72" s="187"/>
      <c r="H72" s="187"/>
      <c r="I72" s="187"/>
      <c r="J72" s="188">
        <f>J140</f>
        <v>0</v>
      </c>
      <c r="K72" s="129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9"/>
      <c r="D73" s="186" t="s">
        <v>835</v>
      </c>
      <c r="E73" s="187"/>
      <c r="F73" s="187"/>
      <c r="G73" s="187"/>
      <c r="H73" s="187"/>
      <c r="I73" s="187"/>
      <c r="J73" s="188">
        <f>J188</f>
        <v>0</v>
      </c>
      <c r="K73" s="129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9"/>
      <c r="D74" s="186" t="s">
        <v>836</v>
      </c>
      <c r="E74" s="187"/>
      <c r="F74" s="187"/>
      <c r="G74" s="187"/>
      <c r="H74" s="187"/>
      <c r="I74" s="187"/>
      <c r="J74" s="188">
        <f>J253</f>
        <v>0</v>
      </c>
      <c r="K74" s="129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9"/>
      <c r="D75" s="186" t="s">
        <v>131</v>
      </c>
      <c r="E75" s="187"/>
      <c r="F75" s="187"/>
      <c r="G75" s="187"/>
      <c r="H75" s="187"/>
      <c r="I75" s="187"/>
      <c r="J75" s="188">
        <f>J299</f>
        <v>0</v>
      </c>
      <c r="K75" s="129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9"/>
      <c r="C76" s="180"/>
      <c r="D76" s="181" t="s">
        <v>134</v>
      </c>
      <c r="E76" s="182"/>
      <c r="F76" s="182"/>
      <c r="G76" s="182"/>
      <c r="H76" s="182"/>
      <c r="I76" s="182"/>
      <c r="J76" s="183">
        <f>J311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4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14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82" spans="1:31" s="2" customFormat="1" ht="6.95" customHeight="1">
      <c r="A82" s="42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149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24.95" customHeight="1">
      <c r="A83" s="42"/>
      <c r="B83" s="43"/>
      <c r="C83" s="27" t="s">
        <v>135</v>
      </c>
      <c r="D83" s="44"/>
      <c r="E83" s="44"/>
      <c r="F83" s="44"/>
      <c r="G83" s="44"/>
      <c r="H83" s="44"/>
      <c r="I83" s="44"/>
      <c r="J83" s="44"/>
      <c r="K83" s="44"/>
      <c r="L83" s="149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6.95" customHeight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14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12" customHeight="1">
      <c r="A85" s="42"/>
      <c r="B85" s="43"/>
      <c r="C85" s="36" t="s">
        <v>16</v>
      </c>
      <c r="D85" s="44"/>
      <c r="E85" s="44"/>
      <c r="F85" s="44"/>
      <c r="G85" s="44"/>
      <c r="H85" s="44"/>
      <c r="I85" s="44"/>
      <c r="J85" s="44"/>
      <c r="K85" s="44"/>
      <c r="L85" s="149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16.5" customHeight="1">
      <c r="A86" s="42"/>
      <c r="B86" s="43"/>
      <c r="C86" s="44"/>
      <c r="D86" s="44"/>
      <c r="E86" s="174" t="str">
        <f>E7</f>
        <v>Šatny praktického vyučování Křimice - 2. etapa, chlapecké šatny</v>
      </c>
      <c r="F86" s="36"/>
      <c r="G86" s="36"/>
      <c r="H86" s="36"/>
      <c r="I86" s="44"/>
      <c r="J86" s="44"/>
      <c r="K86" s="44"/>
      <c r="L86" s="149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2:12" s="1" customFormat="1" ht="12" customHeight="1">
      <c r="B87" s="25"/>
      <c r="C87" s="36" t="s">
        <v>107</v>
      </c>
      <c r="D87" s="26"/>
      <c r="E87" s="26"/>
      <c r="F87" s="26"/>
      <c r="G87" s="26"/>
      <c r="H87" s="26"/>
      <c r="I87" s="26"/>
      <c r="J87" s="26"/>
      <c r="K87" s="26"/>
      <c r="L87" s="24"/>
    </row>
    <row r="88" spans="1:31" s="2" customFormat="1" ht="16.5" customHeight="1">
      <c r="A88" s="42"/>
      <c r="B88" s="43"/>
      <c r="C88" s="44"/>
      <c r="D88" s="44"/>
      <c r="E88" s="174" t="s">
        <v>708</v>
      </c>
      <c r="F88" s="44"/>
      <c r="G88" s="44"/>
      <c r="H88" s="44"/>
      <c r="I88" s="44"/>
      <c r="J88" s="44"/>
      <c r="K88" s="44"/>
      <c r="L88" s="149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2" customHeight="1">
      <c r="A89" s="42"/>
      <c r="B89" s="43"/>
      <c r="C89" s="36" t="s">
        <v>709</v>
      </c>
      <c r="D89" s="44"/>
      <c r="E89" s="44"/>
      <c r="F89" s="44"/>
      <c r="G89" s="44"/>
      <c r="H89" s="44"/>
      <c r="I89" s="44"/>
      <c r="J89" s="44"/>
      <c r="K89" s="44"/>
      <c r="L89" s="149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6.5" customHeight="1">
      <c r="A90" s="42"/>
      <c r="B90" s="43"/>
      <c r="C90" s="44"/>
      <c r="D90" s="44"/>
      <c r="E90" s="73" t="str">
        <f>E11</f>
        <v>D.1.4.2. - Zdravotní instalace</v>
      </c>
      <c r="F90" s="44"/>
      <c r="G90" s="44"/>
      <c r="H90" s="44"/>
      <c r="I90" s="44"/>
      <c r="J90" s="44"/>
      <c r="K90" s="44"/>
      <c r="L90" s="149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6.95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149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12" customHeight="1">
      <c r="A92" s="42"/>
      <c r="B92" s="43"/>
      <c r="C92" s="36" t="s">
        <v>21</v>
      </c>
      <c r="D92" s="44"/>
      <c r="E92" s="44"/>
      <c r="F92" s="31" t="str">
        <f>F14</f>
        <v>Průkopníků 290/9, 322 00 Plzeň, Křimice</v>
      </c>
      <c r="G92" s="44"/>
      <c r="H92" s="44"/>
      <c r="I92" s="36" t="s">
        <v>23</v>
      </c>
      <c r="J92" s="76" t="str">
        <f>IF(J14="","",J14)</f>
        <v>3. 8. 2021</v>
      </c>
      <c r="K92" s="44"/>
      <c r="L92" s="14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6.95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149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15.15" customHeight="1">
      <c r="A94" s="42"/>
      <c r="B94" s="43"/>
      <c r="C94" s="36" t="s">
        <v>25</v>
      </c>
      <c r="D94" s="44"/>
      <c r="E94" s="44"/>
      <c r="F94" s="31" t="str">
        <f>E17</f>
        <v>SPŠD, Plzeň, Karlovarská 99, Karlovarská 1210/99</v>
      </c>
      <c r="G94" s="44"/>
      <c r="H94" s="44"/>
      <c r="I94" s="36" t="s">
        <v>31</v>
      </c>
      <c r="J94" s="40" t="str">
        <f>E23</f>
        <v xml:space="preserve">PLANSTAV a. s. </v>
      </c>
      <c r="K94" s="44"/>
      <c r="L94" s="149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5.15" customHeight="1">
      <c r="A95" s="42"/>
      <c r="B95" s="43"/>
      <c r="C95" s="36" t="s">
        <v>29</v>
      </c>
      <c r="D95" s="44"/>
      <c r="E95" s="44"/>
      <c r="F95" s="31" t="str">
        <f>IF(E20="","",E20)</f>
        <v>Vyplň údaj</v>
      </c>
      <c r="G95" s="44"/>
      <c r="H95" s="44"/>
      <c r="I95" s="36" t="s">
        <v>34</v>
      </c>
      <c r="J95" s="40" t="str">
        <f>E26</f>
        <v xml:space="preserve">Michal Jirka </v>
      </c>
      <c r="K95" s="44"/>
      <c r="L95" s="149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10.3" customHeight="1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149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11" customFormat="1" ht="29.25" customHeight="1">
      <c r="A97" s="190"/>
      <c r="B97" s="191"/>
      <c r="C97" s="192" t="s">
        <v>136</v>
      </c>
      <c r="D97" s="193" t="s">
        <v>57</v>
      </c>
      <c r="E97" s="193" t="s">
        <v>53</v>
      </c>
      <c r="F97" s="193" t="s">
        <v>54</v>
      </c>
      <c r="G97" s="193" t="s">
        <v>137</v>
      </c>
      <c r="H97" s="193" t="s">
        <v>138</v>
      </c>
      <c r="I97" s="193" t="s">
        <v>139</v>
      </c>
      <c r="J97" s="193" t="s">
        <v>111</v>
      </c>
      <c r="K97" s="194" t="s">
        <v>140</v>
      </c>
      <c r="L97" s="195"/>
      <c r="M97" s="96" t="s">
        <v>19</v>
      </c>
      <c r="N97" s="97" t="s">
        <v>42</v>
      </c>
      <c r="O97" s="97" t="s">
        <v>141</v>
      </c>
      <c r="P97" s="97" t="s">
        <v>142</v>
      </c>
      <c r="Q97" s="97" t="s">
        <v>143</v>
      </c>
      <c r="R97" s="97" t="s">
        <v>144</v>
      </c>
      <c r="S97" s="97" t="s">
        <v>145</v>
      </c>
      <c r="T97" s="98" t="s">
        <v>146</v>
      </c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</row>
    <row r="98" spans="1:63" s="2" customFormat="1" ht="22.8" customHeight="1">
      <c r="A98" s="42"/>
      <c r="B98" s="43"/>
      <c r="C98" s="103" t="s">
        <v>147</v>
      </c>
      <c r="D98" s="44"/>
      <c r="E98" s="44"/>
      <c r="F98" s="44"/>
      <c r="G98" s="44"/>
      <c r="H98" s="44"/>
      <c r="I98" s="44"/>
      <c r="J98" s="196">
        <f>BK98</f>
        <v>0</v>
      </c>
      <c r="K98" s="44"/>
      <c r="L98" s="48"/>
      <c r="M98" s="99"/>
      <c r="N98" s="197"/>
      <c r="O98" s="100"/>
      <c r="P98" s="198">
        <f>P99+P139+P311</f>
        <v>0</v>
      </c>
      <c r="Q98" s="100"/>
      <c r="R98" s="198">
        <f>R99+R139+R311</f>
        <v>0.1520770605</v>
      </c>
      <c r="S98" s="100"/>
      <c r="T98" s="199">
        <f>T99+T139+T311</f>
        <v>0.7253700000000001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T98" s="21" t="s">
        <v>71</v>
      </c>
      <c r="AU98" s="21" t="s">
        <v>112</v>
      </c>
      <c r="BK98" s="200">
        <f>BK99+BK139+BK311</f>
        <v>0</v>
      </c>
    </row>
    <row r="99" spans="1:63" s="12" customFormat="1" ht="25.9" customHeight="1">
      <c r="A99" s="12"/>
      <c r="B99" s="201"/>
      <c r="C99" s="202"/>
      <c r="D99" s="203" t="s">
        <v>71</v>
      </c>
      <c r="E99" s="204" t="s">
        <v>148</v>
      </c>
      <c r="F99" s="204" t="s">
        <v>149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P100+P107</f>
        <v>0</v>
      </c>
      <c r="Q99" s="209"/>
      <c r="R99" s="210">
        <f>R100+R107</f>
        <v>0.023010199999999998</v>
      </c>
      <c r="S99" s="209"/>
      <c r="T99" s="211">
        <f>T100+T107</f>
        <v>0.202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80</v>
      </c>
      <c r="AT99" s="213" t="s">
        <v>71</v>
      </c>
      <c r="AU99" s="213" t="s">
        <v>72</v>
      </c>
      <c r="AY99" s="212" t="s">
        <v>150</v>
      </c>
      <c r="BK99" s="214">
        <f>BK100+BK107</f>
        <v>0</v>
      </c>
    </row>
    <row r="100" spans="1:63" s="12" customFormat="1" ht="22.8" customHeight="1">
      <c r="A100" s="12"/>
      <c r="B100" s="201"/>
      <c r="C100" s="202"/>
      <c r="D100" s="203" t="s">
        <v>71</v>
      </c>
      <c r="E100" s="215" t="s">
        <v>189</v>
      </c>
      <c r="F100" s="215" t="s">
        <v>190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P101</f>
        <v>0</v>
      </c>
      <c r="Q100" s="209"/>
      <c r="R100" s="210">
        <f>R101</f>
        <v>0.023010199999999998</v>
      </c>
      <c r="S100" s="209"/>
      <c r="T100" s="211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80</v>
      </c>
      <c r="AT100" s="213" t="s">
        <v>71</v>
      </c>
      <c r="AU100" s="213" t="s">
        <v>80</v>
      </c>
      <c r="AY100" s="212" t="s">
        <v>150</v>
      </c>
      <c r="BK100" s="214">
        <f>BK101</f>
        <v>0</v>
      </c>
    </row>
    <row r="101" spans="1:63" s="12" customFormat="1" ht="20.85" customHeight="1">
      <c r="A101" s="12"/>
      <c r="B101" s="201"/>
      <c r="C101" s="202"/>
      <c r="D101" s="203" t="s">
        <v>71</v>
      </c>
      <c r="E101" s="215" t="s">
        <v>222</v>
      </c>
      <c r="F101" s="215" t="s">
        <v>223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SUM(P102:P106)</f>
        <v>0</v>
      </c>
      <c r="Q101" s="209"/>
      <c r="R101" s="210">
        <f>SUM(R102:R106)</f>
        <v>0.023010199999999998</v>
      </c>
      <c r="S101" s="209"/>
      <c r="T101" s="211">
        <f>SUM(T102:T106)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80</v>
      </c>
      <c r="AT101" s="213" t="s">
        <v>71</v>
      </c>
      <c r="AU101" s="213" t="s">
        <v>82</v>
      </c>
      <c r="AY101" s="212" t="s">
        <v>150</v>
      </c>
      <c r="BK101" s="214">
        <f>SUM(BK102:BK106)</f>
        <v>0</v>
      </c>
    </row>
    <row r="102" spans="1:65" s="2" customFormat="1" ht="24.15" customHeight="1">
      <c r="A102" s="42"/>
      <c r="B102" s="43"/>
      <c r="C102" s="217" t="s">
        <v>80</v>
      </c>
      <c r="D102" s="217" t="s">
        <v>153</v>
      </c>
      <c r="E102" s="218" t="s">
        <v>837</v>
      </c>
      <c r="F102" s="219" t="s">
        <v>838</v>
      </c>
      <c r="G102" s="220" t="s">
        <v>839</v>
      </c>
      <c r="H102" s="221">
        <v>0.01</v>
      </c>
      <c r="I102" s="222"/>
      <c r="J102" s="223">
        <f>ROUND(I102*H102,2)</f>
        <v>0</v>
      </c>
      <c r="K102" s="219" t="s">
        <v>157</v>
      </c>
      <c r="L102" s="48"/>
      <c r="M102" s="224" t="s">
        <v>19</v>
      </c>
      <c r="N102" s="225" t="s">
        <v>43</v>
      </c>
      <c r="O102" s="88"/>
      <c r="P102" s="226">
        <f>O102*H102</f>
        <v>0</v>
      </c>
      <c r="Q102" s="226">
        <v>2.30102</v>
      </c>
      <c r="R102" s="226">
        <f>Q102*H102</f>
        <v>0.023010199999999998</v>
      </c>
      <c r="S102" s="226">
        <v>0</v>
      </c>
      <c r="T102" s="227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28" t="s">
        <v>158</v>
      </c>
      <c r="AT102" s="228" t="s">
        <v>153</v>
      </c>
      <c r="AU102" s="228" t="s">
        <v>151</v>
      </c>
      <c r="AY102" s="21" t="s">
        <v>150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80</v>
      </c>
      <c r="BK102" s="229">
        <f>ROUND(I102*H102,2)</f>
        <v>0</v>
      </c>
      <c r="BL102" s="21" t="s">
        <v>158</v>
      </c>
      <c r="BM102" s="228" t="s">
        <v>840</v>
      </c>
    </row>
    <row r="103" spans="1:47" s="2" customFormat="1" ht="12">
      <c r="A103" s="42"/>
      <c r="B103" s="43"/>
      <c r="C103" s="44"/>
      <c r="D103" s="230" t="s">
        <v>160</v>
      </c>
      <c r="E103" s="44"/>
      <c r="F103" s="231" t="s">
        <v>841</v>
      </c>
      <c r="G103" s="44"/>
      <c r="H103" s="44"/>
      <c r="I103" s="232"/>
      <c r="J103" s="44"/>
      <c r="K103" s="44"/>
      <c r="L103" s="48"/>
      <c r="M103" s="233"/>
      <c r="N103" s="234"/>
      <c r="O103" s="88"/>
      <c r="P103" s="88"/>
      <c r="Q103" s="88"/>
      <c r="R103" s="88"/>
      <c r="S103" s="88"/>
      <c r="T103" s="89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T103" s="21" t="s">
        <v>160</v>
      </c>
      <c r="AU103" s="21" t="s">
        <v>151</v>
      </c>
    </row>
    <row r="104" spans="1:47" s="2" customFormat="1" ht="12">
      <c r="A104" s="42"/>
      <c r="B104" s="43"/>
      <c r="C104" s="44"/>
      <c r="D104" s="235" t="s">
        <v>162</v>
      </c>
      <c r="E104" s="44"/>
      <c r="F104" s="236" t="s">
        <v>842</v>
      </c>
      <c r="G104" s="44"/>
      <c r="H104" s="44"/>
      <c r="I104" s="232"/>
      <c r="J104" s="44"/>
      <c r="K104" s="44"/>
      <c r="L104" s="48"/>
      <c r="M104" s="233"/>
      <c r="N104" s="234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1" t="s">
        <v>162</v>
      </c>
      <c r="AU104" s="21" t="s">
        <v>151</v>
      </c>
    </row>
    <row r="105" spans="1:51" s="14" customFormat="1" ht="12">
      <c r="A105" s="14"/>
      <c r="B105" s="247"/>
      <c r="C105" s="248"/>
      <c r="D105" s="230" t="s">
        <v>164</v>
      </c>
      <c r="E105" s="249" t="s">
        <v>19</v>
      </c>
      <c r="F105" s="250" t="s">
        <v>843</v>
      </c>
      <c r="G105" s="248"/>
      <c r="H105" s="251">
        <v>0.01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164</v>
      </c>
      <c r="AU105" s="257" t="s">
        <v>151</v>
      </c>
      <c r="AV105" s="14" t="s">
        <v>82</v>
      </c>
      <c r="AW105" s="14" t="s">
        <v>33</v>
      </c>
      <c r="AX105" s="14" t="s">
        <v>72</v>
      </c>
      <c r="AY105" s="257" t="s">
        <v>150</v>
      </c>
    </row>
    <row r="106" spans="1:51" s="15" customFormat="1" ht="12">
      <c r="A106" s="15"/>
      <c r="B106" s="258"/>
      <c r="C106" s="259"/>
      <c r="D106" s="230" t="s">
        <v>164</v>
      </c>
      <c r="E106" s="260" t="s">
        <v>19</v>
      </c>
      <c r="F106" s="261" t="s">
        <v>168</v>
      </c>
      <c r="G106" s="259"/>
      <c r="H106" s="262">
        <v>0.01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8" t="s">
        <v>164</v>
      </c>
      <c r="AU106" s="268" t="s">
        <v>151</v>
      </c>
      <c r="AV106" s="15" t="s">
        <v>158</v>
      </c>
      <c r="AW106" s="15" t="s">
        <v>33</v>
      </c>
      <c r="AX106" s="15" t="s">
        <v>80</v>
      </c>
      <c r="AY106" s="268" t="s">
        <v>150</v>
      </c>
    </row>
    <row r="107" spans="1:63" s="12" customFormat="1" ht="22.8" customHeight="1">
      <c r="A107" s="12"/>
      <c r="B107" s="201"/>
      <c r="C107" s="202"/>
      <c r="D107" s="203" t="s">
        <v>71</v>
      </c>
      <c r="E107" s="215" t="s">
        <v>224</v>
      </c>
      <c r="F107" s="215" t="s">
        <v>255</v>
      </c>
      <c r="G107" s="202"/>
      <c r="H107" s="202"/>
      <c r="I107" s="205"/>
      <c r="J107" s="216">
        <f>BK107</f>
        <v>0</v>
      </c>
      <c r="K107" s="202"/>
      <c r="L107" s="207"/>
      <c r="M107" s="208"/>
      <c r="N107" s="209"/>
      <c r="O107" s="209"/>
      <c r="P107" s="210">
        <f>P108+P124</f>
        <v>0</v>
      </c>
      <c r="Q107" s="209"/>
      <c r="R107" s="210">
        <f>R108+R124</f>
        <v>0</v>
      </c>
      <c r="S107" s="209"/>
      <c r="T107" s="211">
        <f>T108+T124</f>
        <v>0.202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2" t="s">
        <v>80</v>
      </c>
      <c r="AT107" s="213" t="s">
        <v>71</v>
      </c>
      <c r="AU107" s="213" t="s">
        <v>80</v>
      </c>
      <c r="AY107" s="212" t="s">
        <v>150</v>
      </c>
      <c r="BK107" s="214">
        <f>BK108+BK124</f>
        <v>0</v>
      </c>
    </row>
    <row r="108" spans="1:63" s="12" customFormat="1" ht="20.85" customHeight="1">
      <c r="A108" s="12"/>
      <c r="B108" s="201"/>
      <c r="C108" s="202"/>
      <c r="D108" s="203" t="s">
        <v>71</v>
      </c>
      <c r="E108" s="215" t="s">
        <v>321</v>
      </c>
      <c r="F108" s="215" t="s">
        <v>322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SUM(P109:P123)</f>
        <v>0</v>
      </c>
      <c r="Q108" s="209"/>
      <c r="R108" s="210">
        <f>SUM(R109:R123)</f>
        <v>0</v>
      </c>
      <c r="S108" s="209"/>
      <c r="T108" s="211">
        <f>SUM(T109:T123)</f>
        <v>0.202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80</v>
      </c>
      <c r="AT108" s="213" t="s">
        <v>71</v>
      </c>
      <c r="AU108" s="213" t="s">
        <v>82</v>
      </c>
      <c r="AY108" s="212" t="s">
        <v>150</v>
      </c>
      <c r="BK108" s="214">
        <f>SUM(BK109:BK123)</f>
        <v>0</v>
      </c>
    </row>
    <row r="109" spans="1:65" s="2" customFormat="1" ht="24.15" customHeight="1">
      <c r="A109" s="42"/>
      <c r="B109" s="43"/>
      <c r="C109" s="217" t="s">
        <v>82</v>
      </c>
      <c r="D109" s="217" t="s">
        <v>153</v>
      </c>
      <c r="E109" s="218" t="s">
        <v>844</v>
      </c>
      <c r="F109" s="219" t="s">
        <v>845</v>
      </c>
      <c r="G109" s="220" t="s">
        <v>184</v>
      </c>
      <c r="H109" s="221">
        <v>15</v>
      </c>
      <c r="I109" s="222"/>
      <c r="J109" s="223">
        <f>ROUND(I109*H109,2)</f>
        <v>0</v>
      </c>
      <c r="K109" s="219" t="s">
        <v>157</v>
      </c>
      <c r="L109" s="48"/>
      <c r="M109" s="224" t="s">
        <v>19</v>
      </c>
      <c r="N109" s="225" t="s">
        <v>43</v>
      </c>
      <c r="O109" s="88"/>
      <c r="P109" s="226">
        <f>O109*H109</f>
        <v>0</v>
      </c>
      <c r="Q109" s="226">
        <v>0</v>
      </c>
      <c r="R109" s="226">
        <f>Q109*H109</f>
        <v>0</v>
      </c>
      <c r="S109" s="226">
        <v>0.005</v>
      </c>
      <c r="T109" s="227">
        <f>S109*H109</f>
        <v>0.075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28" t="s">
        <v>158</v>
      </c>
      <c r="AT109" s="228" t="s">
        <v>153</v>
      </c>
      <c r="AU109" s="228" t="s">
        <v>151</v>
      </c>
      <c r="AY109" s="21" t="s">
        <v>150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80</v>
      </c>
      <c r="BK109" s="229">
        <f>ROUND(I109*H109,2)</f>
        <v>0</v>
      </c>
      <c r="BL109" s="21" t="s">
        <v>158</v>
      </c>
      <c r="BM109" s="228" t="s">
        <v>846</v>
      </c>
    </row>
    <row r="110" spans="1:47" s="2" customFormat="1" ht="12">
      <c r="A110" s="42"/>
      <c r="B110" s="43"/>
      <c r="C110" s="44"/>
      <c r="D110" s="230" t="s">
        <v>160</v>
      </c>
      <c r="E110" s="44"/>
      <c r="F110" s="231" t="s">
        <v>847</v>
      </c>
      <c r="G110" s="44"/>
      <c r="H110" s="44"/>
      <c r="I110" s="232"/>
      <c r="J110" s="44"/>
      <c r="K110" s="44"/>
      <c r="L110" s="48"/>
      <c r="M110" s="233"/>
      <c r="N110" s="234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1" t="s">
        <v>160</v>
      </c>
      <c r="AU110" s="21" t="s">
        <v>151</v>
      </c>
    </row>
    <row r="111" spans="1:47" s="2" customFormat="1" ht="12">
      <c r="A111" s="42"/>
      <c r="B111" s="43"/>
      <c r="C111" s="44"/>
      <c r="D111" s="235" t="s">
        <v>162</v>
      </c>
      <c r="E111" s="44"/>
      <c r="F111" s="236" t="s">
        <v>848</v>
      </c>
      <c r="G111" s="44"/>
      <c r="H111" s="44"/>
      <c r="I111" s="232"/>
      <c r="J111" s="44"/>
      <c r="K111" s="44"/>
      <c r="L111" s="48"/>
      <c r="M111" s="233"/>
      <c r="N111" s="234"/>
      <c r="O111" s="88"/>
      <c r="P111" s="88"/>
      <c r="Q111" s="88"/>
      <c r="R111" s="88"/>
      <c r="S111" s="88"/>
      <c r="T111" s="89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T111" s="21" t="s">
        <v>162</v>
      </c>
      <c r="AU111" s="21" t="s">
        <v>151</v>
      </c>
    </row>
    <row r="112" spans="1:51" s="14" customFormat="1" ht="12">
      <c r="A112" s="14"/>
      <c r="B112" s="247"/>
      <c r="C112" s="248"/>
      <c r="D112" s="230" t="s">
        <v>164</v>
      </c>
      <c r="E112" s="249" t="s">
        <v>19</v>
      </c>
      <c r="F112" s="250" t="s">
        <v>849</v>
      </c>
      <c r="G112" s="248"/>
      <c r="H112" s="251">
        <v>15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7" t="s">
        <v>164</v>
      </c>
      <c r="AU112" s="257" t="s">
        <v>151</v>
      </c>
      <c r="AV112" s="14" t="s">
        <v>82</v>
      </c>
      <c r="AW112" s="14" t="s">
        <v>33</v>
      </c>
      <c r="AX112" s="14" t="s">
        <v>72</v>
      </c>
      <c r="AY112" s="257" t="s">
        <v>150</v>
      </c>
    </row>
    <row r="113" spans="1:51" s="15" customFormat="1" ht="12">
      <c r="A113" s="15"/>
      <c r="B113" s="258"/>
      <c r="C113" s="259"/>
      <c r="D113" s="230" t="s">
        <v>164</v>
      </c>
      <c r="E113" s="260" t="s">
        <v>19</v>
      </c>
      <c r="F113" s="261" t="s">
        <v>168</v>
      </c>
      <c r="G113" s="259"/>
      <c r="H113" s="262">
        <v>15</v>
      </c>
      <c r="I113" s="263"/>
      <c r="J113" s="259"/>
      <c r="K113" s="259"/>
      <c r="L113" s="264"/>
      <c r="M113" s="265"/>
      <c r="N113" s="266"/>
      <c r="O113" s="266"/>
      <c r="P113" s="266"/>
      <c r="Q113" s="266"/>
      <c r="R113" s="266"/>
      <c r="S113" s="266"/>
      <c r="T113" s="26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8" t="s">
        <v>164</v>
      </c>
      <c r="AU113" s="268" t="s">
        <v>151</v>
      </c>
      <c r="AV113" s="15" t="s">
        <v>158</v>
      </c>
      <c r="AW113" s="15" t="s">
        <v>33</v>
      </c>
      <c r="AX113" s="15" t="s">
        <v>80</v>
      </c>
      <c r="AY113" s="268" t="s">
        <v>150</v>
      </c>
    </row>
    <row r="114" spans="1:65" s="2" customFormat="1" ht="33" customHeight="1">
      <c r="A114" s="42"/>
      <c r="B114" s="43"/>
      <c r="C114" s="217" t="s">
        <v>151</v>
      </c>
      <c r="D114" s="217" t="s">
        <v>153</v>
      </c>
      <c r="E114" s="218" t="s">
        <v>850</v>
      </c>
      <c r="F114" s="219" t="s">
        <v>851</v>
      </c>
      <c r="G114" s="220" t="s">
        <v>184</v>
      </c>
      <c r="H114" s="221">
        <v>15</v>
      </c>
      <c r="I114" s="222"/>
      <c r="J114" s="223">
        <f>ROUND(I114*H114,2)</f>
        <v>0</v>
      </c>
      <c r="K114" s="219" t="s">
        <v>157</v>
      </c>
      <c r="L114" s="48"/>
      <c r="M114" s="224" t="s">
        <v>19</v>
      </c>
      <c r="N114" s="225" t="s">
        <v>43</v>
      </c>
      <c r="O114" s="88"/>
      <c r="P114" s="226">
        <f>O114*H114</f>
        <v>0</v>
      </c>
      <c r="Q114" s="226">
        <v>0</v>
      </c>
      <c r="R114" s="226">
        <f>Q114*H114</f>
        <v>0</v>
      </c>
      <c r="S114" s="226">
        <v>0.007</v>
      </c>
      <c r="T114" s="227">
        <f>S114*H114</f>
        <v>0.105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28" t="s">
        <v>158</v>
      </c>
      <c r="AT114" s="228" t="s">
        <v>153</v>
      </c>
      <c r="AU114" s="228" t="s">
        <v>151</v>
      </c>
      <c r="AY114" s="21" t="s">
        <v>150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80</v>
      </c>
      <c r="BK114" s="229">
        <f>ROUND(I114*H114,2)</f>
        <v>0</v>
      </c>
      <c r="BL114" s="21" t="s">
        <v>158</v>
      </c>
      <c r="BM114" s="228" t="s">
        <v>852</v>
      </c>
    </row>
    <row r="115" spans="1:47" s="2" customFormat="1" ht="12">
      <c r="A115" s="42"/>
      <c r="B115" s="43"/>
      <c r="C115" s="44"/>
      <c r="D115" s="230" t="s">
        <v>160</v>
      </c>
      <c r="E115" s="44"/>
      <c r="F115" s="231" t="s">
        <v>853</v>
      </c>
      <c r="G115" s="44"/>
      <c r="H115" s="44"/>
      <c r="I115" s="232"/>
      <c r="J115" s="44"/>
      <c r="K115" s="44"/>
      <c r="L115" s="48"/>
      <c r="M115" s="233"/>
      <c r="N115" s="234"/>
      <c r="O115" s="88"/>
      <c r="P115" s="88"/>
      <c r="Q115" s="88"/>
      <c r="R115" s="88"/>
      <c r="S115" s="88"/>
      <c r="T115" s="89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T115" s="21" t="s">
        <v>160</v>
      </c>
      <c r="AU115" s="21" t="s">
        <v>151</v>
      </c>
    </row>
    <row r="116" spans="1:47" s="2" customFormat="1" ht="12">
      <c r="A116" s="42"/>
      <c r="B116" s="43"/>
      <c r="C116" s="44"/>
      <c r="D116" s="235" t="s">
        <v>162</v>
      </c>
      <c r="E116" s="44"/>
      <c r="F116" s="236" t="s">
        <v>854</v>
      </c>
      <c r="G116" s="44"/>
      <c r="H116" s="44"/>
      <c r="I116" s="232"/>
      <c r="J116" s="44"/>
      <c r="K116" s="44"/>
      <c r="L116" s="48"/>
      <c r="M116" s="233"/>
      <c r="N116" s="234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162</v>
      </c>
      <c r="AU116" s="21" t="s">
        <v>151</v>
      </c>
    </row>
    <row r="117" spans="1:51" s="14" customFormat="1" ht="12">
      <c r="A117" s="14"/>
      <c r="B117" s="247"/>
      <c r="C117" s="248"/>
      <c r="D117" s="230" t="s">
        <v>164</v>
      </c>
      <c r="E117" s="249" t="s">
        <v>19</v>
      </c>
      <c r="F117" s="250" t="s">
        <v>855</v>
      </c>
      <c r="G117" s="248"/>
      <c r="H117" s="251">
        <v>15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7" t="s">
        <v>164</v>
      </c>
      <c r="AU117" s="257" t="s">
        <v>151</v>
      </c>
      <c r="AV117" s="14" t="s">
        <v>82</v>
      </c>
      <c r="AW117" s="14" t="s">
        <v>33</v>
      </c>
      <c r="AX117" s="14" t="s">
        <v>72</v>
      </c>
      <c r="AY117" s="257" t="s">
        <v>150</v>
      </c>
    </row>
    <row r="118" spans="1:51" s="15" customFormat="1" ht="12">
      <c r="A118" s="15"/>
      <c r="B118" s="258"/>
      <c r="C118" s="259"/>
      <c r="D118" s="230" t="s">
        <v>164</v>
      </c>
      <c r="E118" s="260" t="s">
        <v>19</v>
      </c>
      <c r="F118" s="261" t="s">
        <v>168</v>
      </c>
      <c r="G118" s="259"/>
      <c r="H118" s="262">
        <v>15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8" t="s">
        <v>164</v>
      </c>
      <c r="AU118" s="268" t="s">
        <v>151</v>
      </c>
      <c r="AV118" s="15" t="s">
        <v>158</v>
      </c>
      <c r="AW118" s="15" t="s">
        <v>33</v>
      </c>
      <c r="AX118" s="15" t="s">
        <v>80</v>
      </c>
      <c r="AY118" s="268" t="s">
        <v>150</v>
      </c>
    </row>
    <row r="119" spans="1:65" s="2" customFormat="1" ht="24.15" customHeight="1">
      <c r="A119" s="42"/>
      <c r="B119" s="43"/>
      <c r="C119" s="217" t="s">
        <v>158</v>
      </c>
      <c r="D119" s="217" t="s">
        <v>153</v>
      </c>
      <c r="E119" s="218" t="s">
        <v>856</v>
      </c>
      <c r="F119" s="219" t="s">
        <v>857</v>
      </c>
      <c r="G119" s="220" t="s">
        <v>184</v>
      </c>
      <c r="H119" s="221">
        <v>1</v>
      </c>
      <c r="I119" s="222"/>
      <c r="J119" s="223">
        <f>ROUND(I119*H119,2)</f>
        <v>0</v>
      </c>
      <c r="K119" s="219" t="s">
        <v>157</v>
      </c>
      <c r="L119" s="48"/>
      <c r="M119" s="224" t="s">
        <v>19</v>
      </c>
      <c r="N119" s="225" t="s">
        <v>43</v>
      </c>
      <c r="O119" s="88"/>
      <c r="P119" s="226">
        <f>O119*H119</f>
        <v>0</v>
      </c>
      <c r="Q119" s="226">
        <v>0</v>
      </c>
      <c r="R119" s="226">
        <f>Q119*H119</f>
        <v>0</v>
      </c>
      <c r="S119" s="226">
        <v>0.022</v>
      </c>
      <c r="T119" s="227">
        <f>S119*H119</f>
        <v>0.022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28" t="s">
        <v>158</v>
      </c>
      <c r="AT119" s="228" t="s">
        <v>153</v>
      </c>
      <c r="AU119" s="228" t="s">
        <v>151</v>
      </c>
      <c r="AY119" s="21" t="s">
        <v>150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80</v>
      </c>
      <c r="BK119" s="229">
        <f>ROUND(I119*H119,2)</f>
        <v>0</v>
      </c>
      <c r="BL119" s="21" t="s">
        <v>158</v>
      </c>
      <c r="BM119" s="228" t="s">
        <v>858</v>
      </c>
    </row>
    <row r="120" spans="1:47" s="2" customFormat="1" ht="12">
      <c r="A120" s="42"/>
      <c r="B120" s="43"/>
      <c r="C120" s="44"/>
      <c r="D120" s="230" t="s">
        <v>160</v>
      </c>
      <c r="E120" s="44"/>
      <c r="F120" s="231" t="s">
        <v>859</v>
      </c>
      <c r="G120" s="44"/>
      <c r="H120" s="44"/>
      <c r="I120" s="232"/>
      <c r="J120" s="44"/>
      <c r="K120" s="44"/>
      <c r="L120" s="48"/>
      <c r="M120" s="233"/>
      <c r="N120" s="234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160</v>
      </c>
      <c r="AU120" s="21" t="s">
        <v>151</v>
      </c>
    </row>
    <row r="121" spans="1:47" s="2" customFormat="1" ht="12">
      <c r="A121" s="42"/>
      <c r="B121" s="43"/>
      <c r="C121" s="44"/>
      <c r="D121" s="235" t="s">
        <v>162</v>
      </c>
      <c r="E121" s="44"/>
      <c r="F121" s="236" t="s">
        <v>860</v>
      </c>
      <c r="G121" s="44"/>
      <c r="H121" s="44"/>
      <c r="I121" s="232"/>
      <c r="J121" s="44"/>
      <c r="K121" s="44"/>
      <c r="L121" s="48"/>
      <c r="M121" s="233"/>
      <c r="N121" s="234"/>
      <c r="O121" s="88"/>
      <c r="P121" s="88"/>
      <c r="Q121" s="88"/>
      <c r="R121" s="88"/>
      <c r="S121" s="88"/>
      <c r="T121" s="89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T121" s="21" t="s">
        <v>162</v>
      </c>
      <c r="AU121" s="21" t="s">
        <v>151</v>
      </c>
    </row>
    <row r="122" spans="1:51" s="14" customFormat="1" ht="12">
      <c r="A122" s="14"/>
      <c r="B122" s="247"/>
      <c r="C122" s="248"/>
      <c r="D122" s="230" t="s">
        <v>164</v>
      </c>
      <c r="E122" s="249" t="s">
        <v>19</v>
      </c>
      <c r="F122" s="250" t="s">
        <v>861</v>
      </c>
      <c r="G122" s="248"/>
      <c r="H122" s="251">
        <v>1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7" t="s">
        <v>164</v>
      </c>
      <c r="AU122" s="257" t="s">
        <v>151</v>
      </c>
      <c r="AV122" s="14" t="s">
        <v>82</v>
      </c>
      <c r="AW122" s="14" t="s">
        <v>33</v>
      </c>
      <c r="AX122" s="14" t="s">
        <v>72</v>
      </c>
      <c r="AY122" s="257" t="s">
        <v>150</v>
      </c>
    </row>
    <row r="123" spans="1:51" s="15" customFormat="1" ht="12">
      <c r="A123" s="15"/>
      <c r="B123" s="258"/>
      <c r="C123" s="259"/>
      <c r="D123" s="230" t="s">
        <v>164</v>
      </c>
      <c r="E123" s="260" t="s">
        <v>19</v>
      </c>
      <c r="F123" s="261" t="s">
        <v>168</v>
      </c>
      <c r="G123" s="259"/>
      <c r="H123" s="262">
        <v>1</v>
      </c>
      <c r="I123" s="263"/>
      <c r="J123" s="259"/>
      <c r="K123" s="259"/>
      <c r="L123" s="264"/>
      <c r="M123" s="265"/>
      <c r="N123" s="266"/>
      <c r="O123" s="266"/>
      <c r="P123" s="266"/>
      <c r="Q123" s="266"/>
      <c r="R123" s="266"/>
      <c r="S123" s="266"/>
      <c r="T123" s="26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8" t="s">
        <v>164</v>
      </c>
      <c r="AU123" s="268" t="s">
        <v>151</v>
      </c>
      <c r="AV123" s="15" t="s">
        <v>158</v>
      </c>
      <c r="AW123" s="15" t="s">
        <v>33</v>
      </c>
      <c r="AX123" s="15" t="s">
        <v>80</v>
      </c>
      <c r="AY123" s="268" t="s">
        <v>150</v>
      </c>
    </row>
    <row r="124" spans="1:63" s="12" customFormat="1" ht="20.85" customHeight="1">
      <c r="A124" s="12"/>
      <c r="B124" s="201"/>
      <c r="C124" s="202"/>
      <c r="D124" s="203" t="s">
        <v>71</v>
      </c>
      <c r="E124" s="215" t="s">
        <v>330</v>
      </c>
      <c r="F124" s="215" t="s">
        <v>331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P125</f>
        <v>0</v>
      </c>
      <c r="Q124" s="209"/>
      <c r="R124" s="210">
        <f>R125</f>
        <v>0</v>
      </c>
      <c r="S124" s="209"/>
      <c r="T124" s="21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80</v>
      </c>
      <c r="AT124" s="213" t="s">
        <v>71</v>
      </c>
      <c r="AU124" s="213" t="s">
        <v>82</v>
      </c>
      <c r="AY124" s="212" t="s">
        <v>150</v>
      </c>
      <c r="BK124" s="214">
        <f>BK125</f>
        <v>0</v>
      </c>
    </row>
    <row r="125" spans="1:63" s="16" customFormat="1" ht="20.85" customHeight="1">
      <c r="A125" s="16"/>
      <c r="B125" s="279"/>
      <c r="C125" s="280"/>
      <c r="D125" s="281" t="s">
        <v>71</v>
      </c>
      <c r="E125" s="281" t="s">
        <v>332</v>
      </c>
      <c r="F125" s="281" t="s">
        <v>333</v>
      </c>
      <c r="G125" s="280"/>
      <c r="H125" s="280"/>
      <c r="I125" s="282"/>
      <c r="J125" s="283">
        <f>BK125</f>
        <v>0</v>
      </c>
      <c r="K125" s="280"/>
      <c r="L125" s="284"/>
      <c r="M125" s="285"/>
      <c r="N125" s="286"/>
      <c r="O125" s="286"/>
      <c r="P125" s="287">
        <f>SUM(P126:P138)</f>
        <v>0</v>
      </c>
      <c r="Q125" s="286"/>
      <c r="R125" s="287">
        <f>SUM(R126:R138)</f>
        <v>0</v>
      </c>
      <c r="S125" s="286"/>
      <c r="T125" s="288">
        <f>SUM(T126:T138)</f>
        <v>0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R125" s="289" t="s">
        <v>80</v>
      </c>
      <c r="AT125" s="290" t="s">
        <v>71</v>
      </c>
      <c r="AU125" s="290" t="s">
        <v>151</v>
      </c>
      <c r="AY125" s="289" t="s">
        <v>150</v>
      </c>
      <c r="BK125" s="291">
        <f>SUM(BK126:BK138)</f>
        <v>0</v>
      </c>
    </row>
    <row r="126" spans="1:65" s="2" customFormat="1" ht="24.15" customHeight="1">
      <c r="A126" s="42"/>
      <c r="B126" s="43"/>
      <c r="C126" s="217" t="s">
        <v>193</v>
      </c>
      <c r="D126" s="217" t="s">
        <v>153</v>
      </c>
      <c r="E126" s="218" t="s">
        <v>335</v>
      </c>
      <c r="F126" s="219" t="s">
        <v>336</v>
      </c>
      <c r="G126" s="220" t="s">
        <v>337</v>
      </c>
      <c r="H126" s="221">
        <v>0.725</v>
      </c>
      <c r="I126" s="222"/>
      <c r="J126" s="223">
        <f>ROUND(I126*H126,2)</f>
        <v>0</v>
      </c>
      <c r="K126" s="219" t="s">
        <v>157</v>
      </c>
      <c r="L126" s="48"/>
      <c r="M126" s="224" t="s">
        <v>19</v>
      </c>
      <c r="N126" s="225" t="s">
        <v>43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28" t="s">
        <v>158</v>
      </c>
      <c r="AT126" s="228" t="s">
        <v>153</v>
      </c>
      <c r="AU126" s="228" t="s">
        <v>158</v>
      </c>
      <c r="AY126" s="21" t="s">
        <v>150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80</v>
      </c>
      <c r="BK126" s="229">
        <f>ROUND(I126*H126,2)</f>
        <v>0</v>
      </c>
      <c r="BL126" s="21" t="s">
        <v>158</v>
      </c>
      <c r="BM126" s="228" t="s">
        <v>862</v>
      </c>
    </row>
    <row r="127" spans="1:47" s="2" customFormat="1" ht="12">
      <c r="A127" s="42"/>
      <c r="B127" s="43"/>
      <c r="C127" s="44"/>
      <c r="D127" s="230" t="s">
        <v>160</v>
      </c>
      <c r="E127" s="44"/>
      <c r="F127" s="231" t="s">
        <v>339</v>
      </c>
      <c r="G127" s="44"/>
      <c r="H127" s="44"/>
      <c r="I127" s="232"/>
      <c r="J127" s="44"/>
      <c r="K127" s="44"/>
      <c r="L127" s="48"/>
      <c r="M127" s="233"/>
      <c r="N127" s="234"/>
      <c r="O127" s="88"/>
      <c r="P127" s="88"/>
      <c r="Q127" s="88"/>
      <c r="R127" s="88"/>
      <c r="S127" s="88"/>
      <c r="T127" s="89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T127" s="21" t="s">
        <v>160</v>
      </c>
      <c r="AU127" s="21" t="s">
        <v>158</v>
      </c>
    </row>
    <row r="128" spans="1:47" s="2" customFormat="1" ht="12">
      <c r="A128" s="42"/>
      <c r="B128" s="43"/>
      <c r="C128" s="44"/>
      <c r="D128" s="235" t="s">
        <v>162</v>
      </c>
      <c r="E128" s="44"/>
      <c r="F128" s="236" t="s">
        <v>340</v>
      </c>
      <c r="G128" s="44"/>
      <c r="H128" s="44"/>
      <c r="I128" s="232"/>
      <c r="J128" s="44"/>
      <c r="K128" s="44"/>
      <c r="L128" s="48"/>
      <c r="M128" s="233"/>
      <c r="N128" s="234"/>
      <c r="O128" s="88"/>
      <c r="P128" s="88"/>
      <c r="Q128" s="88"/>
      <c r="R128" s="88"/>
      <c r="S128" s="88"/>
      <c r="T128" s="89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T128" s="21" t="s">
        <v>162</v>
      </c>
      <c r="AU128" s="21" t="s">
        <v>158</v>
      </c>
    </row>
    <row r="129" spans="1:65" s="2" customFormat="1" ht="24.15" customHeight="1">
      <c r="A129" s="42"/>
      <c r="B129" s="43"/>
      <c r="C129" s="217" t="s">
        <v>189</v>
      </c>
      <c r="D129" s="217" t="s">
        <v>153</v>
      </c>
      <c r="E129" s="218" t="s">
        <v>342</v>
      </c>
      <c r="F129" s="219" t="s">
        <v>343</v>
      </c>
      <c r="G129" s="220" t="s">
        <v>337</v>
      </c>
      <c r="H129" s="221">
        <v>0.725</v>
      </c>
      <c r="I129" s="222"/>
      <c r="J129" s="223">
        <f>ROUND(I129*H129,2)</f>
        <v>0</v>
      </c>
      <c r="K129" s="219" t="s">
        <v>157</v>
      </c>
      <c r="L129" s="48"/>
      <c r="M129" s="224" t="s">
        <v>19</v>
      </c>
      <c r="N129" s="225" t="s">
        <v>43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28" t="s">
        <v>158</v>
      </c>
      <c r="AT129" s="228" t="s">
        <v>153</v>
      </c>
      <c r="AU129" s="228" t="s">
        <v>158</v>
      </c>
      <c r="AY129" s="21" t="s">
        <v>150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80</v>
      </c>
      <c r="BK129" s="229">
        <f>ROUND(I129*H129,2)</f>
        <v>0</v>
      </c>
      <c r="BL129" s="21" t="s">
        <v>158</v>
      </c>
      <c r="BM129" s="228" t="s">
        <v>863</v>
      </c>
    </row>
    <row r="130" spans="1:47" s="2" customFormat="1" ht="12">
      <c r="A130" s="42"/>
      <c r="B130" s="43"/>
      <c r="C130" s="44"/>
      <c r="D130" s="230" t="s">
        <v>160</v>
      </c>
      <c r="E130" s="44"/>
      <c r="F130" s="231" t="s">
        <v>345</v>
      </c>
      <c r="G130" s="44"/>
      <c r="H130" s="44"/>
      <c r="I130" s="232"/>
      <c r="J130" s="44"/>
      <c r="K130" s="44"/>
      <c r="L130" s="48"/>
      <c r="M130" s="233"/>
      <c r="N130" s="234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160</v>
      </c>
      <c r="AU130" s="21" t="s">
        <v>158</v>
      </c>
    </row>
    <row r="131" spans="1:47" s="2" customFormat="1" ht="12">
      <c r="A131" s="42"/>
      <c r="B131" s="43"/>
      <c r="C131" s="44"/>
      <c r="D131" s="235" t="s">
        <v>162</v>
      </c>
      <c r="E131" s="44"/>
      <c r="F131" s="236" t="s">
        <v>346</v>
      </c>
      <c r="G131" s="44"/>
      <c r="H131" s="44"/>
      <c r="I131" s="232"/>
      <c r="J131" s="44"/>
      <c r="K131" s="44"/>
      <c r="L131" s="48"/>
      <c r="M131" s="233"/>
      <c r="N131" s="234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162</v>
      </c>
      <c r="AU131" s="21" t="s">
        <v>158</v>
      </c>
    </row>
    <row r="132" spans="1:65" s="2" customFormat="1" ht="24.15" customHeight="1">
      <c r="A132" s="42"/>
      <c r="B132" s="43"/>
      <c r="C132" s="217" t="s">
        <v>209</v>
      </c>
      <c r="D132" s="217" t="s">
        <v>153</v>
      </c>
      <c r="E132" s="218" t="s">
        <v>348</v>
      </c>
      <c r="F132" s="219" t="s">
        <v>349</v>
      </c>
      <c r="G132" s="220" t="s">
        <v>337</v>
      </c>
      <c r="H132" s="221">
        <v>10.15</v>
      </c>
      <c r="I132" s="222"/>
      <c r="J132" s="223">
        <f>ROUND(I132*H132,2)</f>
        <v>0</v>
      </c>
      <c r="K132" s="219" t="s">
        <v>157</v>
      </c>
      <c r="L132" s="48"/>
      <c r="M132" s="224" t="s">
        <v>19</v>
      </c>
      <c r="N132" s="225" t="s">
        <v>43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R132" s="228" t="s">
        <v>158</v>
      </c>
      <c r="AT132" s="228" t="s">
        <v>153</v>
      </c>
      <c r="AU132" s="228" t="s">
        <v>158</v>
      </c>
      <c r="AY132" s="21" t="s">
        <v>150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80</v>
      </c>
      <c r="BK132" s="229">
        <f>ROUND(I132*H132,2)</f>
        <v>0</v>
      </c>
      <c r="BL132" s="21" t="s">
        <v>158</v>
      </c>
      <c r="BM132" s="228" t="s">
        <v>864</v>
      </c>
    </row>
    <row r="133" spans="1:47" s="2" customFormat="1" ht="12">
      <c r="A133" s="42"/>
      <c r="B133" s="43"/>
      <c r="C133" s="44"/>
      <c r="D133" s="230" t="s">
        <v>160</v>
      </c>
      <c r="E133" s="44"/>
      <c r="F133" s="231" t="s">
        <v>351</v>
      </c>
      <c r="G133" s="44"/>
      <c r="H133" s="44"/>
      <c r="I133" s="232"/>
      <c r="J133" s="44"/>
      <c r="K133" s="44"/>
      <c r="L133" s="48"/>
      <c r="M133" s="233"/>
      <c r="N133" s="234"/>
      <c r="O133" s="88"/>
      <c r="P133" s="88"/>
      <c r="Q133" s="88"/>
      <c r="R133" s="88"/>
      <c r="S133" s="88"/>
      <c r="T133" s="89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T133" s="21" t="s">
        <v>160</v>
      </c>
      <c r="AU133" s="21" t="s">
        <v>158</v>
      </c>
    </row>
    <row r="134" spans="1:47" s="2" customFormat="1" ht="12">
      <c r="A134" s="42"/>
      <c r="B134" s="43"/>
      <c r="C134" s="44"/>
      <c r="D134" s="235" t="s">
        <v>162</v>
      </c>
      <c r="E134" s="44"/>
      <c r="F134" s="236" t="s">
        <v>352</v>
      </c>
      <c r="G134" s="44"/>
      <c r="H134" s="44"/>
      <c r="I134" s="232"/>
      <c r="J134" s="44"/>
      <c r="K134" s="44"/>
      <c r="L134" s="48"/>
      <c r="M134" s="233"/>
      <c r="N134" s="234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1" t="s">
        <v>162</v>
      </c>
      <c r="AU134" s="21" t="s">
        <v>158</v>
      </c>
    </row>
    <row r="135" spans="1:51" s="14" customFormat="1" ht="12">
      <c r="A135" s="14"/>
      <c r="B135" s="247"/>
      <c r="C135" s="248"/>
      <c r="D135" s="230" t="s">
        <v>164</v>
      </c>
      <c r="E135" s="248"/>
      <c r="F135" s="250" t="s">
        <v>865</v>
      </c>
      <c r="G135" s="248"/>
      <c r="H135" s="251">
        <v>10.15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164</v>
      </c>
      <c r="AU135" s="257" t="s">
        <v>158</v>
      </c>
      <c r="AV135" s="14" t="s">
        <v>82</v>
      </c>
      <c r="AW135" s="14" t="s">
        <v>4</v>
      </c>
      <c r="AX135" s="14" t="s">
        <v>80</v>
      </c>
      <c r="AY135" s="257" t="s">
        <v>150</v>
      </c>
    </row>
    <row r="136" spans="1:65" s="2" customFormat="1" ht="33" customHeight="1">
      <c r="A136" s="42"/>
      <c r="B136" s="43"/>
      <c r="C136" s="217" t="s">
        <v>216</v>
      </c>
      <c r="D136" s="217" t="s">
        <v>153</v>
      </c>
      <c r="E136" s="218" t="s">
        <v>866</v>
      </c>
      <c r="F136" s="219" t="s">
        <v>867</v>
      </c>
      <c r="G136" s="220" t="s">
        <v>337</v>
      </c>
      <c r="H136" s="221">
        <v>0.725</v>
      </c>
      <c r="I136" s="222"/>
      <c r="J136" s="223">
        <f>ROUND(I136*H136,2)</f>
        <v>0</v>
      </c>
      <c r="K136" s="219" t="s">
        <v>157</v>
      </c>
      <c r="L136" s="48"/>
      <c r="M136" s="224" t="s">
        <v>19</v>
      </c>
      <c r="N136" s="225" t="s">
        <v>43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28" t="s">
        <v>158</v>
      </c>
      <c r="AT136" s="228" t="s">
        <v>153</v>
      </c>
      <c r="AU136" s="228" t="s">
        <v>158</v>
      </c>
      <c r="AY136" s="21" t="s">
        <v>150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80</v>
      </c>
      <c r="BK136" s="229">
        <f>ROUND(I136*H136,2)</f>
        <v>0</v>
      </c>
      <c r="BL136" s="21" t="s">
        <v>158</v>
      </c>
      <c r="BM136" s="228" t="s">
        <v>868</v>
      </c>
    </row>
    <row r="137" spans="1:47" s="2" customFormat="1" ht="12">
      <c r="A137" s="42"/>
      <c r="B137" s="43"/>
      <c r="C137" s="44"/>
      <c r="D137" s="230" t="s">
        <v>160</v>
      </c>
      <c r="E137" s="44"/>
      <c r="F137" s="231" t="s">
        <v>869</v>
      </c>
      <c r="G137" s="44"/>
      <c r="H137" s="44"/>
      <c r="I137" s="232"/>
      <c r="J137" s="44"/>
      <c r="K137" s="44"/>
      <c r="L137" s="48"/>
      <c r="M137" s="233"/>
      <c r="N137" s="234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160</v>
      </c>
      <c r="AU137" s="21" t="s">
        <v>158</v>
      </c>
    </row>
    <row r="138" spans="1:47" s="2" customFormat="1" ht="12">
      <c r="A138" s="42"/>
      <c r="B138" s="43"/>
      <c r="C138" s="44"/>
      <c r="D138" s="235" t="s">
        <v>162</v>
      </c>
      <c r="E138" s="44"/>
      <c r="F138" s="236" t="s">
        <v>870</v>
      </c>
      <c r="G138" s="44"/>
      <c r="H138" s="44"/>
      <c r="I138" s="232"/>
      <c r="J138" s="44"/>
      <c r="K138" s="44"/>
      <c r="L138" s="48"/>
      <c r="M138" s="233"/>
      <c r="N138" s="234"/>
      <c r="O138" s="88"/>
      <c r="P138" s="88"/>
      <c r="Q138" s="88"/>
      <c r="R138" s="88"/>
      <c r="S138" s="88"/>
      <c r="T138" s="8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T138" s="21" t="s">
        <v>162</v>
      </c>
      <c r="AU138" s="21" t="s">
        <v>158</v>
      </c>
    </row>
    <row r="139" spans="1:63" s="12" customFormat="1" ht="25.9" customHeight="1">
      <c r="A139" s="12"/>
      <c r="B139" s="201"/>
      <c r="C139" s="202"/>
      <c r="D139" s="203" t="s">
        <v>71</v>
      </c>
      <c r="E139" s="204" t="s">
        <v>368</v>
      </c>
      <c r="F139" s="204" t="s">
        <v>369</v>
      </c>
      <c r="G139" s="202"/>
      <c r="H139" s="202"/>
      <c r="I139" s="205"/>
      <c r="J139" s="206">
        <f>BK139</f>
        <v>0</v>
      </c>
      <c r="K139" s="202"/>
      <c r="L139" s="207"/>
      <c r="M139" s="208"/>
      <c r="N139" s="209"/>
      <c r="O139" s="209"/>
      <c r="P139" s="210">
        <f>P140+P188+P253+P299</f>
        <v>0</v>
      </c>
      <c r="Q139" s="209"/>
      <c r="R139" s="210">
        <f>R140+R188+R253+R299</f>
        <v>0.1290668605</v>
      </c>
      <c r="S139" s="209"/>
      <c r="T139" s="211">
        <f>T140+T188+T253+T299</f>
        <v>0.5233700000000001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2" t="s">
        <v>82</v>
      </c>
      <c r="AT139" s="213" t="s">
        <v>71</v>
      </c>
      <c r="AU139" s="213" t="s">
        <v>72</v>
      </c>
      <c r="AY139" s="212" t="s">
        <v>150</v>
      </c>
      <c r="BK139" s="214">
        <f>BK140+BK188+BK253+BK299</f>
        <v>0</v>
      </c>
    </row>
    <row r="140" spans="1:63" s="12" customFormat="1" ht="22.8" customHeight="1">
      <c r="A140" s="12"/>
      <c r="B140" s="201"/>
      <c r="C140" s="202"/>
      <c r="D140" s="203" t="s">
        <v>71</v>
      </c>
      <c r="E140" s="215" t="s">
        <v>871</v>
      </c>
      <c r="F140" s="215" t="s">
        <v>872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SUM(P141:P187)</f>
        <v>0</v>
      </c>
      <c r="Q140" s="209"/>
      <c r="R140" s="210">
        <f>SUM(R141:R187)</f>
        <v>0.034861300000000005</v>
      </c>
      <c r="S140" s="209"/>
      <c r="T140" s="211">
        <f>SUM(T141:T187)</f>
        <v>0.40341000000000005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82</v>
      </c>
      <c r="AT140" s="213" t="s">
        <v>71</v>
      </c>
      <c r="AU140" s="213" t="s">
        <v>80</v>
      </c>
      <c r="AY140" s="212" t="s">
        <v>150</v>
      </c>
      <c r="BK140" s="214">
        <f>SUM(BK141:BK187)</f>
        <v>0</v>
      </c>
    </row>
    <row r="141" spans="1:65" s="2" customFormat="1" ht="21.75" customHeight="1">
      <c r="A141" s="42"/>
      <c r="B141" s="43"/>
      <c r="C141" s="217" t="s">
        <v>224</v>
      </c>
      <c r="D141" s="217" t="s">
        <v>153</v>
      </c>
      <c r="E141" s="218" t="s">
        <v>873</v>
      </c>
      <c r="F141" s="219" t="s">
        <v>874</v>
      </c>
      <c r="G141" s="220" t="s">
        <v>184</v>
      </c>
      <c r="H141" s="221">
        <v>14</v>
      </c>
      <c r="I141" s="222"/>
      <c r="J141" s="223">
        <f>ROUND(I141*H141,2)</f>
        <v>0</v>
      </c>
      <c r="K141" s="219" t="s">
        <v>157</v>
      </c>
      <c r="L141" s="48"/>
      <c r="M141" s="224" t="s">
        <v>19</v>
      </c>
      <c r="N141" s="225" t="s">
        <v>43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0.0267</v>
      </c>
      <c r="T141" s="227">
        <f>S141*H141</f>
        <v>0.3738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28" t="s">
        <v>265</v>
      </c>
      <c r="AT141" s="228" t="s">
        <v>153</v>
      </c>
      <c r="AU141" s="228" t="s">
        <v>82</v>
      </c>
      <c r="AY141" s="21" t="s">
        <v>150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80</v>
      </c>
      <c r="BK141" s="229">
        <f>ROUND(I141*H141,2)</f>
        <v>0</v>
      </c>
      <c r="BL141" s="21" t="s">
        <v>265</v>
      </c>
      <c r="BM141" s="228" t="s">
        <v>875</v>
      </c>
    </row>
    <row r="142" spans="1:47" s="2" customFormat="1" ht="12">
      <c r="A142" s="42"/>
      <c r="B142" s="43"/>
      <c r="C142" s="44"/>
      <c r="D142" s="230" t="s">
        <v>160</v>
      </c>
      <c r="E142" s="44"/>
      <c r="F142" s="231" t="s">
        <v>876</v>
      </c>
      <c r="G142" s="44"/>
      <c r="H142" s="44"/>
      <c r="I142" s="232"/>
      <c r="J142" s="44"/>
      <c r="K142" s="44"/>
      <c r="L142" s="48"/>
      <c r="M142" s="233"/>
      <c r="N142" s="234"/>
      <c r="O142" s="88"/>
      <c r="P142" s="88"/>
      <c r="Q142" s="88"/>
      <c r="R142" s="88"/>
      <c r="S142" s="88"/>
      <c r="T142" s="89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T142" s="21" t="s">
        <v>160</v>
      </c>
      <c r="AU142" s="21" t="s">
        <v>82</v>
      </c>
    </row>
    <row r="143" spans="1:47" s="2" customFormat="1" ht="12">
      <c r="A143" s="42"/>
      <c r="B143" s="43"/>
      <c r="C143" s="44"/>
      <c r="D143" s="235" t="s">
        <v>162</v>
      </c>
      <c r="E143" s="44"/>
      <c r="F143" s="236" t="s">
        <v>877</v>
      </c>
      <c r="G143" s="44"/>
      <c r="H143" s="44"/>
      <c r="I143" s="232"/>
      <c r="J143" s="44"/>
      <c r="K143" s="44"/>
      <c r="L143" s="48"/>
      <c r="M143" s="233"/>
      <c r="N143" s="234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162</v>
      </c>
      <c r="AU143" s="21" t="s">
        <v>82</v>
      </c>
    </row>
    <row r="144" spans="1:65" s="2" customFormat="1" ht="21.75" customHeight="1">
      <c r="A144" s="42"/>
      <c r="B144" s="43"/>
      <c r="C144" s="217" t="s">
        <v>232</v>
      </c>
      <c r="D144" s="217" t="s">
        <v>153</v>
      </c>
      <c r="E144" s="218" t="s">
        <v>878</v>
      </c>
      <c r="F144" s="219" t="s">
        <v>879</v>
      </c>
      <c r="G144" s="220" t="s">
        <v>184</v>
      </c>
      <c r="H144" s="221">
        <v>2</v>
      </c>
      <c r="I144" s="222"/>
      <c r="J144" s="223">
        <f>ROUND(I144*H144,2)</f>
        <v>0</v>
      </c>
      <c r="K144" s="219" t="s">
        <v>157</v>
      </c>
      <c r="L144" s="48"/>
      <c r="M144" s="224" t="s">
        <v>19</v>
      </c>
      <c r="N144" s="225" t="s">
        <v>43</v>
      </c>
      <c r="O144" s="88"/>
      <c r="P144" s="226">
        <f>O144*H144</f>
        <v>0</v>
      </c>
      <c r="Q144" s="226">
        <v>0.00142</v>
      </c>
      <c r="R144" s="226">
        <f>Q144*H144</f>
        <v>0.00284</v>
      </c>
      <c r="S144" s="226">
        <v>0</v>
      </c>
      <c r="T144" s="227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28" t="s">
        <v>265</v>
      </c>
      <c r="AT144" s="228" t="s">
        <v>153</v>
      </c>
      <c r="AU144" s="228" t="s">
        <v>82</v>
      </c>
      <c r="AY144" s="21" t="s">
        <v>150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80</v>
      </c>
      <c r="BK144" s="229">
        <f>ROUND(I144*H144,2)</f>
        <v>0</v>
      </c>
      <c r="BL144" s="21" t="s">
        <v>265</v>
      </c>
      <c r="BM144" s="228" t="s">
        <v>880</v>
      </c>
    </row>
    <row r="145" spans="1:47" s="2" customFormat="1" ht="12">
      <c r="A145" s="42"/>
      <c r="B145" s="43"/>
      <c r="C145" s="44"/>
      <c r="D145" s="230" t="s">
        <v>160</v>
      </c>
      <c r="E145" s="44"/>
      <c r="F145" s="231" t="s">
        <v>881</v>
      </c>
      <c r="G145" s="44"/>
      <c r="H145" s="44"/>
      <c r="I145" s="232"/>
      <c r="J145" s="44"/>
      <c r="K145" s="44"/>
      <c r="L145" s="48"/>
      <c r="M145" s="233"/>
      <c r="N145" s="234"/>
      <c r="O145" s="88"/>
      <c r="P145" s="88"/>
      <c r="Q145" s="88"/>
      <c r="R145" s="88"/>
      <c r="S145" s="88"/>
      <c r="T145" s="89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T145" s="21" t="s">
        <v>160</v>
      </c>
      <c r="AU145" s="21" t="s">
        <v>82</v>
      </c>
    </row>
    <row r="146" spans="1:47" s="2" customFormat="1" ht="12">
      <c r="A146" s="42"/>
      <c r="B146" s="43"/>
      <c r="C146" s="44"/>
      <c r="D146" s="235" t="s">
        <v>162</v>
      </c>
      <c r="E146" s="44"/>
      <c r="F146" s="236" t="s">
        <v>882</v>
      </c>
      <c r="G146" s="44"/>
      <c r="H146" s="44"/>
      <c r="I146" s="232"/>
      <c r="J146" s="44"/>
      <c r="K146" s="44"/>
      <c r="L146" s="48"/>
      <c r="M146" s="233"/>
      <c r="N146" s="234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1" t="s">
        <v>162</v>
      </c>
      <c r="AU146" s="21" t="s">
        <v>82</v>
      </c>
    </row>
    <row r="147" spans="1:65" s="2" customFormat="1" ht="24.15" customHeight="1">
      <c r="A147" s="42"/>
      <c r="B147" s="43"/>
      <c r="C147" s="269" t="s">
        <v>239</v>
      </c>
      <c r="D147" s="269" t="s">
        <v>240</v>
      </c>
      <c r="E147" s="270" t="s">
        <v>883</v>
      </c>
      <c r="F147" s="271" t="s">
        <v>884</v>
      </c>
      <c r="G147" s="272" t="s">
        <v>235</v>
      </c>
      <c r="H147" s="273">
        <v>2</v>
      </c>
      <c r="I147" s="274"/>
      <c r="J147" s="275">
        <f>ROUND(I147*H147,2)</f>
        <v>0</v>
      </c>
      <c r="K147" s="271" t="s">
        <v>157</v>
      </c>
      <c r="L147" s="276"/>
      <c r="M147" s="277" t="s">
        <v>19</v>
      </c>
      <c r="N147" s="278" t="s">
        <v>43</v>
      </c>
      <c r="O147" s="88"/>
      <c r="P147" s="226">
        <f>O147*H147</f>
        <v>0</v>
      </c>
      <c r="Q147" s="226">
        <v>0.00033</v>
      </c>
      <c r="R147" s="226">
        <f>Q147*H147</f>
        <v>0.00066</v>
      </c>
      <c r="S147" s="226">
        <v>0</v>
      </c>
      <c r="T147" s="227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28" t="s">
        <v>384</v>
      </c>
      <c r="AT147" s="228" t="s">
        <v>240</v>
      </c>
      <c r="AU147" s="228" t="s">
        <v>82</v>
      </c>
      <c r="AY147" s="21" t="s">
        <v>150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80</v>
      </c>
      <c r="BK147" s="229">
        <f>ROUND(I147*H147,2)</f>
        <v>0</v>
      </c>
      <c r="BL147" s="21" t="s">
        <v>265</v>
      </c>
      <c r="BM147" s="228" t="s">
        <v>885</v>
      </c>
    </row>
    <row r="148" spans="1:47" s="2" customFormat="1" ht="12">
      <c r="A148" s="42"/>
      <c r="B148" s="43"/>
      <c r="C148" s="44"/>
      <c r="D148" s="230" t="s">
        <v>160</v>
      </c>
      <c r="E148" s="44"/>
      <c r="F148" s="231" t="s">
        <v>884</v>
      </c>
      <c r="G148" s="44"/>
      <c r="H148" s="44"/>
      <c r="I148" s="232"/>
      <c r="J148" s="44"/>
      <c r="K148" s="44"/>
      <c r="L148" s="48"/>
      <c r="M148" s="233"/>
      <c r="N148" s="234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1" t="s">
        <v>160</v>
      </c>
      <c r="AU148" s="21" t="s">
        <v>82</v>
      </c>
    </row>
    <row r="149" spans="1:65" s="2" customFormat="1" ht="16.5" customHeight="1">
      <c r="A149" s="42"/>
      <c r="B149" s="43"/>
      <c r="C149" s="217" t="s">
        <v>8</v>
      </c>
      <c r="D149" s="217" t="s">
        <v>153</v>
      </c>
      <c r="E149" s="218" t="s">
        <v>886</v>
      </c>
      <c r="F149" s="219" t="s">
        <v>887</v>
      </c>
      <c r="G149" s="220" t="s">
        <v>184</v>
      </c>
      <c r="H149" s="221">
        <v>2</v>
      </c>
      <c r="I149" s="222"/>
      <c r="J149" s="223">
        <f>ROUND(I149*H149,2)</f>
        <v>0</v>
      </c>
      <c r="K149" s="219" t="s">
        <v>157</v>
      </c>
      <c r="L149" s="48"/>
      <c r="M149" s="224" t="s">
        <v>19</v>
      </c>
      <c r="N149" s="225" t="s">
        <v>43</v>
      </c>
      <c r="O149" s="88"/>
      <c r="P149" s="226">
        <f>O149*H149</f>
        <v>0</v>
      </c>
      <c r="Q149" s="226">
        <v>0.0005868</v>
      </c>
      <c r="R149" s="226">
        <f>Q149*H149</f>
        <v>0.0011736</v>
      </c>
      <c r="S149" s="226">
        <v>0</v>
      </c>
      <c r="T149" s="227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28" t="s">
        <v>265</v>
      </c>
      <c r="AT149" s="228" t="s">
        <v>153</v>
      </c>
      <c r="AU149" s="228" t="s">
        <v>82</v>
      </c>
      <c r="AY149" s="21" t="s">
        <v>150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80</v>
      </c>
      <c r="BK149" s="229">
        <f>ROUND(I149*H149,2)</f>
        <v>0</v>
      </c>
      <c r="BL149" s="21" t="s">
        <v>265</v>
      </c>
      <c r="BM149" s="228" t="s">
        <v>888</v>
      </c>
    </row>
    <row r="150" spans="1:47" s="2" customFormat="1" ht="12">
      <c r="A150" s="42"/>
      <c r="B150" s="43"/>
      <c r="C150" s="44"/>
      <c r="D150" s="230" t="s">
        <v>160</v>
      </c>
      <c r="E150" s="44"/>
      <c r="F150" s="231" t="s">
        <v>889</v>
      </c>
      <c r="G150" s="44"/>
      <c r="H150" s="44"/>
      <c r="I150" s="232"/>
      <c r="J150" s="44"/>
      <c r="K150" s="44"/>
      <c r="L150" s="48"/>
      <c r="M150" s="233"/>
      <c r="N150" s="234"/>
      <c r="O150" s="88"/>
      <c r="P150" s="88"/>
      <c r="Q150" s="88"/>
      <c r="R150" s="88"/>
      <c r="S150" s="88"/>
      <c r="T150" s="89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T150" s="21" t="s">
        <v>160</v>
      </c>
      <c r="AU150" s="21" t="s">
        <v>82</v>
      </c>
    </row>
    <row r="151" spans="1:47" s="2" customFormat="1" ht="12">
      <c r="A151" s="42"/>
      <c r="B151" s="43"/>
      <c r="C151" s="44"/>
      <c r="D151" s="235" t="s">
        <v>162</v>
      </c>
      <c r="E151" s="44"/>
      <c r="F151" s="236" t="s">
        <v>890</v>
      </c>
      <c r="G151" s="44"/>
      <c r="H151" s="44"/>
      <c r="I151" s="232"/>
      <c r="J151" s="44"/>
      <c r="K151" s="44"/>
      <c r="L151" s="48"/>
      <c r="M151" s="233"/>
      <c r="N151" s="234"/>
      <c r="O151" s="88"/>
      <c r="P151" s="88"/>
      <c r="Q151" s="88"/>
      <c r="R151" s="88"/>
      <c r="S151" s="88"/>
      <c r="T151" s="89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T151" s="21" t="s">
        <v>162</v>
      </c>
      <c r="AU151" s="21" t="s">
        <v>82</v>
      </c>
    </row>
    <row r="152" spans="1:65" s="2" customFormat="1" ht="16.5" customHeight="1">
      <c r="A152" s="42"/>
      <c r="B152" s="43"/>
      <c r="C152" s="217" t="s">
        <v>247</v>
      </c>
      <c r="D152" s="217" t="s">
        <v>153</v>
      </c>
      <c r="E152" s="218" t="s">
        <v>891</v>
      </c>
      <c r="F152" s="219" t="s">
        <v>892</v>
      </c>
      <c r="G152" s="220" t="s">
        <v>184</v>
      </c>
      <c r="H152" s="221">
        <v>13</v>
      </c>
      <c r="I152" s="222"/>
      <c r="J152" s="223">
        <f>ROUND(I152*H152,2)</f>
        <v>0</v>
      </c>
      <c r="K152" s="219" t="s">
        <v>157</v>
      </c>
      <c r="L152" s="48"/>
      <c r="M152" s="224" t="s">
        <v>19</v>
      </c>
      <c r="N152" s="225" t="s">
        <v>43</v>
      </c>
      <c r="O152" s="88"/>
      <c r="P152" s="226">
        <f>O152*H152</f>
        <v>0</v>
      </c>
      <c r="Q152" s="226">
        <v>0.0020099</v>
      </c>
      <c r="R152" s="226">
        <f>Q152*H152</f>
        <v>0.026128699999999998</v>
      </c>
      <c r="S152" s="226">
        <v>0</v>
      </c>
      <c r="T152" s="227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28" t="s">
        <v>265</v>
      </c>
      <c r="AT152" s="228" t="s">
        <v>153</v>
      </c>
      <c r="AU152" s="228" t="s">
        <v>82</v>
      </c>
      <c r="AY152" s="21" t="s">
        <v>150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80</v>
      </c>
      <c r="BK152" s="229">
        <f>ROUND(I152*H152,2)</f>
        <v>0</v>
      </c>
      <c r="BL152" s="21" t="s">
        <v>265</v>
      </c>
      <c r="BM152" s="228" t="s">
        <v>893</v>
      </c>
    </row>
    <row r="153" spans="1:47" s="2" customFormat="1" ht="12">
      <c r="A153" s="42"/>
      <c r="B153" s="43"/>
      <c r="C153" s="44"/>
      <c r="D153" s="230" t="s">
        <v>160</v>
      </c>
      <c r="E153" s="44"/>
      <c r="F153" s="231" t="s">
        <v>894</v>
      </c>
      <c r="G153" s="44"/>
      <c r="H153" s="44"/>
      <c r="I153" s="232"/>
      <c r="J153" s="44"/>
      <c r="K153" s="44"/>
      <c r="L153" s="48"/>
      <c r="M153" s="233"/>
      <c r="N153" s="234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1" t="s">
        <v>160</v>
      </c>
      <c r="AU153" s="21" t="s">
        <v>82</v>
      </c>
    </row>
    <row r="154" spans="1:47" s="2" customFormat="1" ht="12">
      <c r="A154" s="42"/>
      <c r="B154" s="43"/>
      <c r="C154" s="44"/>
      <c r="D154" s="235" t="s">
        <v>162</v>
      </c>
      <c r="E154" s="44"/>
      <c r="F154" s="236" t="s">
        <v>895</v>
      </c>
      <c r="G154" s="44"/>
      <c r="H154" s="44"/>
      <c r="I154" s="232"/>
      <c r="J154" s="44"/>
      <c r="K154" s="44"/>
      <c r="L154" s="48"/>
      <c r="M154" s="233"/>
      <c r="N154" s="234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162</v>
      </c>
      <c r="AU154" s="21" t="s">
        <v>82</v>
      </c>
    </row>
    <row r="155" spans="1:65" s="2" customFormat="1" ht="16.5" customHeight="1">
      <c r="A155" s="42"/>
      <c r="B155" s="43"/>
      <c r="C155" s="217" t="s">
        <v>251</v>
      </c>
      <c r="D155" s="217" t="s">
        <v>153</v>
      </c>
      <c r="E155" s="218" t="s">
        <v>896</v>
      </c>
      <c r="F155" s="219" t="s">
        <v>897</v>
      </c>
      <c r="G155" s="220" t="s">
        <v>184</v>
      </c>
      <c r="H155" s="221">
        <v>5</v>
      </c>
      <c r="I155" s="222"/>
      <c r="J155" s="223">
        <f>ROUND(I155*H155,2)</f>
        <v>0</v>
      </c>
      <c r="K155" s="219" t="s">
        <v>157</v>
      </c>
      <c r="L155" s="48"/>
      <c r="M155" s="224" t="s">
        <v>19</v>
      </c>
      <c r="N155" s="225" t="s">
        <v>43</v>
      </c>
      <c r="O155" s="88"/>
      <c r="P155" s="226">
        <f>O155*H155</f>
        <v>0</v>
      </c>
      <c r="Q155" s="226">
        <v>0.0004119</v>
      </c>
      <c r="R155" s="226">
        <f>Q155*H155</f>
        <v>0.0020594999999999997</v>
      </c>
      <c r="S155" s="226">
        <v>0</v>
      </c>
      <c r="T155" s="227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28" t="s">
        <v>265</v>
      </c>
      <c r="AT155" s="228" t="s">
        <v>153</v>
      </c>
      <c r="AU155" s="228" t="s">
        <v>82</v>
      </c>
      <c r="AY155" s="21" t="s">
        <v>150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80</v>
      </c>
      <c r="BK155" s="229">
        <f>ROUND(I155*H155,2)</f>
        <v>0</v>
      </c>
      <c r="BL155" s="21" t="s">
        <v>265</v>
      </c>
      <c r="BM155" s="228" t="s">
        <v>898</v>
      </c>
    </row>
    <row r="156" spans="1:47" s="2" customFormat="1" ht="12">
      <c r="A156" s="42"/>
      <c r="B156" s="43"/>
      <c r="C156" s="44"/>
      <c r="D156" s="230" t="s">
        <v>160</v>
      </c>
      <c r="E156" s="44"/>
      <c r="F156" s="231" t="s">
        <v>899</v>
      </c>
      <c r="G156" s="44"/>
      <c r="H156" s="44"/>
      <c r="I156" s="232"/>
      <c r="J156" s="44"/>
      <c r="K156" s="44"/>
      <c r="L156" s="48"/>
      <c r="M156" s="233"/>
      <c r="N156" s="234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160</v>
      </c>
      <c r="AU156" s="21" t="s">
        <v>82</v>
      </c>
    </row>
    <row r="157" spans="1:47" s="2" customFormat="1" ht="12">
      <c r="A157" s="42"/>
      <c r="B157" s="43"/>
      <c r="C157" s="44"/>
      <c r="D157" s="235" t="s">
        <v>162</v>
      </c>
      <c r="E157" s="44"/>
      <c r="F157" s="236" t="s">
        <v>900</v>
      </c>
      <c r="G157" s="44"/>
      <c r="H157" s="44"/>
      <c r="I157" s="232"/>
      <c r="J157" s="44"/>
      <c r="K157" s="44"/>
      <c r="L157" s="48"/>
      <c r="M157" s="233"/>
      <c r="N157" s="234"/>
      <c r="O157" s="88"/>
      <c r="P157" s="88"/>
      <c r="Q157" s="88"/>
      <c r="R157" s="88"/>
      <c r="S157" s="88"/>
      <c r="T157" s="89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T157" s="21" t="s">
        <v>162</v>
      </c>
      <c r="AU157" s="21" t="s">
        <v>82</v>
      </c>
    </row>
    <row r="158" spans="1:65" s="2" customFormat="1" ht="16.5" customHeight="1">
      <c r="A158" s="42"/>
      <c r="B158" s="43"/>
      <c r="C158" s="217" t="s">
        <v>258</v>
      </c>
      <c r="D158" s="217" t="s">
        <v>153</v>
      </c>
      <c r="E158" s="218" t="s">
        <v>901</v>
      </c>
      <c r="F158" s="219" t="s">
        <v>902</v>
      </c>
      <c r="G158" s="220" t="s">
        <v>184</v>
      </c>
      <c r="H158" s="221">
        <v>3</v>
      </c>
      <c r="I158" s="222"/>
      <c r="J158" s="223">
        <f>ROUND(I158*H158,2)</f>
        <v>0</v>
      </c>
      <c r="K158" s="219" t="s">
        <v>157</v>
      </c>
      <c r="L158" s="48"/>
      <c r="M158" s="224" t="s">
        <v>19</v>
      </c>
      <c r="N158" s="225" t="s">
        <v>43</v>
      </c>
      <c r="O158" s="88"/>
      <c r="P158" s="226">
        <f>O158*H158</f>
        <v>0</v>
      </c>
      <c r="Q158" s="226">
        <v>0.0004765</v>
      </c>
      <c r="R158" s="226">
        <f>Q158*H158</f>
        <v>0.0014295</v>
      </c>
      <c r="S158" s="226">
        <v>0</v>
      </c>
      <c r="T158" s="227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28" t="s">
        <v>265</v>
      </c>
      <c r="AT158" s="228" t="s">
        <v>153</v>
      </c>
      <c r="AU158" s="228" t="s">
        <v>82</v>
      </c>
      <c r="AY158" s="21" t="s">
        <v>150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80</v>
      </c>
      <c r="BK158" s="229">
        <f>ROUND(I158*H158,2)</f>
        <v>0</v>
      </c>
      <c r="BL158" s="21" t="s">
        <v>265</v>
      </c>
      <c r="BM158" s="228" t="s">
        <v>903</v>
      </c>
    </row>
    <row r="159" spans="1:47" s="2" customFormat="1" ht="12">
      <c r="A159" s="42"/>
      <c r="B159" s="43"/>
      <c r="C159" s="44"/>
      <c r="D159" s="230" t="s">
        <v>160</v>
      </c>
      <c r="E159" s="44"/>
      <c r="F159" s="231" t="s">
        <v>904</v>
      </c>
      <c r="G159" s="44"/>
      <c r="H159" s="44"/>
      <c r="I159" s="232"/>
      <c r="J159" s="44"/>
      <c r="K159" s="44"/>
      <c r="L159" s="48"/>
      <c r="M159" s="233"/>
      <c r="N159" s="234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160</v>
      </c>
      <c r="AU159" s="21" t="s">
        <v>82</v>
      </c>
    </row>
    <row r="160" spans="1:47" s="2" customFormat="1" ht="12">
      <c r="A160" s="42"/>
      <c r="B160" s="43"/>
      <c r="C160" s="44"/>
      <c r="D160" s="235" t="s">
        <v>162</v>
      </c>
      <c r="E160" s="44"/>
      <c r="F160" s="236" t="s">
        <v>905</v>
      </c>
      <c r="G160" s="44"/>
      <c r="H160" s="44"/>
      <c r="I160" s="232"/>
      <c r="J160" s="44"/>
      <c r="K160" s="44"/>
      <c r="L160" s="48"/>
      <c r="M160" s="233"/>
      <c r="N160" s="234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162</v>
      </c>
      <c r="AU160" s="21" t="s">
        <v>82</v>
      </c>
    </row>
    <row r="161" spans="1:65" s="2" customFormat="1" ht="16.5" customHeight="1">
      <c r="A161" s="42"/>
      <c r="B161" s="43"/>
      <c r="C161" s="217" t="s">
        <v>265</v>
      </c>
      <c r="D161" s="217" t="s">
        <v>153</v>
      </c>
      <c r="E161" s="218" t="s">
        <v>906</v>
      </c>
      <c r="F161" s="219" t="s">
        <v>907</v>
      </c>
      <c r="G161" s="220" t="s">
        <v>235</v>
      </c>
      <c r="H161" s="221">
        <v>2</v>
      </c>
      <c r="I161" s="222"/>
      <c r="J161" s="223">
        <f>ROUND(I161*H161,2)</f>
        <v>0</v>
      </c>
      <c r="K161" s="219" t="s">
        <v>157</v>
      </c>
      <c r="L161" s="48"/>
      <c r="M161" s="224" t="s">
        <v>19</v>
      </c>
      <c r="N161" s="225" t="s">
        <v>43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28" t="s">
        <v>265</v>
      </c>
      <c r="AT161" s="228" t="s">
        <v>153</v>
      </c>
      <c r="AU161" s="228" t="s">
        <v>82</v>
      </c>
      <c r="AY161" s="21" t="s">
        <v>150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80</v>
      </c>
      <c r="BK161" s="229">
        <f>ROUND(I161*H161,2)</f>
        <v>0</v>
      </c>
      <c r="BL161" s="21" t="s">
        <v>265</v>
      </c>
      <c r="BM161" s="228" t="s">
        <v>908</v>
      </c>
    </row>
    <row r="162" spans="1:47" s="2" customFormat="1" ht="12">
      <c r="A162" s="42"/>
      <c r="B162" s="43"/>
      <c r="C162" s="44"/>
      <c r="D162" s="230" t="s">
        <v>160</v>
      </c>
      <c r="E162" s="44"/>
      <c r="F162" s="231" t="s">
        <v>909</v>
      </c>
      <c r="G162" s="44"/>
      <c r="H162" s="44"/>
      <c r="I162" s="232"/>
      <c r="J162" s="44"/>
      <c r="K162" s="44"/>
      <c r="L162" s="48"/>
      <c r="M162" s="233"/>
      <c r="N162" s="234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160</v>
      </c>
      <c r="AU162" s="21" t="s">
        <v>82</v>
      </c>
    </row>
    <row r="163" spans="1:47" s="2" customFormat="1" ht="12">
      <c r="A163" s="42"/>
      <c r="B163" s="43"/>
      <c r="C163" s="44"/>
      <c r="D163" s="235" t="s">
        <v>162</v>
      </c>
      <c r="E163" s="44"/>
      <c r="F163" s="236" t="s">
        <v>910</v>
      </c>
      <c r="G163" s="44"/>
      <c r="H163" s="44"/>
      <c r="I163" s="232"/>
      <c r="J163" s="44"/>
      <c r="K163" s="44"/>
      <c r="L163" s="48"/>
      <c r="M163" s="233"/>
      <c r="N163" s="234"/>
      <c r="O163" s="88"/>
      <c r="P163" s="88"/>
      <c r="Q163" s="88"/>
      <c r="R163" s="88"/>
      <c r="S163" s="88"/>
      <c r="T163" s="89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T163" s="21" t="s">
        <v>162</v>
      </c>
      <c r="AU163" s="21" t="s">
        <v>82</v>
      </c>
    </row>
    <row r="164" spans="1:65" s="2" customFormat="1" ht="16.5" customHeight="1">
      <c r="A164" s="42"/>
      <c r="B164" s="43"/>
      <c r="C164" s="217" t="s">
        <v>272</v>
      </c>
      <c r="D164" s="217" t="s">
        <v>153</v>
      </c>
      <c r="E164" s="218" t="s">
        <v>911</v>
      </c>
      <c r="F164" s="219" t="s">
        <v>912</v>
      </c>
      <c r="G164" s="220" t="s">
        <v>235</v>
      </c>
      <c r="H164" s="221">
        <v>4</v>
      </c>
      <c r="I164" s="222"/>
      <c r="J164" s="223">
        <f>ROUND(I164*H164,2)</f>
        <v>0</v>
      </c>
      <c r="K164" s="219" t="s">
        <v>157</v>
      </c>
      <c r="L164" s="48"/>
      <c r="M164" s="224" t="s">
        <v>19</v>
      </c>
      <c r="N164" s="225" t="s">
        <v>43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28" t="s">
        <v>265</v>
      </c>
      <c r="AT164" s="228" t="s">
        <v>153</v>
      </c>
      <c r="AU164" s="228" t="s">
        <v>82</v>
      </c>
      <c r="AY164" s="21" t="s">
        <v>150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80</v>
      </c>
      <c r="BK164" s="229">
        <f>ROUND(I164*H164,2)</f>
        <v>0</v>
      </c>
      <c r="BL164" s="21" t="s">
        <v>265</v>
      </c>
      <c r="BM164" s="228" t="s">
        <v>913</v>
      </c>
    </row>
    <row r="165" spans="1:47" s="2" customFormat="1" ht="12">
      <c r="A165" s="42"/>
      <c r="B165" s="43"/>
      <c r="C165" s="44"/>
      <c r="D165" s="230" t="s">
        <v>160</v>
      </c>
      <c r="E165" s="44"/>
      <c r="F165" s="231" t="s">
        <v>914</v>
      </c>
      <c r="G165" s="44"/>
      <c r="H165" s="44"/>
      <c r="I165" s="232"/>
      <c r="J165" s="44"/>
      <c r="K165" s="44"/>
      <c r="L165" s="48"/>
      <c r="M165" s="233"/>
      <c r="N165" s="234"/>
      <c r="O165" s="88"/>
      <c r="P165" s="88"/>
      <c r="Q165" s="88"/>
      <c r="R165" s="88"/>
      <c r="S165" s="88"/>
      <c r="T165" s="89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T165" s="21" t="s">
        <v>160</v>
      </c>
      <c r="AU165" s="21" t="s">
        <v>82</v>
      </c>
    </row>
    <row r="166" spans="1:47" s="2" customFormat="1" ht="12">
      <c r="A166" s="42"/>
      <c r="B166" s="43"/>
      <c r="C166" s="44"/>
      <c r="D166" s="235" t="s">
        <v>162</v>
      </c>
      <c r="E166" s="44"/>
      <c r="F166" s="236" t="s">
        <v>915</v>
      </c>
      <c r="G166" s="44"/>
      <c r="H166" s="44"/>
      <c r="I166" s="232"/>
      <c r="J166" s="44"/>
      <c r="K166" s="44"/>
      <c r="L166" s="48"/>
      <c r="M166" s="233"/>
      <c r="N166" s="234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162</v>
      </c>
      <c r="AU166" s="21" t="s">
        <v>82</v>
      </c>
    </row>
    <row r="167" spans="1:65" s="2" customFormat="1" ht="21.75" customHeight="1">
      <c r="A167" s="42"/>
      <c r="B167" s="43"/>
      <c r="C167" s="217" t="s">
        <v>278</v>
      </c>
      <c r="D167" s="217" t="s">
        <v>153</v>
      </c>
      <c r="E167" s="218" t="s">
        <v>916</v>
      </c>
      <c r="F167" s="219" t="s">
        <v>917</v>
      </c>
      <c r="G167" s="220" t="s">
        <v>235</v>
      </c>
      <c r="H167" s="221">
        <v>4</v>
      </c>
      <c r="I167" s="222"/>
      <c r="J167" s="223">
        <f>ROUND(I167*H167,2)</f>
        <v>0</v>
      </c>
      <c r="K167" s="219" t="s">
        <v>157</v>
      </c>
      <c r="L167" s="48"/>
      <c r="M167" s="224" t="s">
        <v>19</v>
      </c>
      <c r="N167" s="225" t="s">
        <v>43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28" t="s">
        <v>265</v>
      </c>
      <c r="AT167" s="228" t="s">
        <v>153</v>
      </c>
      <c r="AU167" s="228" t="s">
        <v>82</v>
      </c>
      <c r="AY167" s="21" t="s">
        <v>150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80</v>
      </c>
      <c r="BK167" s="229">
        <f>ROUND(I167*H167,2)</f>
        <v>0</v>
      </c>
      <c r="BL167" s="21" t="s">
        <v>265</v>
      </c>
      <c r="BM167" s="228" t="s">
        <v>918</v>
      </c>
    </row>
    <row r="168" spans="1:47" s="2" customFormat="1" ht="12">
      <c r="A168" s="42"/>
      <c r="B168" s="43"/>
      <c r="C168" s="44"/>
      <c r="D168" s="230" t="s">
        <v>160</v>
      </c>
      <c r="E168" s="44"/>
      <c r="F168" s="231" t="s">
        <v>919</v>
      </c>
      <c r="G168" s="44"/>
      <c r="H168" s="44"/>
      <c r="I168" s="232"/>
      <c r="J168" s="44"/>
      <c r="K168" s="44"/>
      <c r="L168" s="48"/>
      <c r="M168" s="233"/>
      <c r="N168" s="234"/>
      <c r="O168" s="88"/>
      <c r="P168" s="88"/>
      <c r="Q168" s="88"/>
      <c r="R168" s="88"/>
      <c r="S168" s="88"/>
      <c r="T168" s="8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T168" s="21" t="s">
        <v>160</v>
      </c>
      <c r="AU168" s="21" t="s">
        <v>82</v>
      </c>
    </row>
    <row r="169" spans="1:47" s="2" customFormat="1" ht="12">
      <c r="A169" s="42"/>
      <c r="B169" s="43"/>
      <c r="C169" s="44"/>
      <c r="D169" s="235" t="s">
        <v>162</v>
      </c>
      <c r="E169" s="44"/>
      <c r="F169" s="236" t="s">
        <v>920</v>
      </c>
      <c r="G169" s="44"/>
      <c r="H169" s="44"/>
      <c r="I169" s="232"/>
      <c r="J169" s="44"/>
      <c r="K169" s="44"/>
      <c r="L169" s="48"/>
      <c r="M169" s="233"/>
      <c r="N169" s="234"/>
      <c r="O169" s="88"/>
      <c r="P169" s="88"/>
      <c r="Q169" s="88"/>
      <c r="R169" s="88"/>
      <c r="S169" s="88"/>
      <c r="T169" s="89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T169" s="21" t="s">
        <v>162</v>
      </c>
      <c r="AU169" s="21" t="s">
        <v>82</v>
      </c>
    </row>
    <row r="170" spans="1:65" s="2" customFormat="1" ht="24.15" customHeight="1">
      <c r="A170" s="42"/>
      <c r="B170" s="43"/>
      <c r="C170" s="217" t="s">
        <v>286</v>
      </c>
      <c r="D170" s="217" t="s">
        <v>153</v>
      </c>
      <c r="E170" s="218" t="s">
        <v>921</v>
      </c>
      <c r="F170" s="219" t="s">
        <v>922</v>
      </c>
      <c r="G170" s="220" t="s">
        <v>235</v>
      </c>
      <c r="H170" s="221">
        <v>1</v>
      </c>
      <c r="I170" s="222"/>
      <c r="J170" s="223">
        <f>ROUND(I170*H170,2)</f>
        <v>0</v>
      </c>
      <c r="K170" s="219" t="s">
        <v>157</v>
      </c>
      <c r="L170" s="48"/>
      <c r="M170" s="224" t="s">
        <v>19</v>
      </c>
      <c r="N170" s="225" t="s">
        <v>43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0.02961</v>
      </c>
      <c r="T170" s="227">
        <f>S170*H170</f>
        <v>0.02961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28" t="s">
        <v>265</v>
      </c>
      <c r="AT170" s="228" t="s">
        <v>153</v>
      </c>
      <c r="AU170" s="228" t="s">
        <v>82</v>
      </c>
      <c r="AY170" s="21" t="s">
        <v>150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80</v>
      </c>
      <c r="BK170" s="229">
        <f>ROUND(I170*H170,2)</f>
        <v>0</v>
      </c>
      <c r="BL170" s="21" t="s">
        <v>265</v>
      </c>
      <c r="BM170" s="228" t="s">
        <v>923</v>
      </c>
    </row>
    <row r="171" spans="1:47" s="2" customFormat="1" ht="12">
      <c r="A171" s="42"/>
      <c r="B171" s="43"/>
      <c r="C171" s="44"/>
      <c r="D171" s="230" t="s">
        <v>160</v>
      </c>
      <c r="E171" s="44"/>
      <c r="F171" s="231" t="s">
        <v>924</v>
      </c>
      <c r="G171" s="44"/>
      <c r="H171" s="44"/>
      <c r="I171" s="232"/>
      <c r="J171" s="44"/>
      <c r="K171" s="44"/>
      <c r="L171" s="48"/>
      <c r="M171" s="233"/>
      <c r="N171" s="234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1" t="s">
        <v>160</v>
      </c>
      <c r="AU171" s="21" t="s">
        <v>82</v>
      </c>
    </row>
    <row r="172" spans="1:47" s="2" customFormat="1" ht="12">
      <c r="A172" s="42"/>
      <c r="B172" s="43"/>
      <c r="C172" s="44"/>
      <c r="D172" s="235" t="s">
        <v>162</v>
      </c>
      <c r="E172" s="44"/>
      <c r="F172" s="236" t="s">
        <v>925</v>
      </c>
      <c r="G172" s="44"/>
      <c r="H172" s="44"/>
      <c r="I172" s="232"/>
      <c r="J172" s="44"/>
      <c r="K172" s="44"/>
      <c r="L172" s="48"/>
      <c r="M172" s="233"/>
      <c r="N172" s="234"/>
      <c r="O172" s="88"/>
      <c r="P172" s="88"/>
      <c r="Q172" s="88"/>
      <c r="R172" s="88"/>
      <c r="S172" s="88"/>
      <c r="T172" s="89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T172" s="21" t="s">
        <v>162</v>
      </c>
      <c r="AU172" s="21" t="s">
        <v>82</v>
      </c>
    </row>
    <row r="173" spans="1:65" s="2" customFormat="1" ht="16.5" customHeight="1">
      <c r="A173" s="42"/>
      <c r="B173" s="43"/>
      <c r="C173" s="217" t="s">
        <v>294</v>
      </c>
      <c r="D173" s="217" t="s">
        <v>153</v>
      </c>
      <c r="E173" s="218" t="s">
        <v>926</v>
      </c>
      <c r="F173" s="219" t="s">
        <v>927</v>
      </c>
      <c r="G173" s="220" t="s">
        <v>235</v>
      </c>
      <c r="H173" s="221">
        <v>1</v>
      </c>
      <c r="I173" s="222"/>
      <c r="J173" s="223">
        <f>ROUND(I173*H173,2)</f>
        <v>0</v>
      </c>
      <c r="K173" s="219" t="s">
        <v>157</v>
      </c>
      <c r="L173" s="48"/>
      <c r="M173" s="224" t="s">
        <v>19</v>
      </c>
      <c r="N173" s="225" t="s">
        <v>43</v>
      </c>
      <c r="O173" s="88"/>
      <c r="P173" s="226">
        <f>O173*H173</f>
        <v>0</v>
      </c>
      <c r="Q173" s="226">
        <v>0.00057</v>
      </c>
      <c r="R173" s="226">
        <f>Q173*H173</f>
        <v>0.00057</v>
      </c>
      <c r="S173" s="226">
        <v>0</v>
      </c>
      <c r="T173" s="227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28" t="s">
        <v>265</v>
      </c>
      <c r="AT173" s="228" t="s">
        <v>153</v>
      </c>
      <c r="AU173" s="228" t="s">
        <v>82</v>
      </c>
      <c r="AY173" s="21" t="s">
        <v>150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1" t="s">
        <v>80</v>
      </c>
      <c r="BK173" s="229">
        <f>ROUND(I173*H173,2)</f>
        <v>0</v>
      </c>
      <c r="BL173" s="21" t="s">
        <v>265</v>
      </c>
      <c r="BM173" s="228" t="s">
        <v>928</v>
      </c>
    </row>
    <row r="174" spans="1:47" s="2" customFormat="1" ht="12">
      <c r="A174" s="42"/>
      <c r="B174" s="43"/>
      <c r="C174" s="44"/>
      <c r="D174" s="230" t="s">
        <v>160</v>
      </c>
      <c r="E174" s="44"/>
      <c r="F174" s="231" t="s">
        <v>929</v>
      </c>
      <c r="G174" s="44"/>
      <c r="H174" s="44"/>
      <c r="I174" s="232"/>
      <c r="J174" s="44"/>
      <c r="K174" s="44"/>
      <c r="L174" s="48"/>
      <c r="M174" s="233"/>
      <c r="N174" s="234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160</v>
      </c>
      <c r="AU174" s="21" t="s">
        <v>82</v>
      </c>
    </row>
    <row r="175" spans="1:47" s="2" customFormat="1" ht="12">
      <c r="A175" s="42"/>
      <c r="B175" s="43"/>
      <c r="C175" s="44"/>
      <c r="D175" s="235" t="s">
        <v>162</v>
      </c>
      <c r="E175" s="44"/>
      <c r="F175" s="236" t="s">
        <v>930</v>
      </c>
      <c r="G175" s="44"/>
      <c r="H175" s="44"/>
      <c r="I175" s="232"/>
      <c r="J175" s="44"/>
      <c r="K175" s="44"/>
      <c r="L175" s="48"/>
      <c r="M175" s="233"/>
      <c r="N175" s="234"/>
      <c r="O175" s="88"/>
      <c r="P175" s="88"/>
      <c r="Q175" s="88"/>
      <c r="R175" s="88"/>
      <c r="S175" s="88"/>
      <c r="T175" s="89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T175" s="21" t="s">
        <v>162</v>
      </c>
      <c r="AU175" s="21" t="s">
        <v>82</v>
      </c>
    </row>
    <row r="176" spans="1:51" s="14" customFormat="1" ht="12">
      <c r="A176" s="14"/>
      <c r="B176" s="247"/>
      <c r="C176" s="248"/>
      <c r="D176" s="230" t="s">
        <v>164</v>
      </c>
      <c r="E176" s="249" t="s">
        <v>19</v>
      </c>
      <c r="F176" s="250" t="s">
        <v>931</v>
      </c>
      <c r="G176" s="248"/>
      <c r="H176" s="251">
        <v>1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7" t="s">
        <v>164</v>
      </c>
      <c r="AU176" s="257" t="s">
        <v>82</v>
      </c>
      <c r="AV176" s="14" t="s">
        <v>82</v>
      </c>
      <c r="AW176" s="14" t="s">
        <v>33</v>
      </c>
      <c r="AX176" s="14" t="s">
        <v>80</v>
      </c>
      <c r="AY176" s="257" t="s">
        <v>150</v>
      </c>
    </row>
    <row r="177" spans="1:65" s="2" customFormat="1" ht="21.75" customHeight="1">
      <c r="A177" s="42"/>
      <c r="B177" s="43"/>
      <c r="C177" s="217" t="s">
        <v>7</v>
      </c>
      <c r="D177" s="217" t="s">
        <v>153</v>
      </c>
      <c r="E177" s="218" t="s">
        <v>932</v>
      </c>
      <c r="F177" s="219" t="s">
        <v>933</v>
      </c>
      <c r="G177" s="220" t="s">
        <v>184</v>
      </c>
      <c r="H177" s="221">
        <v>25</v>
      </c>
      <c r="I177" s="222"/>
      <c r="J177" s="223">
        <f>ROUND(I177*H177,2)</f>
        <v>0</v>
      </c>
      <c r="K177" s="219" t="s">
        <v>157</v>
      </c>
      <c r="L177" s="48"/>
      <c r="M177" s="224" t="s">
        <v>19</v>
      </c>
      <c r="N177" s="225" t="s">
        <v>43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R177" s="228" t="s">
        <v>265</v>
      </c>
      <c r="AT177" s="228" t="s">
        <v>153</v>
      </c>
      <c r="AU177" s="228" t="s">
        <v>82</v>
      </c>
      <c r="AY177" s="21" t="s">
        <v>150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1" t="s">
        <v>80</v>
      </c>
      <c r="BK177" s="229">
        <f>ROUND(I177*H177,2)</f>
        <v>0</v>
      </c>
      <c r="BL177" s="21" t="s">
        <v>265</v>
      </c>
      <c r="BM177" s="228" t="s">
        <v>934</v>
      </c>
    </row>
    <row r="178" spans="1:47" s="2" customFormat="1" ht="12">
      <c r="A178" s="42"/>
      <c r="B178" s="43"/>
      <c r="C178" s="44"/>
      <c r="D178" s="230" t="s">
        <v>160</v>
      </c>
      <c r="E178" s="44"/>
      <c r="F178" s="231" t="s">
        <v>935</v>
      </c>
      <c r="G178" s="44"/>
      <c r="H178" s="44"/>
      <c r="I178" s="232"/>
      <c r="J178" s="44"/>
      <c r="K178" s="44"/>
      <c r="L178" s="48"/>
      <c r="M178" s="233"/>
      <c r="N178" s="234"/>
      <c r="O178" s="88"/>
      <c r="P178" s="88"/>
      <c r="Q178" s="88"/>
      <c r="R178" s="88"/>
      <c r="S178" s="88"/>
      <c r="T178" s="89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T178" s="21" t="s">
        <v>160</v>
      </c>
      <c r="AU178" s="21" t="s">
        <v>82</v>
      </c>
    </row>
    <row r="179" spans="1:47" s="2" customFormat="1" ht="12">
      <c r="A179" s="42"/>
      <c r="B179" s="43"/>
      <c r="C179" s="44"/>
      <c r="D179" s="235" t="s">
        <v>162</v>
      </c>
      <c r="E179" s="44"/>
      <c r="F179" s="236" t="s">
        <v>936</v>
      </c>
      <c r="G179" s="44"/>
      <c r="H179" s="44"/>
      <c r="I179" s="232"/>
      <c r="J179" s="44"/>
      <c r="K179" s="44"/>
      <c r="L179" s="48"/>
      <c r="M179" s="233"/>
      <c r="N179" s="234"/>
      <c r="O179" s="88"/>
      <c r="P179" s="88"/>
      <c r="Q179" s="88"/>
      <c r="R179" s="88"/>
      <c r="S179" s="88"/>
      <c r="T179" s="89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T179" s="21" t="s">
        <v>162</v>
      </c>
      <c r="AU179" s="21" t="s">
        <v>82</v>
      </c>
    </row>
    <row r="180" spans="1:51" s="14" customFormat="1" ht="12">
      <c r="A180" s="14"/>
      <c r="B180" s="247"/>
      <c r="C180" s="248"/>
      <c r="D180" s="230" t="s">
        <v>164</v>
      </c>
      <c r="E180" s="249" t="s">
        <v>19</v>
      </c>
      <c r="F180" s="250" t="s">
        <v>937</v>
      </c>
      <c r="G180" s="248"/>
      <c r="H180" s="251">
        <v>25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164</v>
      </c>
      <c r="AU180" s="257" t="s">
        <v>82</v>
      </c>
      <c r="AV180" s="14" t="s">
        <v>82</v>
      </c>
      <c r="AW180" s="14" t="s">
        <v>33</v>
      </c>
      <c r="AX180" s="14" t="s">
        <v>80</v>
      </c>
      <c r="AY180" s="257" t="s">
        <v>150</v>
      </c>
    </row>
    <row r="181" spans="1:65" s="2" customFormat="1" ht="16.5" customHeight="1">
      <c r="A181" s="42"/>
      <c r="B181" s="43"/>
      <c r="C181" s="217" t="s">
        <v>306</v>
      </c>
      <c r="D181" s="217" t="s">
        <v>153</v>
      </c>
      <c r="E181" s="218" t="s">
        <v>938</v>
      </c>
      <c r="F181" s="219" t="s">
        <v>939</v>
      </c>
      <c r="G181" s="220" t="s">
        <v>235</v>
      </c>
      <c r="H181" s="221">
        <v>9</v>
      </c>
      <c r="I181" s="222"/>
      <c r="J181" s="223">
        <f>ROUND(I181*H181,2)</f>
        <v>0</v>
      </c>
      <c r="K181" s="219" t="s">
        <v>382</v>
      </c>
      <c r="L181" s="48"/>
      <c r="M181" s="224" t="s">
        <v>19</v>
      </c>
      <c r="N181" s="225" t="s">
        <v>43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28" t="s">
        <v>265</v>
      </c>
      <c r="AT181" s="228" t="s">
        <v>153</v>
      </c>
      <c r="AU181" s="228" t="s">
        <v>82</v>
      </c>
      <c r="AY181" s="21" t="s">
        <v>150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1" t="s">
        <v>80</v>
      </c>
      <c r="BK181" s="229">
        <f>ROUND(I181*H181,2)</f>
        <v>0</v>
      </c>
      <c r="BL181" s="21" t="s">
        <v>265</v>
      </c>
      <c r="BM181" s="228" t="s">
        <v>940</v>
      </c>
    </row>
    <row r="182" spans="1:47" s="2" customFormat="1" ht="12">
      <c r="A182" s="42"/>
      <c r="B182" s="43"/>
      <c r="C182" s="44"/>
      <c r="D182" s="230" t="s">
        <v>160</v>
      </c>
      <c r="E182" s="44"/>
      <c r="F182" s="231" t="s">
        <v>939</v>
      </c>
      <c r="G182" s="44"/>
      <c r="H182" s="44"/>
      <c r="I182" s="232"/>
      <c r="J182" s="44"/>
      <c r="K182" s="44"/>
      <c r="L182" s="48"/>
      <c r="M182" s="233"/>
      <c r="N182" s="234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160</v>
      </c>
      <c r="AU182" s="21" t="s">
        <v>82</v>
      </c>
    </row>
    <row r="183" spans="1:65" s="2" customFormat="1" ht="16.5" customHeight="1">
      <c r="A183" s="42"/>
      <c r="B183" s="43"/>
      <c r="C183" s="217" t="s">
        <v>312</v>
      </c>
      <c r="D183" s="217" t="s">
        <v>153</v>
      </c>
      <c r="E183" s="218" t="s">
        <v>941</v>
      </c>
      <c r="F183" s="219" t="s">
        <v>942</v>
      </c>
      <c r="G183" s="220" t="s">
        <v>235</v>
      </c>
      <c r="H183" s="221">
        <v>14</v>
      </c>
      <c r="I183" s="222"/>
      <c r="J183" s="223">
        <f>ROUND(I183*H183,2)</f>
        <v>0</v>
      </c>
      <c r="K183" s="219" t="s">
        <v>382</v>
      </c>
      <c r="L183" s="48"/>
      <c r="M183" s="224" t="s">
        <v>19</v>
      </c>
      <c r="N183" s="225" t="s">
        <v>43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28" t="s">
        <v>265</v>
      </c>
      <c r="AT183" s="228" t="s">
        <v>153</v>
      </c>
      <c r="AU183" s="228" t="s">
        <v>82</v>
      </c>
      <c r="AY183" s="21" t="s">
        <v>150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1" t="s">
        <v>80</v>
      </c>
      <c r="BK183" s="229">
        <f>ROUND(I183*H183,2)</f>
        <v>0</v>
      </c>
      <c r="BL183" s="21" t="s">
        <v>265</v>
      </c>
      <c r="BM183" s="228" t="s">
        <v>943</v>
      </c>
    </row>
    <row r="184" spans="1:47" s="2" customFormat="1" ht="12">
      <c r="A184" s="42"/>
      <c r="B184" s="43"/>
      <c r="C184" s="44"/>
      <c r="D184" s="230" t="s">
        <v>160</v>
      </c>
      <c r="E184" s="44"/>
      <c r="F184" s="231" t="s">
        <v>942</v>
      </c>
      <c r="G184" s="44"/>
      <c r="H184" s="44"/>
      <c r="I184" s="232"/>
      <c r="J184" s="44"/>
      <c r="K184" s="44"/>
      <c r="L184" s="48"/>
      <c r="M184" s="233"/>
      <c r="N184" s="234"/>
      <c r="O184" s="88"/>
      <c r="P184" s="88"/>
      <c r="Q184" s="88"/>
      <c r="R184" s="88"/>
      <c r="S184" s="88"/>
      <c r="T184" s="89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T184" s="21" t="s">
        <v>160</v>
      </c>
      <c r="AU184" s="21" t="s">
        <v>82</v>
      </c>
    </row>
    <row r="185" spans="1:65" s="2" customFormat="1" ht="24.15" customHeight="1">
      <c r="A185" s="42"/>
      <c r="B185" s="43"/>
      <c r="C185" s="217" t="s">
        <v>323</v>
      </c>
      <c r="D185" s="217" t="s">
        <v>153</v>
      </c>
      <c r="E185" s="218" t="s">
        <v>944</v>
      </c>
      <c r="F185" s="219" t="s">
        <v>945</v>
      </c>
      <c r="G185" s="220" t="s">
        <v>337</v>
      </c>
      <c r="H185" s="221">
        <v>0.035</v>
      </c>
      <c r="I185" s="222"/>
      <c r="J185" s="223">
        <f>ROUND(I185*H185,2)</f>
        <v>0</v>
      </c>
      <c r="K185" s="219" t="s">
        <v>157</v>
      </c>
      <c r="L185" s="48"/>
      <c r="M185" s="224" t="s">
        <v>19</v>
      </c>
      <c r="N185" s="225" t="s">
        <v>43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28" t="s">
        <v>265</v>
      </c>
      <c r="AT185" s="228" t="s">
        <v>153</v>
      </c>
      <c r="AU185" s="228" t="s">
        <v>82</v>
      </c>
      <c r="AY185" s="21" t="s">
        <v>150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1" t="s">
        <v>80</v>
      </c>
      <c r="BK185" s="229">
        <f>ROUND(I185*H185,2)</f>
        <v>0</v>
      </c>
      <c r="BL185" s="21" t="s">
        <v>265</v>
      </c>
      <c r="BM185" s="228" t="s">
        <v>946</v>
      </c>
    </row>
    <row r="186" spans="1:47" s="2" customFormat="1" ht="12">
      <c r="A186" s="42"/>
      <c r="B186" s="43"/>
      <c r="C186" s="44"/>
      <c r="D186" s="230" t="s">
        <v>160</v>
      </c>
      <c r="E186" s="44"/>
      <c r="F186" s="231" t="s">
        <v>947</v>
      </c>
      <c r="G186" s="44"/>
      <c r="H186" s="44"/>
      <c r="I186" s="232"/>
      <c r="J186" s="44"/>
      <c r="K186" s="44"/>
      <c r="L186" s="48"/>
      <c r="M186" s="233"/>
      <c r="N186" s="234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160</v>
      </c>
      <c r="AU186" s="21" t="s">
        <v>82</v>
      </c>
    </row>
    <row r="187" spans="1:47" s="2" customFormat="1" ht="12">
      <c r="A187" s="42"/>
      <c r="B187" s="43"/>
      <c r="C187" s="44"/>
      <c r="D187" s="235" t="s">
        <v>162</v>
      </c>
      <c r="E187" s="44"/>
      <c r="F187" s="236" t="s">
        <v>948</v>
      </c>
      <c r="G187" s="44"/>
      <c r="H187" s="44"/>
      <c r="I187" s="232"/>
      <c r="J187" s="44"/>
      <c r="K187" s="44"/>
      <c r="L187" s="48"/>
      <c r="M187" s="233"/>
      <c r="N187" s="234"/>
      <c r="O187" s="88"/>
      <c r="P187" s="88"/>
      <c r="Q187" s="88"/>
      <c r="R187" s="88"/>
      <c r="S187" s="88"/>
      <c r="T187" s="89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T187" s="21" t="s">
        <v>162</v>
      </c>
      <c r="AU187" s="21" t="s">
        <v>82</v>
      </c>
    </row>
    <row r="188" spans="1:63" s="12" customFormat="1" ht="22.8" customHeight="1">
      <c r="A188" s="12"/>
      <c r="B188" s="201"/>
      <c r="C188" s="202"/>
      <c r="D188" s="203" t="s">
        <v>71</v>
      </c>
      <c r="E188" s="215" t="s">
        <v>949</v>
      </c>
      <c r="F188" s="215" t="s">
        <v>950</v>
      </c>
      <c r="G188" s="202"/>
      <c r="H188" s="202"/>
      <c r="I188" s="205"/>
      <c r="J188" s="216">
        <f>BK188</f>
        <v>0</v>
      </c>
      <c r="K188" s="202"/>
      <c r="L188" s="207"/>
      <c r="M188" s="208"/>
      <c r="N188" s="209"/>
      <c r="O188" s="209"/>
      <c r="P188" s="210">
        <f>SUM(P189:P252)</f>
        <v>0</v>
      </c>
      <c r="Q188" s="209"/>
      <c r="R188" s="210">
        <f>SUM(R189:R252)</f>
        <v>0.07277716249999999</v>
      </c>
      <c r="S188" s="209"/>
      <c r="T188" s="211">
        <f>SUM(T189:T252)</f>
        <v>0.0057599999999999995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82</v>
      </c>
      <c r="AT188" s="213" t="s">
        <v>71</v>
      </c>
      <c r="AU188" s="213" t="s">
        <v>80</v>
      </c>
      <c r="AY188" s="212" t="s">
        <v>150</v>
      </c>
      <c r="BK188" s="214">
        <f>SUM(BK189:BK252)</f>
        <v>0</v>
      </c>
    </row>
    <row r="189" spans="1:65" s="2" customFormat="1" ht="16.5" customHeight="1">
      <c r="A189" s="42"/>
      <c r="B189" s="43"/>
      <c r="C189" s="217" t="s">
        <v>334</v>
      </c>
      <c r="D189" s="217" t="s">
        <v>153</v>
      </c>
      <c r="E189" s="218" t="s">
        <v>951</v>
      </c>
      <c r="F189" s="219" t="s">
        <v>952</v>
      </c>
      <c r="G189" s="220" t="s">
        <v>184</v>
      </c>
      <c r="H189" s="221">
        <v>13</v>
      </c>
      <c r="I189" s="222"/>
      <c r="J189" s="223">
        <f>ROUND(I189*H189,2)</f>
        <v>0</v>
      </c>
      <c r="K189" s="219" t="s">
        <v>157</v>
      </c>
      <c r="L189" s="48"/>
      <c r="M189" s="224" t="s">
        <v>19</v>
      </c>
      <c r="N189" s="225" t="s">
        <v>43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0.00028</v>
      </c>
      <c r="T189" s="227">
        <f>S189*H189</f>
        <v>0.0036399999999999996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28" t="s">
        <v>265</v>
      </c>
      <c r="AT189" s="228" t="s">
        <v>153</v>
      </c>
      <c r="AU189" s="228" t="s">
        <v>82</v>
      </c>
      <c r="AY189" s="21" t="s">
        <v>150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1" t="s">
        <v>80</v>
      </c>
      <c r="BK189" s="229">
        <f>ROUND(I189*H189,2)</f>
        <v>0</v>
      </c>
      <c r="BL189" s="21" t="s">
        <v>265</v>
      </c>
      <c r="BM189" s="228" t="s">
        <v>953</v>
      </c>
    </row>
    <row r="190" spans="1:47" s="2" customFormat="1" ht="12">
      <c r="A190" s="42"/>
      <c r="B190" s="43"/>
      <c r="C190" s="44"/>
      <c r="D190" s="230" t="s">
        <v>160</v>
      </c>
      <c r="E190" s="44"/>
      <c r="F190" s="231" t="s">
        <v>954</v>
      </c>
      <c r="G190" s="44"/>
      <c r="H190" s="44"/>
      <c r="I190" s="232"/>
      <c r="J190" s="44"/>
      <c r="K190" s="44"/>
      <c r="L190" s="48"/>
      <c r="M190" s="233"/>
      <c r="N190" s="234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160</v>
      </c>
      <c r="AU190" s="21" t="s">
        <v>82</v>
      </c>
    </row>
    <row r="191" spans="1:47" s="2" customFormat="1" ht="12">
      <c r="A191" s="42"/>
      <c r="B191" s="43"/>
      <c r="C191" s="44"/>
      <c r="D191" s="235" t="s">
        <v>162</v>
      </c>
      <c r="E191" s="44"/>
      <c r="F191" s="236" t="s">
        <v>955</v>
      </c>
      <c r="G191" s="44"/>
      <c r="H191" s="44"/>
      <c r="I191" s="232"/>
      <c r="J191" s="44"/>
      <c r="K191" s="44"/>
      <c r="L191" s="48"/>
      <c r="M191" s="233"/>
      <c r="N191" s="234"/>
      <c r="O191" s="88"/>
      <c r="P191" s="88"/>
      <c r="Q191" s="88"/>
      <c r="R191" s="88"/>
      <c r="S191" s="88"/>
      <c r="T191" s="89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T191" s="21" t="s">
        <v>162</v>
      </c>
      <c r="AU191" s="21" t="s">
        <v>82</v>
      </c>
    </row>
    <row r="192" spans="1:65" s="2" customFormat="1" ht="24.15" customHeight="1">
      <c r="A192" s="42"/>
      <c r="B192" s="43"/>
      <c r="C192" s="217" t="s">
        <v>341</v>
      </c>
      <c r="D192" s="217" t="s">
        <v>153</v>
      </c>
      <c r="E192" s="218" t="s">
        <v>956</v>
      </c>
      <c r="F192" s="219" t="s">
        <v>957</v>
      </c>
      <c r="G192" s="220" t="s">
        <v>184</v>
      </c>
      <c r="H192" s="221">
        <v>19</v>
      </c>
      <c r="I192" s="222"/>
      <c r="J192" s="223">
        <f>ROUND(I192*H192,2)</f>
        <v>0</v>
      </c>
      <c r="K192" s="219" t="s">
        <v>157</v>
      </c>
      <c r="L192" s="48"/>
      <c r="M192" s="224" t="s">
        <v>19</v>
      </c>
      <c r="N192" s="225" t="s">
        <v>43</v>
      </c>
      <c r="O192" s="88"/>
      <c r="P192" s="226">
        <f>O192*H192</f>
        <v>0</v>
      </c>
      <c r="Q192" s="226">
        <v>0.00073</v>
      </c>
      <c r="R192" s="226">
        <f>Q192*H192</f>
        <v>0.013869999999999999</v>
      </c>
      <c r="S192" s="226">
        <v>0</v>
      </c>
      <c r="T192" s="227">
        <f>S192*H192</f>
        <v>0</v>
      </c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R192" s="228" t="s">
        <v>265</v>
      </c>
      <c r="AT192" s="228" t="s">
        <v>153</v>
      </c>
      <c r="AU192" s="228" t="s">
        <v>82</v>
      </c>
      <c r="AY192" s="21" t="s">
        <v>150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1" t="s">
        <v>80</v>
      </c>
      <c r="BK192" s="229">
        <f>ROUND(I192*H192,2)</f>
        <v>0</v>
      </c>
      <c r="BL192" s="21" t="s">
        <v>265</v>
      </c>
      <c r="BM192" s="228" t="s">
        <v>958</v>
      </c>
    </row>
    <row r="193" spans="1:47" s="2" customFormat="1" ht="12">
      <c r="A193" s="42"/>
      <c r="B193" s="43"/>
      <c r="C193" s="44"/>
      <c r="D193" s="230" t="s">
        <v>160</v>
      </c>
      <c r="E193" s="44"/>
      <c r="F193" s="231" t="s">
        <v>959</v>
      </c>
      <c r="G193" s="44"/>
      <c r="H193" s="44"/>
      <c r="I193" s="232"/>
      <c r="J193" s="44"/>
      <c r="K193" s="44"/>
      <c r="L193" s="48"/>
      <c r="M193" s="233"/>
      <c r="N193" s="234"/>
      <c r="O193" s="88"/>
      <c r="P193" s="88"/>
      <c r="Q193" s="88"/>
      <c r="R193" s="88"/>
      <c r="S193" s="88"/>
      <c r="T193" s="89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T193" s="21" t="s">
        <v>160</v>
      </c>
      <c r="AU193" s="21" t="s">
        <v>82</v>
      </c>
    </row>
    <row r="194" spans="1:47" s="2" customFormat="1" ht="12">
      <c r="A194" s="42"/>
      <c r="B194" s="43"/>
      <c r="C194" s="44"/>
      <c r="D194" s="235" t="s">
        <v>162</v>
      </c>
      <c r="E194" s="44"/>
      <c r="F194" s="236" t="s">
        <v>960</v>
      </c>
      <c r="G194" s="44"/>
      <c r="H194" s="44"/>
      <c r="I194" s="232"/>
      <c r="J194" s="44"/>
      <c r="K194" s="44"/>
      <c r="L194" s="48"/>
      <c r="M194" s="233"/>
      <c r="N194" s="234"/>
      <c r="O194" s="88"/>
      <c r="P194" s="88"/>
      <c r="Q194" s="88"/>
      <c r="R194" s="88"/>
      <c r="S194" s="88"/>
      <c r="T194" s="89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T194" s="21" t="s">
        <v>162</v>
      </c>
      <c r="AU194" s="21" t="s">
        <v>82</v>
      </c>
    </row>
    <row r="195" spans="1:65" s="2" customFormat="1" ht="24.15" customHeight="1">
      <c r="A195" s="42"/>
      <c r="B195" s="43"/>
      <c r="C195" s="217" t="s">
        <v>347</v>
      </c>
      <c r="D195" s="217" t="s">
        <v>153</v>
      </c>
      <c r="E195" s="218" t="s">
        <v>961</v>
      </c>
      <c r="F195" s="219" t="s">
        <v>962</v>
      </c>
      <c r="G195" s="220" t="s">
        <v>184</v>
      </c>
      <c r="H195" s="221">
        <v>11</v>
      </c>
      <c r="I195" s="222"/>
      <c r="J195" s="223">
        <f>ROUND(I195*H195,2)</f>
        <v>0</v>
      </c>
      <c r="K195" s="219" t="s">
        <v>157</v>
      </c>
      <c r="L195" s="48"/>
      <c r="M195" s="224" t="s">
        <v>19</v>
      </c>
      <c r="N195" s="225" t="s">
        <v>43</v>
      </c>
      <c r="O195" s="88"/>
      <c r="P195" s="226">
        <f>O195*H195</f>
        <v>0</v>
      </c>
      <c r="Q195" s="226">
        <v>0.00098</v>
      </c>
      <c r="R195" s="226">
        <f>Q195*H195</f>
        <v>0.01078</v>
      </c>
      <c r="S195" s="226">
        <v>0</v>
      </c>
      <c r="T195" s="227">
        <f>S195*H195</f>
        <v>0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R195" s="228" t="s">
        <v>265</v>
      </c>
      <c r="AT195" s="228" t="s">
        <v>153</v>
      </c>
      <c r="AU195" s="228" t="s">
        <v>82</v>
      </c>
      <c r="AY195" s="21" t="s">
        <v>150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1" t="s">
        <v>80</v>
      </c>
      <c r="BK195" s="229">
        <f>ROUND(I195*H195,2)</f>
        <v>0</v>
      </c>
      <c r="BL195" s="21" t="s">
        <v>265</v>
      </c>
      <c r="BM195" s="228" t="s">
        <v>963</v>
      </c>
    </row>
    <row r="196" spans="1:47" s="2" customFormat="1" ht="12">
      <c r="A196" s="42"/>
      <c r="B196" s="43"/>
      <c r="C196" s="44"/>
      <c r="D196" s="230" t="s">
        <v>160</v>
      </c>
      <c r="E196" s="44"/>
      <c r="F196" s="231" t="s">
        <v>964</v>
      </c>
      <c r="G196" s="44"/>
      <c r="H196" s="44"/>
      <c r="I196" s="232"/>
      <c r="J196" s="44"/>
      <c r="K196" s="44"/>
      <c r="L196" s="48"/>
      <c r="M196" s="233"/>
      <c r="N196" s="234"/>
      <c r="O196" s="88"/>
      <c r="P196" s="88"/>
      <c r="Q196" s="88"/>
      <c r="R196" s="88"/>
      <c r="S196" s="88"/>
      <c r="T196" s="89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T196" s="21" t="s">
        <v>160</v>
      </c>
      <c r="AU196" s="21" t="s">
        <v>82</v>
      </c>
    </row>
    <row r="197" spans="1:47" s="2" customFormat="1" ht="12">
      <c r="A197" s="42"/>
      <c r="B197" s="43"/>
      <c r="C197" s="44"/>
      <c r="D197" s="235" t="s">
        <v>162</v>
      </c>
      <c r="E197" s="44"/>
      <c r="F197" s="236" t="s">
        <v>965</v>
      </c>
      <c r="G197" s="44"/>
      <c r="H197" s="44"/>
      <c r="I197" s="232"/>
      <c r="J197" s="44"/>
      <c r="K197" s="44"/>
      <c r="L197" s="48"/>
      <c r="M197" s="233"/>
      <c r="N197" s="234"/>
      <c r="O197" s="88"/>
      <c r="P197" s="88"/>
      <c r="Q197" s="88"/>
      <c r="R197" s="88"/>
      <c r="S197" s="88"/>
      <c r="T197" s="89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T197" s="21" t="s">
        <v>162</v>
      </c>
      <c r="AU197" s="21" t="s">
        <v>82</v>
      </c>
    </row>
    <row r="198" spans="1:65" s="2" customFormat="1" ht="24.15" customHeight="1">
      <c r="A198" s="42"/>
      <c r="B198" s="43"/>
      <c r="C198" s="217" t="s">
        <v>354</v>
      </c>
      <c r="D198" s="217" t="s">
        <v>153</v>
      </c>
      <c r="E198" s="218" t="s">
        <v>966</v>
      </c>
      <c r="F198" s="219" t="s">
        <v>967</v>
      </c>
      <c r="G198" s="220" t="s">
        <v>184</v>
      </c>
      <c r="H198" s="221">
        <v>3</v>
      </c>
      <c r="I198" s="222"/>
      <c r="J198" s="223">
        <f>ROUND(I198*H198,2)</f>
        <v>0</v>
      </c>
      <c r="K198" s="219" t="s">
        <v>157</v>
      </c>
      <c r="L198" s="48"/>
      <c r="M198" s="224" t="s">
        <v>19</v>
      </c>
      <c r="N198" s="225" t="s">
        <v>43</v>
      </c>
      <c r="O198" s="88"/>
      <c r="P198" s="226">
        <f>O198*H198</f>
        <v>0</v>
      </c>
      <c r="Q198" s="226">
        <v>0.0013</v>
      </c>
      <c r="R198" s="226">
        <f>Q198*H198</f>
        <v>0.0039</v>
      </c>
      <c r="S198" s="226">
        <v>0</v>
      </c>
      <c r="T198" s="227">
        <f>S198*H198</f>
        <v>0</v>
      </c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R198" s="228" t="s">
        <v>265</v>
      </c>
      <c r="AT198" s="228" t="s">
        <v>153</v>
      </c>
      <c r="AU198" s="228" t="s">
        <v>82</v>
      </c>
      <c r="AY198" s="21" t="s">
        <v>150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1" t="s">
        <v>80</v>
      </c>
      <c r="BK198" s="229">
        <f>ROUND(I198*H198,2)</f>
        <v>0</v>
      </c>
      <c r="BL198" s="21" t="s">
        <v>265</v>
      </c>
      <c r="BM198" s="228" t="s">
        <v>968</v>
      </c>
    </row>
    <row r="199" spans="1:47" s="2" customFormat="1" ht="12">
      <c r="A199" s="42"/>
      <c r="B199" s="43"/>
      <c r="C199" s="44"/>
      <c r="D199" s="230" t="s">
        <v>160</v>
      </c>
      <c r="E199" s="44"/>
      <c r="F199" s="231" t="s">
        <v>969</v>
      </c>
      <c r="G199" s="44"/>
      <c r="H199" s="44"/>
      <c r="I199" s="232"/>
      <c r="J199" s="44"/>
      <c r="K199" s="44"/>
      <c r="L199" s="48"/>
      <c r="M199" s="233"/>
      <c r="N199" s="234"/>
      <c r="O199" s="88"/>
      <c r="P199" s="88"/>
      <c r="Q199" s="88"/>
      <c r="R199" s="88"/>
      <c r="S199" s="88"/>
      <c r="T199" s="89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T199" s="21" t="s">
        <v>160</v>
      </c>
      <c r="AU199" s="21" t="s">
        <v>82</v>
      </c>
    </row>
    <row r="200" spans="1:47" s="2" customFormat="1" ht="12">
      <c r="A200" s="42"/>
      <c r="B200" s="43"/>
      <c r="C200" s="44"/>
      <c r="D200" s="235" t="s">
        <v>162</v>
      </c>
      <c r="E200" s="44"/>
      <c r="F200" s="236" t="s">
        <v>970</v>
      </c>
      <c r="G200" s="44"/>
      <c r="H200" s="44"/>
      <c r="I200" s="232"/>
      <c r="J200" s="44"/>
      <c r="K200" s="44"/>
      <c r="L200" s="48"/>
      <c r="M200" s="233"/>
      <c r="N200" s="234"/>
      <c r="O200" s="88"/>
      <c r="P200" s="88"/>
      <c r="Q200" s="88"/>
      <c r="R200" s="88"/>
      <c r="S200" s="88"/>
      <c r="T200" s="89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T200" s="21" t="s">
        <v>162</v>
      </c>
      <c r="AU200" s="21" t="s">
        <v>82</v>
      </c>
    </row>
    <row r="201" spans="1:65" s="2" customFormat="1" ht="24.15" customHeight="1">
      <c r="A201" s="42"/>
      <c r="B201" s="43"/>
      <c r="C201" s="217" t="s">
        <v>362</v>
      </c>
      <c r="D201" s="217" t="s">
        <v>153</v>
      </c>
      <c r="E201" s="218" t="s">
        <v>971</v>
      </c>
      <c r="F201" s="219" t="s">
        <v>972</v>
      </c>
      <c r="G201" s="220" t="s">
        <v>184</v>
      </c>
      <c r="H201" s="221">
        <v>2</v>
      </c>
      <c r="I201" s="222"/>
      <c r="J201" s="223">
        <f>ROUND(I201*H201,2)</f>
        <v>0</v>
      </c>
      <c r="K201" s="219" t="s">
        <v>157</v>
      </c>
      <c r="L201" s="48"/>
      <c r="M201" s="224" t="s">
        <v>19</v>
      </c>
      <c r="N201" s="225" t="s">
        <v>43</v>
      </c>
      <c r="O201" s="88"/>
      <c r="P201" s="226">
        <f>O201*H201</f>
        <v>0</v>
      </c>
      <c r="Q201" s="226">
        <v>0.00263</v>
      </c>
      <c r="R201" s="226">
        <f>Q201*H201</f>
        <v>0.00526</v>
      </c>
      <c r="S201" s="226">
        <v>0</v>
      </c>
      <c r="T201" s="227">
        <f>S201*H201</f>
        <v>0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R201" s="228" t="s">
        <v>265</v>
      </c>
      <c r="AT201" s="228" t="s">
        <v>153</v>
      </c>
      <c r="AU201" s="228" t="s">
        <v>82</v>
      </c>
      <c r="AY201" s="21" t="s">
        <v>150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1" t="s">
        <v>80</v>
      </c>
      <c r="BK201" s="229">
        <f>ROUND(I201*H201,2)</f>
        <v>0</v>
      </c>
      <c r="BL201" s="21" t="s">
        <v>265</v>
      </c>
      <c r="BM201" s="228" t="s">
        <v>973</v>
      </c>
    </row>
    <row r="202" spans="1:47" s="2" customFormat="1" ht="12">
      <c r="A202" s="42"/>
      <c r="B202" s="43"/>
      <c r="C202" s="44"/>
      <c r="D202" s="230" t="s">
        <v>160</v>
      </c>
      <c r="E202" s="44"/>
      <c r="F202" s="231" t="s">
        <v>974</v>
      </c>
      <c r="G202" s="44"/>
      <c r="H202" s="44"/>
      <c r="I202" s="232"/>
      <c r="J202" s="44"/>
      <c r="K202" s="44"/>
      <c r="L202" s="48"/>
      <c r="M202" s="233"/>
      <c r="N202" s="234"/>
      <c r="O202" s="88"/>
      <c r="P202" s="88"/>
      <c r="Q202" s="88"/>
      <c r="R202" s="88"/>
      <c r="S202" s="88"/>
      <c r="T202" s="89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T202" s="21" t="s">
        <v>160</v>
      </c>
      <c r="AU202" s="21" t="s">
        <v>82</v>
      </c>
    </row>
    <row r="203" spans="1:47" s="2" customFormat="1" ht="12">
      <c r="A203" s="42"/>
      <c r="B203" s="43"/>
      <c r="C203" s="44"/>
      <c r="D203" s="235" t="s">
        <v>162</v>
      </c>
      <c r="E203" s="44"/>
      <c r="F203" s="236" t="s">
        <v>975</v>
      </c>
      <c r="G203" s="44"/>
      <c r="H203" s="44"/>
      <c r="I203" s="232"/>
      <c r="J203" s="44"/>
      <c r="K203" s="44"/>
      <c r="L203" s="48"/>
      <c r="M203" s="233"/>
      <c r="N203" s="234"/>
      <c r="O203" s="88"/>
      <c r="P203" s="88"/>
      <c r="Q203" s="88"/>
      <c r="R203" s="88"/>
      <c r="S203" s="88"/>
      <c r="T203" s="89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T203" s="21" t="s">
        <v>162</v>
      </c>
      <c r="AU203" s="21" t="s">
        <v>82</v>
      </c>
    </row>
    <row r="204" spans="1:65" s="2" customFormat="1" ht="37.8" customHeight="1">
      <c r="A204" s="42"/>
      <c r="B204" s="43"/>
      <c r="C204" s="217" t="s">
        <v>372</v>
      </c>
      <c r="D204" s="217" t="s">
        <v>153</v>
      </c>
      <c r="E204" s="218" t="s">
        <v>976</v>
      </c>
      <c r="F204" s="219" t="s">
        <v>977</v>
      </c>
      <c r="G204" s="220" t="s">
        <v>184</v>
      </c>
      <c r="H204" s="221">
        <v>75</v>
      </c>
      <c r="I204" s="222"/>
      <c r="J204" s="223">
        <f>ROUND(I204*H204,2)</f>
        <v>0</v>
      </c>
      <c r="K204" s="219" t="s">
        <v>157</v>
      </c>
      <c r="L204" s="48"/>
      <c r="M204" s="224" t="s">
        <v>19</v>
      </c>
      <c r="N204" s="225" t="s">
        <v>43</v>
      </c>
      <c r="O204" s="88"/>
      <c r="P204" s="226">
        <f>O204*H204</f>
        <v>0</v>
      </c>
      <c r="Q204" s="226">
        <v>0.00024</v>
      </c>
      <c r="R204" s="226">
        <f>Q204*H204</f>
        <v>0.018000000000000002</v>
      </c>
      <c r="S204" s="226">
        <v>0</v>
      </c>
      <c r="T204" s="227">
        <f>S204*H204</f>
        <v>0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R204" s="228" t="s">
        <v>265</v>
      </c>
      <c r="AT204" s="228" t="s">
        <v>153</v>
      </c>
      <c r="AU204" s="228" t="s">
        <v>82</v>
      </c>
      <c r="AY204" s="21" t="s">
        <v>150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1" t="s">
        <v>80</v>
      </c>
      <c r="BK204" s="229">
        <f>ROUND(I204*H204,2)</f>
        <v>0</v>
      </c>
      <c r="BL204" s="21" t="s">
        <v>265</v>
      </c>
      <c r="BM204" s="228" t="s">
        <v>978</v>
      </c>
    </row>
    <row r="205" spans="1:47" s="2" customFormat="1" ht="12">
      <c r="A205" s="42"/>
      <c r="B205" s="43"/>
      <c r="C205" s="44"/>
      <c r="D205" s="230" t="s">
        <v>160</v>
      </c>
      <c r="E205" s="44"/>
      <c r="F205" s="231" t="s">
        <v>979</v>
      </c>
      <c r="G205" s="44"/>
      <c r="H205" s="44"/>
      <c r="I205" s="232"/>
      <c r="J205" s="44"/>
      <c r="K205" s="44"/>
      <c r="L205" s="48"/>
      <c r="M205" s="233"/>
      <c r="N205" s="234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1" t="s">
        <v>160</v>
      </c>
      <c r="AU205" s="21" t="s">
        <v>82</v>
      </c>
    </row>
    <row r="206" spans="1:47" s="2" customFormat="1" ht="12">
      <c r="A206" s="42"/>
      <c r="B206" s="43"/>
      <c r="C206" s="44"/>
      <c r="D206" s="235" t="s">
        <v>162</v>
      </c>
      <c r="E206" s="44"/>
      <c r="F206" s="236" t="s">
        <v>980</v>
      </c>
      <c r="G206" s="44"/>
      <c r="H206" s="44"/>
      <c r="I206" s="232"/>
      <c r="J206" s="44"/>
      <c r="K206" s="44"/>
      <c r="L206" s="48"/>
      <c r="M206" s="233"/>
      <c r="N206" s="234"/>
      <c r="O206" s="88"/>
      <c r="P206" s="88"/>
      <c r="Q206" s="88"/>
      <c r="R206" s="88"/>
      <c r="S206" s="88"/>
      <c r="T206" s="89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T206" s="21" t="s">
        <v>162</v>
      </c>
      <c r="AU206" s="21" t="s">
        <v>82</v>
      </c>
    </row>
    <row r="207" spans="1:51" s="13" customFormat="1" ht="12">
      <c r="A207" s="13"/>
      <c r="B207" s="237"/>
      <c r="C207" s="238"/>
      <c r="D207" s="230" t="s">
        <v>164</v>
      </c>
      <c r="E207" s="239" t="s">
        <v>19</v>
      </c>
      <c r="F207" s="240" t="s">
        <v>981</v>
      </c>
      <c r="G207" s="238"/>
      <c r="H207" s="239" t="s">
        <v>19</v>
      </c>
      <c r="I207" s="241"/>
      <c r="J207" s="238"/>
      <c r="K207" s="238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164</v>
      </c>
      <c r="AU207" s="246" t="s">
        <v>82</v>
      </c>
      <c r="AV207" s="13" t="s">
        <v>80</v>
      </c>
      <c r="AW207" s="13" t="s">
        <v>33</v>
      </c>
      <c r="AX207" s="13" t="s">
        <v>72</v>
      </c>
      <c r="AY207" s="246" t="s">
        <v>150</v>
      </c>
    </row>
    <row r="208" spans="1:51" s="14" customFormat="1" ht="12">
      <c r="A208" s="14"/>
      <c r="B208" s="247"/>
      <c r="C208" s="248"/>
      <c r="D208" s="230" t="s">
        <v>164</v>
      </c>
      <c r="E208" s="249" t="s">
        <v>19</v>
      </c>
      <c r="F208" s="250" t="s">
        <v>436</v>
      </c>
      <c r="G208" s="248"/>
      <c r="H208" s="251">
        <v>40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164</v>
      </c>
      <c r="AU208" s="257" t="s">
        <v>82</v>
      </c>
      <c r="AV208" s="14" t="s">
        <v>82</v>
      </c>
      <c r="AW208" s="14" t="s">
        <v>33</v>
      </c>
      <c r="AX208" s="14" t="s">
        <v>72</v>
      </c>
      <c r="AY208" s="257" t="s">
        <v>150</v>
      </c>
    </row>
    <row r="209" spans="1:51" s="13" customFormat="1" ht="12">
      <c r="A209" s="13"/>
      <c r="B209" s="237"/>
      <c r="C209" s="238"/>
      <c r="D209" s="230" t="s">
        <v>164</v>
      </c>
      <c r="E209" s="239" t="s">
        <v>19</v>
      </c>
      <c r="F209" s="240" t="s">
        <v>982</v>
      </c>
      <c r="G209" s="238"/>
      <c r="H209" s="239" t="s">
        <v>19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164</v>
      </c>
      <c r="AU209" s="246" t="s">
        <v>82</v>
      </c>
      <c r="AV209" s="13" t="s">
        <v>80</v>
      </c>
      <c r="AW209" s="13" t="s">
        <v>33</v>
      </c>
      <c r="AX209" s="13" t="s">
        <v>72</v>
      </c>
      <c r="AY209" s="246" t="s">
        <v>150</v>
      </c>
    </row>
    <row r="210" spans="1:51" s="14" customFormat="1" ht="12">
      <c r="A210" s="14"/>
      <c r="B210" s="247"/>
      <c r="C210" s="248"/>
      <c r="D210" s="230" t="s">
        <v>164</v>
      </c>
      <c r="E210" s="249" t="s">
        <v>19</v>
      </c>
      <c r="F210" s="250" t="s">
        <v>395</v>
      </c>
      <c r="G210" s="248"/>
      <c r="H210" s="251">
        <v>35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164</v>
      </c>
      <c r="AU210" s="257" t="s">
        <v>82</v>
      </c>
      <c r="AV210" s="14" t="s">
        <v>82</v>
      </c>
      <c r="AW210" s="14" t="s">
        <v>33</v>
      </c>
      <c r="AX210" s="14" t="s">
        <v>72</v>
      </c>
      <c r="AY210" s="257" t="s">
        <v>150</v>
      </c>
    </row>
    <row r="211" spans="1:51" s="15" customFormat="1" ht="12">
      <c r="A211" s="15"/>
      <c r="B211" s="258"/>
      <c r="C211" s="259"/>
      <c r="D211" s="230" t="s">
        <v>164</v>
      </c>
      <c r="E211" s="260" t="s">
        <v>19</v>
      </c>
      <c r="F211" s="261" t="s">
        <v>168</v>
      </c>
      <c r="G211" s="259"/>
      <c r="H211" s="262">
        <v>75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8" t="s">
        <v>164</v>
      </c>
      <c r="AU211" s="268" t="s">
        <v>82</v>
      </c>
      <c r="AV211" s="15" t="s">
        <v>158</v>
      </c>
      <c r="AW211" s="15" t="s">
        <v>33</v>
      </c>
      <c r="AX211" s="15" t="s">
        <v>80</v>
      </c>
      <c r="AY211" s="268" t="s">
        <v>150</v>
      </c>
    </row>
    <row r="212" spans="1:65" s="2" customFormat="1" ht="37.8" customHeight="1">
      <c r="A212" s="42"/>
      <c r="B212" s="43"/>
      <c r="C212" s="217" t="s">
        <v>379</v>
      </c>
      <c r="D212" s="217" t="s">
        <v>153</v>
      </c>
      <c r="E212" s="218" t="s">
        <v>983</v>
      </c>
      <c r="F212" s="219" t="s">
        <v>984</v>
      </c>
      <c r="G212" s="220" t="s">
        <v>184</v>
      </c>
      <c r="H212" s="221">
        <v>13</v>
      </c>
      <c r="I212" s="222"/>
      <c r="J212" s="223">
        <f>ROUND(I212*H212,2)</f>
        <v>0</v>
      </c>
      <c r="K212" s="219" t="s">
        <v>157</v>
      </c>
      <c r="L212" s="48"/>
      <c r="M212" s="224" t="s">
        <v>19</v>
      </c>
      <c r="N212" s="225" t="s">
        <v>43</v>
      </c>
      <c r="O212" s="88"/>
      <c r="P212" s="226">
        <f>O212*H212</f>
        <v>0</v>
      </c>
      <c r="Q212" s="226">
        <v>0.00047</v>
      </c>
      <c r="R212" s="226">
        <f>Q212*H212</f>
        <v>0.00611</v>
      </c>
      <c r="S212" s="226">
        <v>0</v>
      </c>
      <c r="T212" s="227">
        <f>S212*H212</f>
        <v>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R212" s="228" t="s">
        <v>265</v>
      </c>
      <c r="AT212" s="228" t="s">
        <v>153</v>
      </c>
      <c r="AU212" s="228" t="s">
        <v>82</v>
      </c>
      <c r="AY212" s="21" t="s">
        <v>150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1" t="s">
        <v>80</v>
      </c>
      <c r="BK212" s="229">
        <f>ROUND(I212*H212,2)</f>
        <v>0</v>
      </c>
      <c r="BL212" s="21" t="s">
        <v>265</v>
      </c>
      <c r="BM212" s="228" t="s">
        <v>985</v>
      </c>
    </row>
    <row r="213" spans="1:47" s="2" customFormat="1" ht="12">
      <c r="A213" s="42"/>
      <c r="B213" s="43"/>
      <c r="C213" s="44"/>
      <c r="D213" s="230" t="s">
        <v>160</v>
      </c>
      <c r="E213" s="44"/>
      <c r="F213" s="231" t="s">
        <v>986</v>
      </c>
      <c r="G213" s="44"/>
      <c r="H213" s="44"/>
      <c r="I213" s="232"/>
      <c r="J213" s="44"/>
      <c r="K213" s="44"/>
      <c r="L213" s="48"/>
      <c r="M213" s="233"/>
      <c r="N213" s="234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160</v>
      </c>
      <c r="AU213" s="21" t="s">
        <v>82</v>
      </c>
    </row>
    <row r="214" spans="1:47" s="2" customFormat="1" ht="12">
      <c r="A214" s="42"/>
      <c r="B214" s="43"/>
      <c r="C214" s="44"/>
      <c r="D214" s="235" t="s">
        <v>162</v>
      </c>
      <c r="E214" s="44"/>
      <c r="F214" s="236" t="s">
        <v>987</v>
      </c>
      <c r="G214" s="44"/>
      <c r="H214" s="44"/>
      <c r="I214" s="232"/>
      <c r="J214" s="44"/>
      <c r="K214" s="44"/>
      <c r="L214" s="48"/>
      <c r="M214" s="233"/>
      <c r="N214" s="234"/>
      <c r="O214" s="88"/>
      <c r="P214" s="88"/>
      <c r="Q214" s="88"/>
      <c r="R214" s="88"/>
      <c r="S214" s="88"/>
      <c r="T214" s="89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T214" s="21" t="s">
        <v>162</v>
      </c>
      <c r="AU214" s="21" t="s">
        <v>82</v>
      </c>
    </row>
    <row r="215" spans="1:51" s="13" customFormat="1" ht="12">
      <c r="A215" s="13"/>
      <c r="B215" s="237"/>
      <c r="C215" s="238"/>
      <c r="D215" s="230" t="s">
        <v>164</v>
      </c>
      <c r="E215" s="239" t="s">
        <v>19</v>
      </c>
      <c r="F215" s="240" t="s">
        <v>988</v>
      </c>
      <c r="G215" s="238"/>
      <c r="H215" s="239" t="s">
        <v>19</v>
      </c>
      <c r="I215" s="241"/>
      <c r="J215" s="238"/>
      <c r="K215" s="238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164</v>
      </c>
      <c r="AU215" s="246" t="s">
        <v>82</v>
      </c>
      <c r="AV215" s="13" t="s">
        <v>80</v>
      </c>
      <c r="AW215" s="13" t="s">
        <v>33</v>
      </c>
      <c r="AX215" s="13" t="s">
        <v>72</v>
      </c>
      <c r="AY215" s="246" t="s">
        <v>150</v>
      </c>
    </row>
    <row r="216" spans="1:51" s="14" customFormat="1" ht="12">
      <c r="A216" s="14"/>
      <c r="B216" s="247"/>
      <c r="C216" s="248"/>
      <c r="D216" s="230" t="s">
        <v>164</v>
      </c>
      <c r="E216" s="249" t="s">
        <v>19</v>
      </c>
      <c r="F216" s="250" t="s">
        <v>247</v>
      </c>
      <c r="G216" s="248"/>
      <c r="H216" s="251">
        <v>13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7" t="s">
        <v>164</v>
      </c>
      <c r="AU216" s="257" t="s">
        <v>82</v>
      </c>
      <c r="AV216" s="14" t="s">
        <v>82</v>
      </c>
      <c r="AW216" s="14" t="s">
        <v>33</v>
      </c>
      <c r="AX216" s="14" t="s">
        <v>72</v>
      </c>
      <c r="AY216" s="257" t="s">
        <v>150</v>
      </c>
    </row>
    <row r="217" spans="1:51" s="15" customFormat="1" ht="12">
      <c r="A217" s="15"/>
      <c r="B217" s="258"/>
      <c r="C217" s="259"/>
      <c r="D217" s="230" t="s">
        <v>164</v>
      </c>
      <c r="E217" s="260" t="s">
        <v>19</v>
      </c>
      <c r="F217" s="261" t="s">
        <v>168</v>
      </c>
      <c r="G217" s="259"/>
      <c r="H217" s="262">
        <v>13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8" t="s">
        <v>164</v>
      </c>
      <c r="AU217" s="268" t="s">
        <v>82</v>
      </c>
      <c r="AV217" s="15" t="s">
        <v>158</v>
      </c>
      <c r="AW217" s="15" t="s">
        <v>33</v>
      </c>
      <c r="AX217" s="15" t="s">
        <v>80</v>
      </c>
      <c r="AY217" s="268" t="s">
        <v>150</v>
      </c>
    </row>
    <row r="218" spans="1:65" s="2" customFormat="1" ht="16.5" customHeight="1">
      <c r="A218" s="42"/>
      <c r="B218" s="43"/>
      <c r="C218" s="217" t="s">
        <v>384</v>
      </c>
      <c r="D218" s="217" t="s">
        <v>153</v>
      </c>
      <c r="E218" s="218" t="s">
        <v>989</v>
      </c>
      <c r="F218" s="219" t="s">
        <v>990</v>
      </c>
      <c r="G218" s="220" t="s">
        <v>235</v>
      </c>
      <c r="H218" s="221">
        <v>12</v>
      </c>
      <c r="I218" s="222"/>
      <c r="J218" s="223">
        <f>ROUND(I218*H218,2)</f>
        <v>0</v>
      </c>
      <c r="K218" s="219" t="s">
        <v>157</v>
      </c>
      <c r="L218" s="48"/>
      <c r="M218" s="224" t="s">
        <v>19</v>
      </c>
      <c r="N218" s="225" t="s">
        <v>43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R218" s="228" t="s">
        <v>265</v>
      </c>
      <c r="AT218" s="228" t="s">
        <v>153</v>
      </c>
      <c r="AU218" s="228" t="s">
        <v>82</v>
      </c>
      <c r="AY218" s="21" t="s">
        <v>150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1" t="s">
        <v>80</v>
      </c>
      <c r="BK218" s="229">
        <f>ROUND(I218*H218,2)</f>
        <v>0</v>
      </c>
      <c r="BL218" s="21" t="s">
        <v>265</v>
      </c>
      <c r="BM218" s="228" t="s">
        <v>991</v>
      </c>
    </row>
    <row r="219" spans="1:47" s="2" customFormat="1" ht="12">
      <c r="A219" s="42"/>
      <c r="B219" s="43"/>
      <c r="C219" s="44"/>
      <c r="D219" s="230" t="s">
        <v>160</v>
      </c>
      <c r="E219" s="44"/>
      <c r="F219" s="231" t="s">
        <v>992</v>
      </c>
      <c r="G219" s="44"/>
      <c r="H219" s="44"/>
      <c r="I219" s="232"/>
      <c r="J219" s="44"/>
      <c r="K219" s="44"/>
      <c r="L219" s="48"/>
      <c r="M219" s="233"/>
      <c r="N219" s="234"/>
      <c r="O219" s="88"/>
      <c r="P219" s="88"/>
      <c r="Q219" s="88"/>
      <c r="R219" s="88"/>
      <c r="S219" s="88"/>
      <c r="T219" s="89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T219" s="21" t="s">
        <v>160</v>
      </c>
      <c r="AU219" s="21" t="s">
        <v>82</v>
      </c>
    </row>
    <row r="220" spans="1:47" s="2" customFormat="1" ht="12">
      <c r="A220" s="42"/>
      <c r="B220" s="43"/>
      <c r="C220" s="44"/>
      <c r="D220" s="235" t="s">
        <v>162</v>
      </c>
      <c r="E220" s="44"/>
      <c r="F220" s="236" t="s">
        <v>993</v>
      </c>
      <c r="G220" s="44"/>
      <c r="H220" s="44"/>
      <c r="I220" s="232"/>
      <c r="J220" s="44"/>
      <c r="K220" s="44"/>
      <c r="L220" s="48"/>
      <c r="M220" s="233"/>
      <c r="N220" s="234"/>
      <c r="O220" s="88"/>
      <c r="P220" s="88"/>
      <c r="Q220" s="88"/>
      <c r="R220" s="88"/>
      <c r="S220" s="88"/>
      <c r="T220" s="89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T220" s="21" t="s">
        <v>162</v>
      </c>
      <c r="AU220" s="21" t="s">
        <v>82</v>
      </c>
    </row>
    <row r="221" spans="1:51" s="14" customFormat="1" ht="12">
      <c r="A221" s="14"/>
      <c r="B221" s="247"/>
      <c r="C221" s="248"/>
      <c r="D221" s="230" t="s">
        <v>164</v>
      </c>
      <c r="E221" s="249" t="s">
        <v>19</v>
      </c>
      <c r="F221" s="250" t="s">
        <v>994</v>
      </c>
      <c r="G221" s="248"/>
      <c r="H221" s="251">
        <v>12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7" t="s">
        <v>164</v>
      </c>
      <c r="AU221" s="257" t="s">
        <v>82</v>
      </c>
      <c r="AV221" s="14" t="s">
        <v>82</v>
      </c>
      <c r="AW221" s="14" t="s">
        <v>33</v>
      </c>
      <c r="AX221" s="14" t="s">
        <v>80</v>
      </c>
      <c r="AY221" s="257" t="s">
        <v>150</v>
      </c>
    </row>
    <row r="222" spans="1:65" s="2" customFormat="1" ht="24.15" customHeight="1">
      <c r="A222" s="42"/>
      <c r="B222" s="43"/>
      <c r="C222" s="217" t="s">
        <v>387</v>
      </c>
      <c r="D222" s="217" t="s">
        <v>153</v>
      </c>
      <c r="E222" s="218" t="s">
        <v>995</v>
      </c>
      <c r="F222" s="219" t="s">
        <v>996</v>
      </c>
      <c r="G222" s="220" t="s">
        <v>235</v>
      </c>
      <c r="H222" s="221">
        <v>2</v>
      </c>
      <c r="I222" s="222"/>
      <c r="J222" s="223">
        <f>ROUND(I222*H222,2)</f>
        <v>0</v>
      </c>
      <c r="K222" s="219" t="s">
        <v>157</v>
      </c>
      <c r="L222" s="48"/>
      <c r="M222" s="224" t="s">
        <v>19</v>
      </c>
      <c r="N222" s="225" t="s">
        <v>43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28" t="s">
        <v>265</v>
      </c>
      <c r="AT222" s="228" t="s">
        <v>153</v>
      </c>
      <c r="AU222" s="228" t="s">
        <v>82</v>
      </c>
      <c r="AY222" s="21" t="s">
        <v>150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1" t="s">
        <v>80</v>
      </c>
      <c r="BK222" s="229">
        <f>ROUND(I222*H222,2)</f>
        <v>0</v>
      </c>
      <c r="BL222" s="21" t="s">
        <v>265</v>
      </c>
      <c r="BM222" s="228" t="s">
        <v>997</v>
      </c>
    </row>
    <row r="223" spans="1:47" s="2" customFormat="1" ht="12">
      <c r="A223" s="42"/>
      <c r="B223" s="43"/>
      <c r="C223" s="44"/>
      <c r="D223" s="230" t="s">
        <v>160</v>
      </c>
      <c r="E223" s="44"/>
      <c r="F223" s="231" t="s">
        <v>998</v>
      </c>
      <c r="G223" s="44"/>
      <c r="H223" s="44"/>
      <c r="I223" s="232"/>
      <c r="J223" s="44"/>
      <c r="K223" s="44"/>
      <c r="L223" s="48"/>
      <c r="M223" s="233"/>
      <c r="N223" s="234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160</v>
      </c>
      <c r="AU223" s="21" t="s">
        <v>82</v>
      </c>
    </row>
    <row r="224" spans="1:47" s="2" customFormat="1" ht="12">
      <c r="A224" s="42"/>
      <c r="B224" s="43"/>
      <c r="C224" s="44"/>
      <c r="D224" s="235" t="s">
        <v>162</v>
      </c>
      <c r="E224" s="44"/>
      <c r="F224" s="236" t="s">
        <v>999</v>
      </c>
      <c r="G224" s="44"/>
      <c r="H224" s="44"/>
      <c r="I224" s="232"/>
      <c r="J224" s="44"/>
      <c r="K224" s="44"/>
      <c r="L224" s="48"/>
      <c r="M224" s="233"/>
      <c r="N224" s="234"/>
      <c r="O224" s="88"/>
      <c r="P224" s="88"/>
      <c r="Q224" s="88"/>
      <c r="R224" s="88"/>
      <c r="S224" s="88"/>
      <c r="T224" s="89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T224" s="21" t="s">
        <v>162</v>
      </c>
      <c r="AU224" s="21" t="s">
        <v>82</v>
      </c>
    </row>
    <row r="225" spans="1:65" s="2" customFormat="1" ht="21.75" customHeight="1">
      <c r="A225" s="42"/>
      <c r="B225" s="43"/>
      <c r="C225" s="217" t="s">
        <v>391</v>
      </c>
      <c r="D225" s="217" t="s">
        <v>153</v>
      </c>
      <c r="E225" s="218" t="s">
        <v>1000</v>
      </c>
      <c r="F225" s="219" t="s">
        <v>1001</v>
      </c>
      <c r="G225" s="220" t="s">
        <v>235</v>
      </c>
      <c r="H225" s="221">
        <v>6</v>
      </c>
      <c r="I225" s="222"/>
      <c r="J225" s="223">
        <f>ROUND(I225*H225,2)</f>
        <v>0</v>
      </c>
      <c r="K225" s="219" t="s">
        <v>157</v>
      </c>
      <c r="L225" s="48"/>
      <c r="M225" s="224" t="s">
        <v>19</v>
      </c>
      <c r="N225" s="225" t="s">
        <v>43</v>
      </c>
      <c r="O225" s="88"/>
      <c r="P225" s="226">
        <f>O225*H225</f>
        <v>0</v>
      </c>
      <c r="Q225" s="226">
        <v>0.00012557</v>
      </c>
      <c r="R225" s="226">
        <f>Q225*H225</f>
        <v>0.0007534200000000001</v>
      </c>
      <c r="S225" s="226">
        <v>0</v>
      </c>
      <c r="T225" s="227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28" t="s">
        <v>265</v>
      </c>
      <c r="AT225" s="228" t="s">
        <v>153</v>
      </c>
      <c r="AU225" s="228" t="s">
        <v>82</v>
      </c>
      <c r="AY225" s="21" t="s">
        <v>150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80</v>
      </c>
      <c r="BK225" s="229">
        <f>ROUND(I225*H225,2)</f>
        <v>0</v>
      </c>
      <c r="BL225" s="21" t="s">
        <v>265</v>
      </c>
      <c r="BM225" s="228" t="s">
        <v>1002</v>
      </c>
    </row>
    <row r="226" spans="1:47" s="2" customFormat="1" ht="12">
      <c r="A226" s="42"/>
      <c r="B226" s="43"/>
      <c r="C226" s="44"/>
      <c r="D226" s="230" t="s">
        <v>160</v>
      </c>
      <c r="E226" s="44"/>
      <c r="F226" s="231" t="s">
        <v>1003</v>
      </c>
      <c r="G226" s="44"/>
      <c r="H226" s="44"/>
      <c r="I226" s="232"/>
      <c r="J226" s="44"/>
      <c r="K226" s="44"/>
      <c r="L226" s="48"/>
      <c r="M226" s="233"/>
      <c r="N226" s="234"/>
      <c r="O226" s="88"/>
      <c r="P226" s="88"/>
      <c r="Q226" s="88"/>
      <c r="R226" s="88"/>
      <c r="S226" s="88"/>
      <c r="T226" s="89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T226" s="21" t="s">
        <v>160</v>
      </c>
      <c r="AU226" s="21" t="s">
        <v>82</v>
      </c>
    </row>
    <row r="227" spans="1:47" s="2" customFormat="1" ht="12">
      <c r="A227" s="42"/>
      <c r="B227" s="43"/>
      <c r="C227" s="44"/>
      <c r="D227" s="235" t="s">
        <v>162</v>
      </c>
      <c r="E227" s="44"/>
      <c r="F227" s="236" t="s">
        <v>1004</v>
      </c>
      <c r="G227" s="44"/>
      <c r="H227" s="44"/>
      <c r="I227" s="232"/>
      <c r="J227" s="44"/>
      <c r="K227" s="44"/>
      <c r="L227" s="48"/>
      <c r="M227" s="233"/>
      <c r="N227" s="234"/>
      <c r="O227" s="88"/>
      <c r="P227" s="88"/>
      <c r="Q227" s="88"/>
      <c r="R227" s="88"/>
      <c r="S227" s="88"/>
      <c r="T227" s="89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T227" s="21" t="s">
        <v>162</v>
      </c>
      <c r="AU227" s="21" t="s">
        <v>82</v>
      </c>
    </row>
    <row r="228" spans="1:51" s="14" customFormat="1" ht="12">
      <c r="A228" s="14"/>
      <c r="B228" s="247"/>
      <c r="C228" s="248"/>
      <c r="D228" s="230" t="s">
        <v>164</v>
      </c>
      <c r="E228" s="249" t="s">
        <v>19</v>
      </c>
      <c r="F228" s="250" t="s">
        <v>1005</v>
      </c>
      <c r="G228" s="248"/>
      <c r="H228" s="251">
        <v>6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164</v>
      </c>
      <c r="AU228" s="257" t="s">
        <v>82</v>
      </c>
      <c r="AV228" s="14" t="s">
        <v>82</v>
      </c>
      <c r="AW228" s="14" t="s">
        <v>33</v>
      </c>
      <c r="AX228" s="14" t="s">
        <v>80</v>
      </c>
      <c r="AY228" s="257" t="s">
        <v>150</v>
      </c>
    </row>
    <row r="229" spans="1:65" s="2" customFormat="1" ht="16.5" customHeight="1">
      <c r="A229" s="42"/>
      <c r="B229" s="43"/>
      <c r="C229" s="217" t="s">
        <v>395</v>
      </c>
      <c r="D229" s="217" t="s">
        <v>153</v>
      </c>
      <c r="E229" s="218" t="s">
        <v>1006</v>
      </c>
      <c r="F229" s="219" t="s">
        <v>1007</v>
      </c>
      <c r="G229" s="220" t="s">
        <v>1008</v>
      </c>
      <c r="H229" s="221">
        <v>3</v>
      </c>
      <c r="I229" s="222"/>
      <c r="J229" s="223">
        <f>ROUND(I229*H229,2)</f>
        <v>0</v>
      </c>
      <c r="K229" s="219" t="s">
        <v>157</v>
      </c>
      <c r="L229" s="48"/>
      <c r="M229" s="224" t="s">
        <v>19</v>
      </c>
      <c r="N229" s="225" t="s">
        <v>43</v>
      </c>
      <c r="O229" s="88"/>
      <c r="P229" s="226">
        <f>O229*H229</f>
        <v>0</v>
      </c>
      <c r="Q229" s="226">
        <v>0.00025114</v>
      </c>
      <c r="R229" s="226">
        <f>Q229*H229</f>
        <v>0.0007534200000000001</v>
      </c>
      <c r="S229" s="226">
        <v>0</v>
      </c>
      <c r="T229" s="227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28" t="s">
        <v>265</v>
      </c>
      <c r="AT229" s="228" t="s">
        <v>153</v>
      </c>
      <c r="AU229" s="228" t="s">
        <v>82</v>
      </c>
      <c r="AY229" s="21" t="s">
        <v>150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80</v>
      </c>
      <c r="BK229" s="229">
        <f>ROUND(I229*H229,2)</f>
        <v>0</v>
      </c>
      <c r="BL229" s="21" t="s">
        <v>265</v>
      </c>
      <c r="BM229" s="228" t="s">
        <v>1009</v>
      </c>
    </row>
    <row r="230" spans="1:47" s="2" customFormat="1" ht="12">
      <c r="A230" s="42"/>
      <c r="B230" s="43"/>
      <c r="C230" s="44"/>
      <c r="D230" s="230" t="s">
        <v>160</v>
      </c>
      <c r="E230" s="44"/>
      <c r="F230" s="231" t="s">
        <v>1010</v>
      </c>
      <c r="G230" s="44"/>
      <c r="H230" s="44"/>
      <c r="I230" s="232"/>
      <c r="J230" s="44"/>
      <c r="K230" s="44"/>
      <c r="L230" s="48"/>
      <c r="M230" s="233"/>
      <c r="N230" s="234"/>
      <c r="O230" s="88"/>
      <c r="P230" s="88"/>
      <c r="Q230" s="88"/>
      <c r="R230" s="88"/>
      <c r="S230" s="88"/>
      <c r="T230" s="89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T230" s="21" t="s">
        <v>160</v>
      </c>
      <c r="AU230" s="21" t="s">
        <v>82</v>
      </c>
    </row>
    <row r="231" spans="1:47" s="2" customFormat="1" ht="12">
      <c r="A231" s="42"/>
      <c r="B231" s="43"/>
      <c r="C231" s="44"/>
      <c r="D231" s="235" t="s">
        <v>162</v>
      </c>
      <c r="E231" s="44"/>
      <c r="F231" s="236" t="s">
        <v>1011</v>
      </c>
      <c r="G231" s="44"/>
      <c r="H231" s="44"/>
      <c r="I231" s="232"/>
      <c r="J231" s="44"/>
      <c r="K231" s="44"/>
      <c r="L231" s="48"/>
      <c r="M231" s="233"/>
      <c r="N231" s="234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1" t="s">
        <v>162</v>
      </c>
      <c r="AU231" s="21" t="s">
        <v>82</v>
      </c>
    </row>
    <row r="232" spans="1:65" s="2" customFormat="1" ht="21.75" customHeight="1">
      <c r="A232" s="42"/>
      <c r="B232" s="43"/>
      <c r="C232" s="217" t="s">
        <v>399</v>
      </c>
      <c r="D232" s="217" t="s">
        <v>153</v>
      </c>
      <c r="E232" s="218" t="s">
        <v>1012</v>
      </c>
      <c r="F232" s="219" t="s">
        <v>1013</v>
      </c>
      <c r="G232" s="220" t="s">
        <v>235</v>
      </c>
      <c r="H232" s="221">
        <v>4</v>
      </c>
      <c r="I232" s="222"/>
      <c r="J232" s="223">
        <f>ROUND(I232*H232,2)</f>
        <v>0</v>
      </c>
      <c r="K232" s="219" t="s">
        <v>157</v>
      </c>
      <c r="L232" s="48"/>
      <c r="M232" s="224" t="s">
        <v>19</v>
      </c>
      <c r="N232" s="225" t="s">
        <v>43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0.00053</v>
      </c>
      <c r="T232" s="227">
        <f>S232*H232</f>
        <v>0.00212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28" t="s">
        <v>265</v>
      </c>
      <c r="AT232" s="228" t="s">
        <v>153</v>
      </c>
      <c r="AU232" s="228" t="s">
        <v>82</v>
      </c>
      <c r="AY232" s="21" t="s">
        <v>150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1" t="s">
        <v>80</v>
      </c>
      <c r="BK232" s="229">
        <f>ROUND(I232*H232,2)</f>
        <v>0</v>
      </c>
      <c r="BL232" s="21" t="s">
        <v>265</v>
      </c>
      <c r="BM232" s="228" t="s">
        <v>1014</v>
      </c>
    </row>
    <row r="233" spans="1:47" s="2" customFormat="1" ht="12">
      <c r="A233" s="42"/>
      <c r="B233" s="43"/>
      <c r="C233" s="44"/>
      <c r="D233" s="230" t="s">
        <v>160</v>
      </c>
      <c r="E233" s="44"/>
      <c r="F233" s="231" t="s">
        <v>1015</v>
      </c>
      <c r="G233" s="44"/>
      <c r="H233" s="44"/>
      <c r="I233" s="232"/>
      <c r="J233" s="44"/>
      <c r="K233" s="44"/>
      <c r="L233" s="48"/>
      <c r="M233" s="233"/>
      <c r="N233" s="234"/>
      <c r="O233" s="88"/>
      <c r="P233" s="88"/>
      <c r="Q233" s="88"/>
      <c r="R233" s="88"/>
      <c r="S233" s="88"/>
      <c r="T233" s="89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T233" s="21" t="s">
        <v>160</v>
      </c>
      <c r="AU233" s="21" t="s">
        <v>82</v>
      </c>
    </row>
    <row r="234" spans="1:47" s="2" customFormat="1" ht="12">
      <c r="A234" s="42"/>
      <c r="B234" s="43"/>
      <c r="C234" s="44"/>
      <c r="D234" s="235" t="s">
        <v>162</v>
      </c>
      <c r="E234" s="44"/>
      <c r="F234" s="236" t="s">
        <v>1016</v>
      </c>
      <c r="G234" s="44"/>
      <c r="H234" s="44"/>
      <c r="I234" s="232"/>
      <c r="J234" s="44"/>
      <c r="K234" s="44"/>
      <c r="L234" s="48"/>
      <c r="M234" s="233"/>
      <c r="N234" s="234"/>
      <c r="O234" s="88"/>
      <c r="P234" s="88"/>
      <c r="Q234" s="88"/>
      <c r="R234" s="88"/>
      <c r="S234" s="88"/>
      <c r="T234" s="89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T234" s="21" t="s">
        <v>162</v>
      </c>
      <c r="AU234" s="21" t="s">
        <v>82</v>
      </c>
    </row>
    <row r="235" spans="1:65" s="2" customFormat="1" ht="16.5" customHeight="1">
      <c r="A235" s="42"/>
      <c r="B235" s="43"/>
      <c r="C235" s="217" t="s">
        <v>407</v>
      </c>
      <c r="D235" s="217" t="s">
        <v>153</v>
      </c>
      <c r="E235" s="218" t="s">
        <v>1017</v>
      </c>
      <c r="F235" s="219" t="s">
        <v>1018</v>
      </c>
      <c r="G235" s="220" t="s">
        <v>235</v>
      </c>
      <c r="H235" s="221">
        <v>2</v>
      </c>
      <c r="I235" s="222"/>
      <c r="J235" s="223">
        <f>ROUND(I235*H235,2)</f>
        <v>0</v>
      </c>
      <c r="K235" s="219" t="s">
        <v>157</v>
      </c>
      <c r="L235" s="48"/>
      <c r="M235" s="224" t="s">
        <v>19</v>
      </c>
      <c r="N235" s="225" t="s">
        <v>43</v>
      </c>
      <c r="O235" s="88"/>
      <c r="P235" s="226">
        <f>O235*H235</f>
        <v>0</v>
      </c>
      <c r="Q235" s="226">
        <v>0.0006</v>
      </c>
      <c r="R235" s="226">
        <f>Q235*H235</f>
        <v>0.0012</v>
      </c>
      <c r="S235" s="226">
        <v>0</v>
      </c>
      <c r="T235" s="227">
        <f>S235*H235</f>
        <v>0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R235" s="228" t="s">
        <v>265</v>
      </c>
      <c r="AT235" s="228" t="s">
        <v>153</v>
      </c>
      <c r="AU235" s="228" t="s">
        <v>82</v>
      </c>
      <c r="AY235" s="21" t="s">
        <v>150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1" t="s">
        <v>80</v>
      </c>
      <c r="BK235" s="229">
        <f>ROUND(I235*H235,2)</f>
        <v>0</v>
      </c>
      <c r="BL235" s="21" t="s">
        <v>265</v>
      </c>
      <c r="BM235" s="228" t="s">
        <v>1019</v>
      </c>
    </row>
    <row r="236" spans="1:47" s="2" customFormat="1" ht="12">
      <c r="A236" s="42"/>
      <c r="B236" s="43"/>
      <c r="C236" s="44"/>
      <c r="D236" s="230" t="s">
        <v>160</v>
      </c>
      <c r="E236" s="44"/>
      <c r="F236" s="231" t="s">
        <v>1020</v>
      </c>
      <c r="G236" s="44"/>
      <c r="H236" s="44"/>
      <c r="I236" s="232"/>
      <c r="J236" s="44"/>
      <c r="K236" s="44"/>
      <c r="L236" s="48"/>
      <c r="M236" s="233"/>
      <c r="N236" s="234"/>
      <c r="O236" s="88"/>
      <c r="P236" s="88"/>
      <c r="Q236" s="88"/>
      <c r="R236" s="88"/>
      <c r="S236" s="88"/>
      <c r="T236" s="89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T236" s="21" t="s">
        <v>160</v>
      </c>
      <c r="AU236" s="21" t="s">
        <v>82</v>
      </c>
    </row>
    <row r="237" spans="1:47" s="2" customFormat="1" ht="12">
      <c r="A237" s="42"/>
      <c r="B237" s="43"/>
      <c r="C237" s="44"/>
      <c r="D237" s="235" t="s">
        <v>162</v>
      </c>
      <c r="E237" s="44"/>
      <c r="F237" s="236" t="s">
        <v>1021</v>
      </c>
      <c r="G237" s="44"/>
      <c r="H237" s="44"/>
      <c r="I237" s="232"/>
      <c r="J237" s="44"/>
      <c r="K237" s="44"/>
      <c r="L237" s="48"/>
      <c r="M237" s="233"/>
      <c r="N237" s="234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1" t="s">
        <v>162</v>
      </c>
      <c r="AU237" s="21" t="s">
        <v>82</v>
      </c>
    </row>
    <row r="238" spans="1:65" s="2" customFormat="1" ht="16.5" customHeight="1">
      <c r="A238" s="42"/>
      <c r="B238" s="43"/>
      <c r="C238" s="217" t="s">
        <v>418</v>
      </c>
      <c r="D238" s="217" t="s">
        <v>153</v>
      </c>
      <c r="E238" s="218" t="s">
        <v>1022</v>
      </c>
      <c r="F238" s="219" t="s">
        <v>1023</v>
      </c>
      <c r="G238" s="220" t="s">
        <v>235</v>
      </c>
      <c r="H238" s="221">
        <v>2</v>
      </c>
      <c r="I238" s="222"/>
      <c r="J238" s="223">
        <f>ROUND(I238*H238,2)</f>
        <v>0</v>
      </c>
      <c r="K238" s="219" t="s">
        <v>157</v>
      </c>
      <c r="L238" s="48"/>
      <c r="M238" s="224" t="s">
        <v>19</v>
      </c>
      <c r="N238" s="225" t="s">
        <v>43</v>
      </c>
      <c r="O238" s="88"/>
      <c r="P238" s="226">
        <f>O238*H238</f>
        <v>0</v>
      </c>
      <c r="Q238" s="226">
        <v>0.00238</v>
      </c>
      <c r="R238" s="226">
        <f>Q238*H238</f>
        <v>0.00476</v>
      </c>
      <c r="S238" s="226">
        <v>0</v>
      </c>
      <c r="T238" s="227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28" t="s">
        <v>265</v>
      </c>
      <c r="AT238" s="228" t="s">
        <v>153</v>
      </c>
      <c r="AU238" s="228" t="s">
        <v>82</v>
      </c>
      <c r="AY238" s="21" t="s">
        <v>150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1" t="s">
        <v>80</v>
      </c>
      <c r="BK238" s="229">
        <f>ROUND(I238*H238,2)</f>
        <v>0</v>
      </c>
      <c r="BL238" s="21" t="s">
        <v>265</v>
      </c>
      <c r="BM238" s="228" t="s">
        <v>1024</v>
      </c>
    </row>
    <row r="239" spans="1:47" s="2" customFormat="1" ht="12">
      <c r="A239" s="42"/>
      <c r="B239" s="43"/>
      <c r="C239" s="44"/>
      <c r="D239" s="230" t="s">
        <v>160</v>
      </c>
      <c r="E239" s="44"/>
      <c r="F239" s="231" t="s">
        <v>1025</v>
      </c>
      <c r="G239" s="44"/>
      <c r="H239" s="44"/>
      <c r="I239" s="232"/>
      <c r="J239" s="44"/>
      <c r="K239" s="44"/>
      <c r="L239" s="48"/>
      <c r="M239" s="233"/>
      <c r="N239" s="234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1" t="s">
        <v>160</v>
      </c>
      <c r="AU239" s="21" t="s">
        <v>82</v>
      </c>
    </row>
    <row r="240" spans="1:47" s="2" customFormat="1" ht="12">
      <c r="A240" s="42"/>
      <c r="B240" s="43"/>
      <c r="C240" s="44"/>
      <c r="D240" s="235" t="s">
        <v>162</v>
      </c>
      <c r="E240" s="44"/>
      <c r="F240" s="236" t="s">
        <v>1026</v>
      </c>
      <c r="G240" s="44"/>
      <c r="H240" s="44"/>
      <c r="I240" s="232"/>
      <c r="J240" s="44"/>
      <c r="K240" s="44"/>
      <c r="L240" s="48"/>
      <c r="M240" s="233"/>
      <c r="N240" s="234"/>
      <c r="O240" s="88"/>
      <c r="P240" s="88"/>
      <c r="Q240" s="88"/>
      <c r="R240" s="88"/>
      <c r="S240" s="88"/>
      <c r="T240" s="89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T240" s="21" t="s">
        <v>162</v>
      </c>
      <c r="AU240" s="21" t="s">
        <v>82</v>
      </c>
    </row>
    <row r="241" spans="1:65" s="2" customFormat="1" ht="24.15" customHeight="1">
      <c r="A241" s="42"/>
      <c r="B241" s="43"/>
      <c r="C241" s="217" t="s">
        <v>428</v>
      </c>
      <c r="D241" s="217" t="s">
        <v>153</v>
      </c>
      <c r="E241" s="218" t="s">
        <v>1027</v>
      </c>
      <c r="F241" s="219" t="s">
        <v>1028</v>
      </c>
      <c r="G241" s="220" t="s">
        <v>184</v>
      </c>
      <c r="H241" s="221">
        <v>35</v>
      </c>
      <c r="I241" s="222"/>
      <c r="J241" s="223">
        <f>ROUND(I241*H241,2)</f>
        <v>0</v>
      </c>
      <c r="K241" s="219" t="s">
        <v>157</v>
      </c>
      <c r="L241" s="48"/>
      <c r="M241" s="224" t="s">
        <v>19</v>
      </c>
      <c r="N241" s="225" t="s">
        <v>43</v>
      </c>
      <c r="O241" s="88"/>
      <c r="P241" s="226">
        <f>O241*H241</f>
        <v>0</v>
      </c>
      <c r="Q241" s="226">
        <v>0.0001897235</v>
      </c>
      <c r="R241" s="226">
        <f>Q241*H241</f>
        <v>0.0066403224999999995</v>
      </c>
      <c r="S241" s="226">
        <v>0</v>
      </c>
      <c r="T241" s="227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28" t="s">
        <v>265</v>
      </c>
      <c r="AT241" s="228" t="s">
        <v>153</v>
      </c>
      <c r="AU241" s="228" t="s">
        <v>82</v>
      </c>
      <c r="AY241" s="21" t="s">
        <v>150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1" t="s">
        <v>80</v>
      </c>
      <c r="BK241" s="229">
        <f>ROUND(I241*H241,2)</f>
        <v>0</v>
      </c>
      <c r="BL241" s="21" t="s">
        <v>265</v>
      </c>
      <c r="BM241" s="228" t="s">
        <v>1029</v>
      </c>
    </row>
    <row r="242" spans="1:47" s="2" customFormat="1" ht="12">
      <c r="A242" s="42"/>
      <c r="B242" s="43"/>
      <c r="C242" s="44"/>
      <c r="D242" s="230" t="s">
        <v>160</v>
      </c>
      <c r="E242" s="44"/>
      <c r="F242" s="231" t="s">
        <v>1030</v>
      </c>
      <c r="G242" s="44"/>
      <c r="H242" s="44"/>
      <c r="I242" s="232"/>
      <c r="J242" s="44"/>
      <c r="K242" s="44"/>
      <c r="L242" s="48"/>
      <c r="M242" s="233"/>
      <c r="N242" s="234"/>
      <c r="O242" s="88"/>
      <c r="P242" s="88"/>
      <c r="Q242" s="88"/>
      <c r="R242" s="88"/>
      <c r="S242" s="88"/>
      <c r="T242" s="89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T242" s="21" t="s">
        <v>160</v>
      </c>
      <c r="AU242" s="21" t="s">
        <v>82</v>
      </c>
    </row>
    <row r="243" spans="1:47" s="2" customFormat="1" ht="12">
      <c r="A243" s="42"/>
      <c r="B243" s="43"/>
      <c r="C243" s="44"/>
      <c r="D243" s="235" t="s">
        <v>162</v>
      </c>
      <c r="E243" s="44"/>
      <c r="F243" s="236" t="s">
        <v>1031</v>
      </c>
      <c r="G243" s="44"/>
      <c r="H243" s="44"/>
      <c r="I243" s="232"/>
      <c r="J243" s="44"/>
      <c r="K243" s="44"/>
      <c r="L243" s="48"/>
      <c r="M243" s="233"/>
      <c r="N243" s="234"/>
      <c r="O243" s="88"/>
      <c r="P243" s="88"/>
      <c r="Q243" s="88"/>
      <c r="R243" s="88"/>
      <c r="S243" s="88"/>
      <c r="T243" s="89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T243" s="21" t="s">
        <v>162</v>
      </c>
      <c r="AU243" s="21" t="s">
        <v>82</v>
      </c>
    </row>
    <row r="244" spans="1:51" s="14" customFormat="1" ht="12">
      <c r="A244" s="14"/>
      <c r="B244" s="247"/>
      <c r="C244" s="248"/>
      <c r="D244" s="230" t="s">
        <v>164</v>
      </c>
      <c r="E244" s="249" t="s">
        <v>19</v>
      </c>
      <c r="F244" s="250" t="s">
        <v>1032</v>
      </c>
      <c r="G244" s="248"/>
      <c r="H244" s="251">
        <v>35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7" t="s">
        <v>164</v>
      </c>
      <c r="AU244" s="257" t="s">
        <v>82</v>
      </c>
      <c r="AV244" s="14" t="s">
        <v>82</v>
      </c>
      <c r="AW244" s="14" t="s">
        <v>33</v>
      </c>
      <c r="AX244" s="14" t="s">
        <v>80</v>
      </c>
      <c r="AY244" s="257" t="s">
        <v>150</v>
      </c>
    </row>
    <row r="245" spans="1:65" s="2" customFormat="1" ht="21.75" customHeight="1">
      <c r="A245" s="42"/>
      <c r="B245" s="43"/>
      <c r="C245" s="217" t="s">
        <v>436</v>
      </c>
      <c r="D245" s="217" t="s">
        <v>153</v>
      </c>
      <c r="E245" s="218" t="s">
        <v>1033</v>
      </c>
      <c r="F245" s="219" t="s">
        <v>1034</v>
      </c>
      <c r="G245" s="220" t="s">
        <v>184</v>
      </c>
      <c r="H245" s="221">
        <v>75</v>
      </c>
      <c r="I245" s="222"/>
      <c r="J245" s="223">
        <f>ROUND(I245*H245,2)</f>
        <v>0</v>
      </c>
      <c r="K245" s="219" t="s">
        <v>157</v>
      </c>
      <c r="L245" s="48"/>
      <c r="M245" s="224" t="s">
        <v>19</v>
      </c>
      <c r="N245" s="225" t="s">
        <v>43</v>
      </c>
      <c r="O245" s="88"/>
      <c r="P245" s="226">
        <f>O245*H245</f>
        <v>0</v>
      </c>
      <c r="Q245" s="226">
        <v>1E-05</v>
      </c>
      <c r="R245" s="226">
        <f>Q245*H245</f>
        <v>0.00075</v>
      </c>
      <c r="S245" s="226">
        <v>0</v>
      </c>
      <c r="T245" s="227">
        <f>S245*H245</f>
        <v>0</v>
      </c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R245" s="228" t="s">
        <v>702</v>
      </c>
      <c r="AT245" s="228" t="s">
        <v>153</v>
      </c>
      <c r="AU245" s="228" t="s">
        <v>82</v>
      </c>
      <c r="AY245" s="21" t="s">
        <v>150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1" t="s">
        <v>80</v>
      </c>
      <c r="BK245" s="229">
        <f>ROUND(I245*H245,2)</f>
        <v>0</v>
      </c>
      <c r="BL245" s="21" t="s">
        <v>702</v>
      </c>
      <c r="BM245" s="228" t="s">
        <v>1035</v>
      </c>
    </row>
    <row r="246" spans="1:47" s="2" customFormat="1" ht="12">
      <c r="A246" s="42"/>
      <c r="B246" s="43"/>
      <c r="C246" s="44"/>
      <c r="D246" s="230" t="s">
        <v>160</v>
      </c>
      <c r="E246" s="44"/>
      <c r="F246" s="231" t="s">
        <v>1036</v>
      </c>
      <c r="G246" s="44"/>
      <c r="H246" s="44"/>
      <c r="I246" s="232"/>
      <c r="J246" s="44"/>
      <c r="K246" s="44"/>
      <c r="L246" s="48"/>
      <c r="M246" s="233"/>
      <c r="N246" s="234"/>
      <c r="O246" s="88"/>
      <c r="P246" s="88"/>
      <c r="Q246" s="88"/>
      <c r="R246" s="88"/>
      <c r="S246" s="88"/>
      <c r="T246" s="89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T246" s="21" t="s">
        <v>160</v>
      </c>
      <c r="AU246" s="21" t="s">
        <v>82</v>
      </c>
    </row>
    <row r="247" spans="1:47" s="2" customFormat="1" ht="12">
      <c r="A247" s="42"/>
      <c r="B247" s="43"/>
      <c r="C247" s="44"/>
      <c r="D247" s="235" t="s">
        <v>162</v>
      </c>
      <c r="E247" s="44"/>
      <c r="F247" s="236" t="s">
        <v>1037</v>
      </c>
      <c r="G247" s="44"/>
      <c r="H247" s="44"/>
      <c r="I247" s="232"/>
      <c r="J247" s="44"/>
      <c r="K247" s="44"/>
      <c r="L247" s="48"/>
      <c r="M247" s="233"/>
      <c r="N247" s="234"/>
      <c r="O247" s="88"/>
      <c r="P247" s="88"/>
      <c r="Q247" s="88"/>
      <c r="R247" s="88"/>
      <c r="S247" s="88"/>
      <c r="T247" s="89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T247" s="21" t="s">
        <v>162</v>
      </c>
      <c r="AU247" s="21" t="s">
        <v>82</v>
      </c>
    </row>
    <row r="248" spans="1:65" s="2" customFormat="1" ht="16.5" customHeight="1">
      <c r="A248" s="42"/>
      <c r="B248" s="43"/>
      <c r="C248" s="217" t="s">
        <v>439</v>
      </c>
      <c r="D248" s="217" t="s">
        <v>153</v>
      </c>
      <c r="E248" s="218" t="s">
        <v>1038</v>
      </c>
      <c r="F248" s="219" t="s">
        <v>1039</v>
      </c>
      <c r="G248" s="220" t="s">
        <v>235</v>
      </c>
      <c r="H248" s="221">
        <v>4</v>
      </c>
      <c r="I248" s="222"/>
      <c r="J248" s="223">
        <f>ROUND(I248*H248,2)</f>
        <v>0</v>
      </c>
      <c r="K248" s="219" t="s">
        <v>382</v>
      </c>
      <c r="L248" s="48"/>
      <c r="M248" s="224" t="s">
        <v>19</v>
      </c>
      <c r="N248" s="225" t="s">
        <v>43</v>
      </c>
      <c r="O248" s="88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28" t="s">
        <v>158</v>
      </c>
      <c r="AT248" s="228" t="s">
        <v>153</v>
      </c>
      <c r="AU248" s="228" t="s">
        <v>82</v>
      </c>
      <c r="AY248" s="21" t="s">
        <v>150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1" t="s">
        <v>80</v>
      </c>
      <c r="BK248" s="229">
        <f>ROUND(I248*H248,2)</f>
        <v>0</v>
      </c>
      <c r="BL248" s="21" t="s">
        <v>158</v>
      </c>
      <c r="BM248" s="228" t="s">
        <v>1040</v>
      </c>
    </row>
    <row r="249" spans="1:47" s="2" customFormat="1" ht="12">
      <c r="A249" s="42"/>
      <c r="B249" s="43"/>
      <c r="C249" s="44"/>
      <c r="D249" s="230" t="s">
        <v>160</v>
      </c>
      <c r="E249" s="44"/>
      <c r="F249" s="231" t="s">
        <v>1039</v>
      </c>
      <c r="G249" s="44"/>
      <c r="H249" s="44"/>
      <c r="I249" s="232"/>
      <c r="J249" s="44"/>
      <c r="K249" s="44"/>
      <c r="L249" s="48"/>
      <c r="M249" s="233"/>
      <c r="N249" s="234"/>
      <c r="O249" s="88"/>
      <c r="P249" s="88"/>
      <c r="Q249" s="88"/>
      <c r="R249" s="88"/>
      <c r="S249" s="88"/>
      <c r="T249" s="89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T249" s="21" t="s">
        <v>160</v>
      </c>
      <c r="AU249" s="21" t="s">
        <v>82</v>
      </c>
    </row>
    <row r="250" spans="1:65" s="2" customFormat="1" ht="24.15" customHeight="1">
      <c r="A250" s="42"/>
      <c r="B250" s="43"/>
      <c r="C250" s="217" t="s">
        <v>442</v>
      </c>
      <c r="D250" s="217" t="s">
        <v>153</v>
      </c>
      <c r="E250" s="218" t="s">
        <v>1041</v>
      </c>
      <c r="F250" s="219" t="s">
        <v>1042</v>
      </c>
      <c r="G250" s="220" t="s">
        <v>337</v>
      </c>
      <c r="H250" s="221">
        <v>0.072</v>
      </c>
      <c r="I250" s="222"/>
      <c r="J250" s="223">
        <f>ROUND(I250*H250,2)</f>
        <v>0</v>
      </c>
      <c r="K250" s="219" t="s">
        <v>157</v>
      </c>
      <c r="L250" s="48"/>
      <c r="M250" s="224" t="s">
        <v>19</v>
      </c>
      <c r="N250" s="225" t="s">
        <v>43</v>
      </c>
      <c r="O250" s="88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28" t="s">
        <v>265</v>
      </c>
      <c r="AT250" s="228" t="s">
        <v>153</v>
      </c>
      <c r="AU250" s="228" t="s">
        <v>82</v>
      </c>
      <c r="AY250" s="21" t="s">
        <v>150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1" t="s">
        <v>80</v>
      </c>
      <c r="BK250" s="229">
        <f>ROUND(I250*H250,2)</f>
        <v>0</v>
      </c>
      <c r="BL250" s="21" t="s">
        <v>265</v>
      </c>
      <c r="BM250" s="228" t="s">
        <v>1043</v>
      </c>
    </row>
    <row r="251" spans="1:47" s="2" customFormat="1" ht="12">
      <c r="A251" s="42"/>
      <c r="B251" s="43"/>
      <c r="C251" s="44"/>
      <c r="D251" s="230" t="s">
        <v>160</v>
      </c>
      <c r="E251" s="44"/>
      <c r="F251" s="231" t="s">
        <v>1044</v>
      </c>
      <c r="G251" s="44"/>
      <c r="H251" s="44"/>
      <c r="I251" s="232"/>
      <c r="J251" s="44"/>
      <c r="K251" s="44"/>
      <c r="L251" s="48"/>
      <c r="M251" s="233"/>
      <c r="N251" s="234"/>
      <c r="O251" s="88"/>
      <c r="P251" s="88"/>
      <c r="Q251" s="88"/>
      <c r="R251" s="88"/>
      <c r="S251" s="88"/>
      <c r="T251" s="89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T251" s="21" t="s">
        <v>160</v>
      </c>
      <c r="AU251" s="21" t="s">
        <v>82</v>
      </c>
    </row>
    <row r="252" spans="1:47" s="2" customFormat="1" ht="12">
      <c r="A252" s="42"/>
      <c r="B252" s="43"/>
      <c r="C252" s="44"/>
      <c r="D252" s="235" t="s">
        <v>162</v>
      </c>
      <c r="E252" s="44"/>
      <c r="F252" s="236" t="s">
        <v>1045</v>
      </c>
      <c r="G252" s="44"/>
      <c r="H252" s="44"/>
      <c r="I252" s="232"/>
      <c r="J252" s="44"/>
      <c r="K252" s="44"/>
      <c r="L252" s="48"/>
      <c r="M252" s="233"/>
      <c r="N252" s="234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1" t="s">
        <v>162</v>
      </c>
      <c r="AU252" s="21" t="s">
        <v>82</v>
      </c>
    </row>
    <row r="253" spans="1:63" s="12" customFormat="1" ht="22.8" customHeight="1">
      <c r="A253" s="12"/>
      <c r="B253" s="201"/>
      <c r="C253" s="202"/>
      <c r="D253" s="203" t="s">
        <v>71</v>
      </c>
      <c r="E253" s="215" t="s">
        <v>1046</v>
      </c>
      <c r="F253" s="215" t="s">
        <v>1047</v>
      </c>
      <c r="G253" s="202"/>
      <c r="H253" s="202"/>
      <c r="I253" s="205"/>
      <c r="J253" s="216">
        <f>BK253</f>
        <v>0</v>
      </c>
      <c r="K253" s="202"/>
      <c r="L253" s="207"/>
      <c r="M253" s="208"/>
      <c r="N253" s="209"/>
      <c r="O253" s="209"/>
      <c r="P253" s="210">
        <f>SUM(P254:P298)</f>
        <v>0</v>
      </c>
      <c r="Q253" s="209"/>
      <c r="R253" s="210">
        <f>SUM(R254:R298)</f>
        <v>0.019188398</v>
      </c>
      <c r="S253" s="209"/>
      <c r="T253" s="211">
        <f>SUM(T254:T298)</f>
        <v>0.11365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2" t="s">
        <v>82</v>
      </c>
      <c r="AT253" s="213" t="s">
        <v>71</v>
      </c>
      <c r="AU253" s="213" t="s">
        <v>80</v>
      </c>
      <c r="AY253" s="212" t="s">
        <v>150</v>
      </c>
      <c r="BK253" s="214">
        <f>SUM(BK254:BK298)</f>
        <v>0</v>
      </c>
    </row>
    <row r="254" spans="1:65" s="2" customFormat="1" ht="16.5" customHeight="1">
      <c r="A254" s="42"/>
      <c r="B254" s="43"/>
      <c r="C254" s="217" t="s">
        <v>448</v>
      </c>
      <c r="D254" s="217" t="s">
        <v>153</v>
      </c>
      <c r="E254" s="218" t="s">
        <v>1048</v>
      </c>
      <c r="F254" s="219" t="s">
        <v>1049</v>
      </c>
      <c r="G254" s="220" t="s">
        <v>1050</v>
      </c>
      <c r="H254" s="221">
        <v>1</v>
      </c>
      <c r="I254" s="222"/>
      <c r="J254" s="223">
        <f>ROUND(I254*H254,2)</f>
        <v>0</v>
      </c>
      <c r="K254" s="219" t="s">
        <v>157</v>
      </c>
      <c r="L254" s="48"/>
      <c r="M254" s="224" t="s">
        <v>19</v>
      </c>
      <c r="N254" s="225" t="s">
        <v>43</v>
      </c>
      <c r="O254" s="88"/>
      <c r="P254" s="226">
        <f>O254*H254</f>
        <v>0</v>
      </c>
      <c r="Q254" s="226">
        <v>0</v>
      </c>
      <c r="R254" s="226">
        <f>Q254*H254</f>
        <v>0</v>
      </c>
      <c r="S254" s="226">
        <v>0.01933</v>
      </c>
      <c r="T254" s="227">
        <f>S254*H254</f>
        <v>0.01933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28" t="s">
        <v>265</v>
      </c>
      <c r="AT254" s="228" t="s">
        <v>153</v>
      </c>
      <c r="AU254" s="228" t="s">
        <v>82</v>
      </c>
      <c r="AY254" s="21" t="s">
        <v>150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1" t="s">
        <v>80</v>
      </c>
      <c r="BK254" s="229">
        <f>ROUND(I254*H254,2)</f>
        <v>0</v>
      </c>
      <c r="BL254" s="21" t="s">
        <v>265</v>
      </c>
      <c r="BM254" s="228" t="s">
        <v>1051</v>
      </c>
    </row>
    <row r="255" spans="1:47" s="2" customFormat="1" ht="12">
      <c r="A255" s="42"/>
      <c r="B255" s="43"/>
      <c r="C255" s="44"/>
      <c r="D255" s="230" t="s">
        <v>160</v>
      </c>
      <c r="E255" s="44"/>
      <c r="F255" s="231" t="s">
        <v>1052</v>
      </c>
      <c r="G255" s="44"/>
      <c r="H255" s="44"/>
      <c r="I255" s="232"/>
      <c r="J255" s="44"/>
      <c r="K255" s="44"/>
      <c r="L255" s="48"/>
      <c r="M255" s="233"/>
      <c r="N255" s="234"/>
      <c r="O255" s="88"/>
      <c r="P255" s="88"/>
      <c r="Q255" s="88"/>
      <c r="R255" s="88"/>
      <c r="S255" s="88"/>
      <c r="T255" s="89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T255" s="21" t="s">
        <v>160</v>
      </c>
      <c r="AU255" s="21" t="s">
        <v>82</v>
      </c>
    </row>
    <row r="256" spans="1:47" s="2" customFormat="1" ht="12">
      <c r="A256" s="42"/>
      <c r="B256" s="43"/>
      <c r="C256" s="44"/>
      <c r="D256" s="235" t="s">
        <v>162</v>
      </c>
      <c r="E256" s="44"/>
      <c r="F256" s="236" t="s">
        <v>1053</v>
      </c>
      <c r="G256" s="44"/>
      <c r="H256" s="44"/>
      <c r="I256" s="232"/>
      <c r="J256" s="44"/>
      <c r="K256" s="44"/>
      <c r="L256" s="48"/>
      <c r="M256" s="233"/>
      <c r="N256" s="234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1" t="s">
        <v>162</v>
      </c>
      <c r="AU256" s="21" t="s">
        <v>82</v>
      </c>
    </row>
    <row r="257" spans="1:65" s="2" customFormat="1" ht="16.5" customHeight="1">
      <c r="A257" s="42"/>
      <c r="B257" s="43"/>
      <c r="C257" s="217" t="s">
        <v>451</v>
      </c>
      <c r="D257" s="217" t="s">
        <v>153</v>
      </c>
      <c r="E257" s="218" t="s">
        <v>1054</v>
      </c>
      <c r="F257" s="219" t="s">
        <v>1055</v>
      </c>
      <c r="G257" s="220" t="s">
        <v>235</v>
      </c>
      <c r="H257" s="221">
        <v>3</v>
      </c>
      <c r="I257" s="222"/>
      <c r="J257" s="223">
        <f>ROUND(I257*H257,2)</f>
        <v>0</v>
      </c>
      <c r="K257" s="219" t="s">
        <v>157</v>
      </c>
      <c r="L257" s="48"/>
      <c r="M257" s="224" t="s">
        <v>19</v>
      </c>
      <c r="N257" s="225" t="s">
        <v>43</v>
      </c>
      <c r="O257" s="88"/>
      <c r="P257" s="226">
        <f>O257*H257</f>
        <v>0</v>
      </c>
      <c r="Q257" s="226">
        <v>0.0018288363</v>
      </c>
      <c r="R257" s="226">
        <f>Q257*H257</f>
        <v>0.0054865089</v>
      </c>
      <c r="S257" s="226">
        <v>0</v>
      </c>
      <c r="T257" s="227">
        <f>S257*H257</f>
        <v>0</v>
      </c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R257" s="228" t="s">
        <v>265</v>
      </c>
      <c r="AT257" s="228" t="s">
        <v>153</v>
      </c>
      <c r="AU257" s="228" t="s">
        <v>82</v>
      </c>
      <c r="AY257" s="21" t="s">
        <v>150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1" t="s">
        <v>80</v>
      </c>
      <c r="BK257" s="229">
        <f>ROUND(I257*H257,2)</f>
        <v>0</v>
      </c>
      <c r="BL257" s="21" t="s">
        <v>265</v>
      </c>
      <c r="BM257" s="228" t="s">
        <v>1056</v>
      </c>
    </row>
    <row r="258" spans="1:47" s="2" customFormat="1" ht="12">
      <c r="A258" s="42"/>
      <c r="B258" s="43"/>
      <c r="C258" s="44"/>
      <c r="D258" s="230" t="s">
        <v>160</v>
      </c>
      <c r="E258" s="44"/>
      <c r="F258" s="231" t="s">
        <v>1057</v>
      </c>
      <c r="G258" s="44"/>
      <c r="H258" s="44"/>
      <c r="I258" s="232"/>
      <c r="J258" s="44"/>
      <c r="K258" s="44"/>
      <c r="L258" s="48"/>
      <c r="M258" s="233"/>
      <c r="N258" s="234"/>
      <c r="O258" s="88"/>
      <c r="P258" s="88"/>
      <c r="Q258" s="88"/>
      <c r="R258" s="88"/>
      <c r="S258" s="88"/>
      <c r="T258" s="89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T258" s="21" t="s">
        <v>160</v>
      </c>
      <c r="AU258" s="21" t="s">
        <v>82</v>
      </c>
    </row>
    <row r="259" spans="1:47" s="2" customFormat="1" ht="12">
      <c r="A259" s="42"/>
      <c r="B259" s="43"/>
      <c r="C259" s="44"/>
      <c r="D259" s="235" t="s">
        <v>162</v>
      </c>
      <c r="E259" s="44"/>
      <c r="F259" s="236" t="s">
        <v>1058</v>
      </c>
      <c r="G259" s="44"/>
      <c r="H259" s="44"/>
      <c r="I259" s="232"/>
      <c r="J259" s="44"/>
      <c r="K259" s="44"/>
      <c r="L259" s="48"/>
      <c r="M259" s="233"/>
      <c r="N259" s="234"/>
      <c r="O259" s="88"/>
      <c r="P259" s="88"/>
      <c r="Q259" s="88"/>
      <c r="R259" s="88"/>
      <c r="S259" s="88"/>
      <c r="T259" s="89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T259" s="21" t="s">
        <v>162</v>
      </c>
      <c r="AU259" s="21" t="s">
        <v>82</v>
      </c>
    </row>
    <row r="260" spans="1:65" s="2" customFormat="1" ht="33" customHeight="1">
      <c r="A260" s="42"/>
      <c r="B260" s="43"/>
      <c r="C260" s="269" t="s">
        <v>458</v>
      </c>
      <c r="D260" s="269" t="s">
        <v>240</v>
      </c>
      <c r="E260" s="270" t="s">
        <v>1059</v>
      </c>
      <c r="F260" s="271" t="s">
        <v>1060</v>
      </c>
      <c r="G260" s="272" t="s">
        <v>235</v>
      </c>
      <c r="H260" s="273">
        <v>3</v>
      </c>
      <c r="I260" s="274"/>
      <c r="J260" s="275">
        <f>ROUND(I260*H260,2)</f>
        <v>0</v>
      </c>
      <c r="K260" s="271" t="s">
        <v>382</v>
      </c>
      <c r="L260" s="276"/>
      <c r="M260" s="277" t="s">
        <v>19</v>
      </c>
      <c r="N260" s="278" t="s">
        <v>43</v>
      </c>
      <c r="O260" s="88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R260" s="228" t="s">
        <v>384</v>
      </c>
      <c r="AT260" s="228" t="s">
        <v>240</v>
      </c>
      <c r="AU260" s="228" t="s">
        <v>82</v>
      </c>
      <c r="AY260" s="21" t="s">
        <v>150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1" t="s">
        <v>80</v>
      </c>
      <c r="BK260" s="229">
        <f>ROUND(I260*H260,2)</f>
        <v>0</v>
      </c>
      <c r="BL260" s="21" t="s">
        <v>265</v>
      </c>
      <c r="BM260" s="228" t="s">
        <v>1061</v>
      </c>
    </row>
    <row r="261" spans="1:47" s="2" customFormat="1" ht="12">
      <c r="A261" s="42"/>
      <c r="B261" s="43"/>
      <c r="C261" s="44"/>
      <c r="D261" s="230" t="s">
        <v>160</v>
      </c>
      <c r="E261" s="44"/>
      <c r="F261" s="231" t="s">
        <v>1060</v>
      </c>
      <c r="G261" s="44"/>
      <c r="H261" s="44"/>
      <c r="I261" s="232"/>
      <c r="J261" s="44"/>
      <c r="K261" s="44"/>
      <c r="L261" s="48"/>
      <c r="M261" s="233"/>
      <c r="N261" s="234"/>
      <c r="O261" s="88"/>
      <c r="P261" s="88"/>
      <c r="Q261" s="88"/>
      <c r="R261" s="88"/>
      <c r="S261" s="88"/>
      <c r="T261" s="89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T261" s="21" t="s">
        <v>160</v>
      </c>
      <c r="AU261" s="21" t="s">
        <v>82</v>
      </c>
    </row>
    <row r="262" spans="1:65" s="2" customFormat="1" ht="24.15" customHeight="1">
      <c r="A262" s="42"/>
      <c r="B262" s="43"/>
      <c r="C262" s="217" t="s">
        <v>461</v>
      </c>
      <c r="D262" s="217" t="s">
        <v>153</v>
      </c>
      <c r="E262" s="218" t="s">
        <v>1062</v>
      </c>
      <c r="F262" s="219" t="s">
        <v>1063</v>
      </c>
      <c r="G262" s="220" t="s">
        <v>1050</v>
      </c>
      <c r="H262" s="221">
        <v>4</v>
      </c>
      <c r="I262" s="222"/>
      <c r="J262" s="223">
        <f>ROUND(I262*H262,2)</f>
        <v>0</v>
      </c>
      <c r="K262" s="219" t="s">
        <v>157</v>
      </c>
      <c r="L262" s="48"/>
      <c r="M262" s="224" t="s">
        <v>19</v>
      </c>
      <c r="N262" s="225" t="s">
        <v>43</v>
      </c>
      <c r="O262" s="88"/>
      <c r="P262" s="226">
        <f>O262*H262</f>
        <v>0</v>
      </c>
      <c r="Q262" s="226">
        <v>0</v>
      </c>
      <c r="R262" s="226">
        <f>Q262*H262</f>
        <v>0</v>
      </c>
      <c r="S262" s="226">
        <v>0.01107</v>
      </c>
      <c r="T262" s="227">
        <f>S262*H262</f>
        <v>0.04428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R262" s="228" t="s">
        <v>265</v>
      </c>
      <c r="AT262" s="228" t="s">
        <v>153</v>
      </c>
      <c r="AU262" s="228" t="s">
        <v>82</v>
      </c>
      <c r="AY262" s="21" t="s">
        <v>150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1" t="s">
        <v>80</v>
      </c>
      <c r="BK262" s="229">
        <f>ROUND(I262*H262,2)</f>
        <v>0</v>
      </c>
      <c r="BL262" s="21" t="s">
        <v>265</v>
      </c>
      <c r="BM262" s="228" t="s">
        <v>1064</v>
      </c>
    </row>
    <row r="263" spans="1:47" s="2" customFormat="1" ht="12">
      <c r="A263" s="42"/>
      <c r="B263" s="43"/>
      <c r="C263" s="44"/>
      <c r="D263" s="230" t="s">
        <v>160</v>
      </c>
      <c r="E263" s="44"/>
      <c r="F263" s="231" t="s">
        <v>1065</v>
      </c>
      <c r="G263" s="44"/>
      <c r="H263" s="44"/>
      <c r="I263" s="232"/>
      <c r="J263" s="44"/>
      <c r="K263" s="44"/>
      <c r="L263" s="48"/>
      <c r="M263" s="233"/>
      <c r="N263" s="234"/>
      <c r="O263" s="88"/>
      <c r="P263" s="88"/>
      <c r="Q263" s="88"/>
      <c r="R263" s="88"/>
      <c r="S263" s="88"/>
      <c r="T263" s="89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T263" s="21" t="s">
        <v>160</v>
      </c>
      <c r="AU263" s="21" t="s">
        <v>82</v>
      </c>
    </row>
    <row r="264" spans="1:47" s="2" customFormat="1" ht="12">
      <c r="A264" s="42"/>
      <c r="B264" s="43"/>
      <c r="C264" s="44"/>
      <c r="D264" s="235" t="s">
        <v>162</v>
      </c>
      <c r="E264" s="44"/>
      <c r="F264" s="236" t="s">
        <v>1066</v>
      </c>
      <c r="G264" s="44"/>
      <c r="H264" s="44"/>
      <c r="I264" s="232"/>
      <c r="J264" s="44"/>
      <c r="K264" s="44"/>
      <c r="L264" s="48"/>
      <c r="M264" s="233"/>
      <c r="N264" s="234"/>
      <c r="O264" s="88"/>
      <c r="P264" s="88"/>
      <c r="Q264" s="88"/>
      <c r="R264" s="88"/>
      <c r="S264" s="88"/>
      <c r="T264" s="89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T264" s="21" t="s">
        <v>162</v>
      </c>
      <c r="AU264" s="21" t="s">
        <v>82</v>
      </c>
    </row>
    <row r="265" spans="1:65" s="2" customFormat="1" ht="16.5" customHeight="1">
      <c r="A265" s="42"/>
      <c r="B265" s="43"/>
      <c r="C265" s="217" t="s">
        <v>469</v>
      </c>
      <c r="D265" s="217" t="s">
        <v>153</v>
      </c>
      <c r="E265" s="218" t="s">
        <v>1067</v>
      </c>
      <c r="F265" s="219" t="s">
        <v>1068</v>
      </c>
      <c r="G265" s="220" t="s">
        <v>235</v>
      </c>
      <c r="H265" s="221">
        <v>3</v>
      </c>
      <c r="I265" s="222"/>
      <c r="J265" s="223">
        <f>ROUND(I265*H265,2)</f>
        <v>0</v>
      </c>
      <c r="K265" s="219" t="s">
        <v>157</v>
      </c>
      <c r="L265" s="48"/>
      <c r="M265" s="224" t="s">
        <v>19</v>
      </c>
      <c r="N265" s="225" t="s">
        <v>43</v>
      </c>
      <c r="O265" s="88"/>
      <c r="P265" s="226">
        <f>O265*H265</f>
        <v>0</v>
      </c>
      <c r="Q265" s="226">
        <v>0.00069</v>
      </c>
      <c r="R265" s="226">
        <f>Q265*H265</f>
        <v>0.00207</v>
      </c>
      <c r="S265" s="226">
        <v>0</v>
      </c>
      <c r="T265" s="227">
        <f>S265*H265</f>
        <v>0</v>
      </c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R265" s="228" t="s">
        <v>265</v>
      </c>
      <c r="AT265" s="228" t="s">
        <v>153</v>
      </c>
      <c r="AU265" s="228" t="s">
        <v>82</v>
      </c>
      <c r="AY265" s="21" t="s">
        <v>150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21" t="s">
        <v>80</v>
      </c>
      <c r="BK265" s="229">
        <f>ROUND(I265*H265,2)</f>
        <v>0</v>
      </c>
      <c r="BL265" s="21" t="s">
        <v>265</v>
      </c>
      <c r="BM265" s="228" t="s">
        <v>1069</v>
      </c>
    </row>
    <row r="266" spans="1:47" s="2" customFormat="1" ht="12">
      <c r="A266" s="42"/>
      <c r="B266" s="43"/>
      <c r="C266" s="44"/>
      <c r="D266" s="230" t="s">
        <v>160</v>
      </c>
      <c r="E266" s="44"/>
      <c r="F266" s="231" t="s">
        <v>1070</v>
      </c>
      <c r="G266" s="44"/>
      <c r="H266" s="44"/>
      <c r="I266" s="232"/>
      <c r="J266" s="44"/>
      <c r="K266" s="44"/>
      <c r="L266" s="48"/>
      <c r="M266" s="233"/>
      <c r="N266" s="234"/>
      <c r="O266" s="88"/>
      <c r="P266" s="88"/>
      <c r="Q266" s="88"/>
      <c r="R266" s="88"/>
      <c r="S266" s="88"/>
      <c r="T266" s="89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T266" s="21" t="s">
        <v>160</v>
      </c>
      <c r="AU266" s="21" t="s">
        <v>82</v>
      </c>
    </row>
    <row r="267" spans="1:47" s="2" customFormat="1" ht="12">
      <c r="A267" s="42"/>
      <c r="B267" s="43"/>
      <c r="C267" s="44"/>
      <c r="D267" s="235" t="s">
        <v>162</v>
      </c>
      <c r="E267" s="44"/>
      <c r="F267" s="236" t="s">
        <v>1071</v>
      </c>
      <c r="G267" s="44"/>
      <c r="H267" s="44"/>
      <c r="I267" s="232"/>
      <c r="J267" s="44"/>
      <c r="K267" s="44"/>
      <c r="L267" s="48"/>
      <c r="M267" s="233"/>
      <c r="N267" s="234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1" t="s">
        <v>162</v>
      </c>
      <c r="AU267" s="21" t="s">
        <v>82</v>
      </c>
    </row>
    <row r="268" spans="1:65" s="2" customFormat="1" ht="24.15" customHeight="1">
      <c r="A268" s="42"/>
      <c r="B268" s="43"/>
      <c r="C268" s="269" t="s">
        <v>475</v>
      </c>
      <c r="D268" s="269" t="s">
        <v>240</v>
      </c>
      <c r="E268" s="270" t="s">
        <v>1072</v>
      </c>
      <c r="F268" s="271" t="s">
        <v>1073</v>
      </c>
      <c r="G268" s="272" t="s">
        <v>235</v>
      </c>
      <c r="H268" s="273">
        <v>3</v>
      </c>
      <c r="I268" s="274"/>
      <c r="J268" s="275">
        <f>ROUND(I268*H268,2)</f>
        <v>0</v>
      </c>
      <c r="K268" s="271" t="s">
        <v>382</v>
      </c>
      <c r="L268" s="276"/>
      <c r="M268" s="277" t="s">
        <v>19</v>
      </c>
      <c r="N268" s="278" t="s">
        <v>43</v>
      </c>
      <c r="O268" s="88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28" t="s">
        <v>384</v>
      </c>
      <c r="AT268" s="228" t="s">
        <v>240</v>
      </c>
      <c r="AU268" s="228" t="s">
        <v>82</v>
      </c>
      <c r="AY268" s="21" t="s">
        <v>150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1" t="s">
        <v>80</v>
      </c>
      <c r="BK268" s="229">
        <f>ROUND(I268*H268,2)</f>
        <v>0</v>
      </c>
      <c r="BL268" s="21" t="s">
        <v>265</v>
      </c>
      <c r="BM268" s="228" t="s">
        <v>1074</v>
      </c>
    </row>
    <row r="269" spans="1:47" s="2" customFormat="1" ht="12">
      <c r="A269" s="42"/>
      <c r="B269" s="43"/>
      <c r="C269" s="44"/>
      <c r="D269" s="230" t="s">
        <v>160</v>
      </c>
      <c r="E269" s="44"/>
      <c r="F269" s="231" t="s">
        <v>1073</v>
      </c>
      <c r="G269" s="44"/>
      <c r="H269" s="44"/>
      <c r="I269" s="232"/>
      <c r="J269" s="44"/>
      <c r="K269" s="44"/>
      <c r="L269" s="48"/>
      <c r="M269" s="233"/>
      <c r="N269" s="234"/>
      <c r="O269" s="88"/>
      <c r="P269" s="88"/>
      <c r="Q269" s="88"/>
      <c r="R269" s="88"/>
      <c r="S269" s="88"/>
      <c r="T269" s="89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T269" s="21" t="s">
        <v>160</v>
      </c>
      <c r="AU269" s="21" t="s">
        <v>82</v>
      </c>
    </row>
    <row r="270" spans="1:65" s="2" customFormat="1" ht="16.5" customHeight="1">
      <c r="A270" s="42"/>
      <c r="B270" s="43"/>
      <c r="C270" s="217" t="s">
        <v>481</v>
      </c>
      <c r="D270" s="217" t="s">
        <v>153</v>
      </c>
      <c r="E270" s="218" t="s">
        <v>1075</v>
      </c>
      <c r="F270" s="219" t="s">
        <v>1076</v>
      </c>
      <c r="G270" s="220" t="s">
        <v>1050</v>
      </c>
      <c r="H270" s="221">
        <v>2</v>
      </c>
      <c r="I270" s="222"/>
      <c r="J270" s="223">
        <f>ROUND(I270*H270,2)</f>
        <v>0</v>
      </c>
      <c r="K270" s="219" t="s">
        <v>157</v>
      </c>
      <c r="L270" s="48"/>
      <c r="M270" s="224" t="s">
        <v>19</v>
      </c>
      <c r="N270" s="225" t="s">
        <v>43</v>
      </c>
      <c r="O270" s="88"/>
      <c r="P270" s="226">
        <f>O270*H270</f>
        <v>0</v>
      </c>
      <c r="Q270" s="226">
        <v>0</v>
      </c>
      <c r="R270" s="226">
        <f>Q270*H270</f>
        <v>0</v>
      </c>
      <c r="S270" s="226">
        <v>0.01946</v>
      </c>
      <c r="T270" s="227">
        <f>S270*H270</f>
        <v>0.03892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28" t="s">
        <v>265</v>
      </c>
      <c r="AT270" s="228" t="s">
        <v>153</v>
      </c>
      <c r="AU270" s="228" t="s">
        <v>82</v>
      </c>
      <c r="AY270" s="21" t="s">
        <v>150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21" t="s">
        <v>80</v>
      </c>
      <c r="BK270" s="229">
        <f>ROUND(I270*H270,2)</f>
        <v>0</v>
      </c>
      <c r="BL270" s="21" t="s">
        <v>265</v>
      </c>
      <c r="BM270" s="228" t="s">
        <v>1077</v>
      </c>
    </row>
    <row r="271" spans="1:47" s="2" customFormat="1" ht="12">
      <c r="A271" s="42"/>
      <c r="B271" s="43"/>
      <c r="C271" s="44"/>
      <c r="D271" s="230" t="s">
        <v>160</v>
      </c>
      <c r="E271" s="44"/>
      <c r="F271" s="231" t="s">
        <v>1078</v>
      </c>
      <c r="G271" s="44"/>
      <c r="H271" s="44"/>
      <c r="I271" s="232"/>
      <c r="J271" s="44"/>
      <c r="K271" s="44"/>
      <c r="L271" s="48"/>
      <c r="M271" s="233"/>
      <c r="N271" s="234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1" t="s">
        <v>160</v>
      </c>
      <c r="AU271" s="21" t="s">
        <v>82</v>
      </c>
    </row>
    <row r="272" spans="1:47" s="2" customFormat="1" ht="12">
      <c r="A272" s="42"/>
      <c r="B272" s="43"/>
      <c r="C272" s="44"/>
      <c r="D272" s="235" t="s">
        <v>162</v>
      </c>
      <c r="E272" s="44"/>
      <c r="F272" s="236" t="s">
        <v>1079</v>
      </c>
      <c r="G272" s="44"/>
      <c r="H272" s="44"/>
      <c r="I272" s="232"/>
      <c r="J272" s="44"/>
      <c r="K272" s="44"/>
      <c r="L272" s="48"/>
      <c r="M272" s="233"/>
      <c r="N272" s="234"/>
      <c r="O272" s="88"/>
      <c r="P272" s="88"/>
      <c r="Q272" s="88"/>
      <c r="R272" s="88"/>
      <c r="S272" s="88"/>
      <c r="T272" s="89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T272" s="21" t="s">
        <v>162</v>
      </c>
      <c r="AU272" s="21" t="s">
        <v>82</v>
      </c>
    </row>
    <row r="273" spans="1:65" s="2" customFormat="1" ht="21.75" customHeight="1">
      <c r="A273" s="42"/>
      <c r="B273" s="43"/>
      <c r="C273" s="217" t="s">
        <v>487</v>
      </c>
      <c r="D273" s="217" t="s">
        <v>153</v>
      </c>
      <c r="E273" s="218" t="s">
        <v>1080</v>
      </c>
      <c r="F273" s="219" t="s">
        <v>1081</v>
      </c>
      <c r="G273" s="220" t="s">
        <v>1050</v>
      </c>
      <c r="H273" s="221">
        <v>2</v>
      </c>
      <c r="I273" s="222"/>
      <c r="J273" s="223">
        <f>ROUND(I273*H273,2)</f>
        <v>0</v>
      </c>
      <c r="K273" s="219" t="s">
        <v>157</v>
      </c>
      <c r="L273" s="48"/>
      <c r="M273" s="224" t="s">
        <v>19</v>
      </c>
      <c r="N273" s="225" t="s">
        <v>43</v>
      </c>
      <c r="O273" s="88"/>
      <c r="P273" s="226">
        <f>O273*H273</f>
        <v>0</v>
      </c>
      <c r="Q273" s="226">
        <v>0.0017285897</v>
      </c>
      <c r="R273" s="226">
        <f>Q273*H273</f>
        <v>0.0034571794</v>
      </c>
      <c r="S273" s="226">
        <v>0</v>
      </c>
      <c r="T273" s="227">
        <f>S273*H273</f>
        <v>0</v>
      </c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R273" s="228" t="s">
        <v>265</v>
      </c>
      <c r="AT273" s="228" t="s">
        <v>153</v>
      </c>
      <c r="AU273" s="228" t="s">
        <v>82</v>
      </c>
      <c r="AY273" s="21" t="s">
        <v>150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21" t="s">
        <v>80</v>
      </c>
      <c r="BK273" s="229">
        <f>ROUND(I273*H273,2)</f>
        <v>0</v>
      </c>
      <c r="BL273" s="21" t="s">
        <v>265</v>
      </c>
      <c r="BM273" s="228" t="s">
        <v>1082</v>
      </c>
    </row>
    <row r="274" spans="1:47" s="2" customFormat="1" ht="12">
      <c r="A274" s="42"/>
      <c r="B274" s="43"/>
      <c r="C274" s="44"/>
      <c r="D274" s="230" t="s">
        <v>160</v>
      </c>
      <c r="E274" s="44"/>
      <c r="F274" s="231" t="s">
        <v>1083</v>
      </c>
      <c r="G274" s="44"/>
      <c r="H274" s="44"/>
      <c r="I274" s="232"/>
      <c r="J274" s="44"/>
      <c r="K274" s="44"/>
      <c r="L274" s="48"/>
      <c r="M274" s="233"/>
      <c r="N274" s="234"/>
      <c r="O274" s="88"/>
      <c r="P274" s="88"/>
      <c r="Q274" s="88"/>
      <c r="R274" s="88"/>
      <c r="S274" s="88"/>
      <c r="T274" s="89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T274" s="21" t="s">
        <v>160</v>
      </c>
      <c r="AU274" s="21" t="s">
        <v>82</v>
      </c>
    </row>
    <row r="275" spans="1:47" s="2" customFormat="1" ht="12">
      <c r="A275" s="42"/>
      <c r="B275" s="43"/>
      <c r="C275" s="44"/>
      <c r="D275" s="235" t="s">
        <v>162</v>
      </c>
      <c r="E275" s="44"/>
      <c r="F275" s="236" t="s">
        <v>1084</v>
      </c>
      <c r="G275" s="44"/>
      <c r="H275" s="44"/>
      <c r="I275" s="232"/>
      <c r="J275" s="44"/>
      <c r="K275" s="44"/>
      <c r="L275" s="48"/>
      <c r="M275" s="233"/>
      <c r="N275" s="234"/>
      <c r="O275" s="88"/>
      <c r="P275" s="88"/>
      <c r="Q275" s="88"/>
      <c r="R275" s="88"/>
      <c r="S275" s="88"/>
      <c r="T275" s="89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T275" s="21" t="s">
        <v>162</v>
      </c>
      <c r="AU275" s="21" t="s">
        <v>82</v>
      </c>
    </row>
    <row r="276" spans="1:65" s="2" customFormat="1" ht="24.15" customHeight="1">
      <c r="A276" s="42"/>
      <c r="B276" s="43"/>
      <c r="C276" s="269" t="s">
        <v>497</v>
      </c>
      <c r="D276" s="269" t="s">
        <v>240</v>
      </c>
      <c r="E276" s="270" t="s">
        <v>1085</v>
      </c>
      <c r="F276" s="271" t="s">
        <v>1086</v>
      </c>
      <c r="G276" s="272" t="s">
        <v>235</v>
      </c>
      <c r="H276" s="273">
        <v>2</v>
      </c>
      <c r="I276" s="274"/>
      <c r="J276" s="275">
        <f>ROUND(I276*H276,2)</f>
        <v>0</v>
      </c>
      <c r="K276" s="271" t="s">
        <v>382</v>
      </c>
      <c r="L276" s="276"/>
      <c r="M276" s="277" t="s">
        <v>19</v>
      </c>
      <c r="N276" s="278" t="s">
        <v>43</v>
      </c>
      <c r="O276" s="88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28" t="s">
        <v>384</v>
      </c>
      <c r="AT276" s="228" t="s">
        <v>240</v>
      </c>
      <c r="AU276" s="228" t="s">
        <v>82</v>
      </c>
      <c r="AY276" s="21" t="s">
        <v>150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21" t="s">
        <v>80</v>
      </c>
      <c r="BK276" s="229">
        <f>ROUND(I276*H276,2)</f>
        <v>0</v>
      </c>
      <c r="BL276" s="21" t="s">
        <v>265</v>
      </c>
      <c r="BM276" s="228" t="s">
        <v>1087</v>
      </c>
    </row>
    <row r="277" spans="1:47" s="2" customFormat="1" ht="12">
      <c r="A277" s="42"/>
      <c r="B277" s="43"/>
      <c r="C277" s="44"/>
      <c r="D277" s="230" t="s">
        <v>160</v>
      </c>
      <c r="E277" s="44"/>
      <c r="F277" s="231" t="s">
        <v>1086</v>
      </c>
      <c r="G277" s="44"/>
      <c r="H277" s="44"/>
      <c r="I277" s="232"/>
      <c r="J277" s="44"/>
      <c r="K277" s="44"/>
      <c r="L277" s="48"/>
      <c r="M277" s="233"/>
      <c r="N277" s="234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160</v>
      </c>
      <c r="AU277" s="21" t="s">
        <v>82</v>
      </c>
    </row>
    <row r="278" spans="1:65" s="2" customFormat="1" ht="16.5" customHeight="1">
      <c r="A278" s="42"/>
      <c r="B278" s="43"/>
      <c r="C278" s="217" t="s">
        <v>502</v>
      </c>
      <c r="D278" s="217" t="s">
        <v>153</v>
      </c>
      <c r="E278" s="218" t="s">
        <v>1088</v>
      </c>
      <c r="F278" s="219" t="s">
        <v>1089</v>
      </c>
      <c r="G278" s="220" t="s">
        <v>1050</v>
      </c>
      <c r="H278" s="221">
        <v>1</v>
      </c>
      <c r="I278" s="222"/>
      <c r="J278" s="223">
        <f>ROUND(I278*H278,2)</f>
        <v>0</v>
      </c>
      <c r="K278" s="219" t="s">
        <v>157</v>
      </c>
      <c r="L278" s="48"/>
      <c r="M278" s="224" t="s">
        <v>19</v>
      </c>
      <c r="N278" s="225" t="s">
        <v>43</v>
      </c>
      <c r="O278" s="88"/>
      <c r="P278" s="226">
        <f>O278*H278</f>
        <v>0</v>
      </c>
      <c r="Q278" s="226">
        <v>0.00583</v>
      </c>
      <c r="R278" s="226">
        <f>Q278*H278</f>
        <v>0.00583</v>
      </c>
      <c r="S278" s="226">
        <v>0</v>
      </c>
      <c r="T278" s="227">
        <f>S278*H278</f>
        <v>0</v>
      </c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R278" s="228" t="s">
        <v>265</v>
      </c>
      <c r="AT278" s="228" t="s">
        <v>153</v>
      </c>
      <c r="AU278" s="228" t="s">
        <v>82</v>
      </c>
      <c r="AY278" s="21" t="s">
        <v>150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21" t="s">
        <v>80</v>
      </c>
      <c r="BK278" s="229">
        <f>ROUND(I278*H278,2)</f>
        <v>0</v>
      </c>
      <c r="BL278" s="21" t="s">
        <v>265</v>
      </c>
      <c r="BM278" s="228" t="s">
        <v>1090</v>
      </c>
    </row>
    <row r="279" spans="1:47" s="2" customFormat="1" ht="12">
      <c r="A279" s="42"/>
      <c r="B279" s="43"/>
      <c r="C279" s="44"/>
      <c r="D279" s="230" t="s">
        <v>160</v>
      </c>
      <c r="E279" s="44"/>
      <c r="F279" s="231" t="s">
        <v>1091</v>
      </c>
      <c r="G279" s="44"/>
      <c r="H279" s="44"/>
      <c r="I279" s="232"/>
      <c r="J279" s="44"/>
      <c r="K279" s="44"/>
      <c r="L279" s="48"/>
      <c r="M279" s="233"/>
      <c r="N279" s="234"/>
      <c r="O279" s="88"/>
      <c r="P279" s="88"/>
      <c r="Q279" s="88"/>
      <c r="R279" s="88"/>
      <c r="S279" s="88"/>
      <c r="T279" s="89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T279" s="21" t="s">
        <v>160</v>
      </c>
      <c r="AU279" s="21" t="s">
        <v>82</v>
      </c>
    </row>
    <row r="280" spans="1:47" s="2" customFormat="1" ht="12">
      <c r="A280" s="42"/>
      <c r="B280" s="43"/>
      <c r="C280" s="44"/>
      <c r="D280" s="235" t="s">
        <v>162</v>
      </c>
      <c r="E280" s="44"/>
      <c r="F280" s="236" t="s">
        <v>1092</v>
      </c>
      <c r="G280" s="44"/>
      <c r="H280" s="44"/>
      <c r="I280" s="232"/>
      <c r="J280" s="44"/>
      <c r="K280" s="44"/>
      <c r="L280" s="48"/>
      <c r="M280" s="233"/>
      <c r="N280" s="234"/>
      <c r="O280" s="88"/>
      <c r="P280" s="88"/>
      <c r="Q280" s="88"/>
      <c r="R280" s="88"/>
      <c r="S280" s="88"/>
      <c r="T280" s="89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T280" s="21" t="s">
        <v>162</v>
      </c>
      <c r="AU280" s="21" t="s">
        <v>82</v>
      </c>
    </row>
    <row r="281" spans="1:65" s="2" customFormat="1" ht="24.15" customHeight="1">
      <c r="A281" s="42"/>
      <c r="B281" s="43"/>
      <c r="C281" s="269" t="s">
        <v>562</v>
      </c>
      <c r="D281" s="269" t="s">
        <v>240</v>
      </c>
      <c r="E281" s="270" t="s">
        <v>1093</v>
      </c>
      <c r="F281" s="271" t="s">
        <v>1094</v>
      </c>
      <c r="G281" s="272" t="s">
        <v>235</v>
      </c>
      <c r="H281" s="273">
        <v>1</v>
      </c>
      <c r="I281" s="274"/>
      <c r="J281" s="275">
        <f>ROUND(I281*H281,2)</f>
        <v>0</v>
      </c>
      <c r="K281" s="271" t="s">
        <v>382</v>
      </c>
      <c r="L281" s="276"/>
      <c r="M281" s="277" t="s">
        <v>19</v>
      </c>
      <c r="N281" s="278" t="s">
        <v>43</v>
      </c>
      <c r="O281" s="88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R281" s="228" t="s">
        <v>384</v>
      </c>
      <c r="AT281" s="228" t="s">
        <v>240</v>
      </c>
      <c r="AU281" s="228" t="s">
        <v>82</v>
      </c>
      <c r="AY281" s="21" t="s">
        <v>150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21" t="s">
        <v>80</v>
      </c>
      <c r="BK281" s="229">
        <f>ROUND(I281*H281,2)</f>
        <v>0</v>
      </c>
      <c r="BL281" s="21" t="s">
        <v>265</v>
      </c>
      <c r="BM281" s="228" t="s">
        <v>1095</v>
      </c>
    </row>
    <row r="282" spans="1:47" s="2" customFormat="1" ht="12">
      <c r="A282" s="42"/>
      <c r="B282" s="43"/>
      <c r="C282" s="44"/>
      <c r="D282" s="230" t="s">
        <v>160</v>
      </c>
      <c r="E282" s="44"/>
      <c r="F282" s="231" t="s">
        <v>1094</v>
      </c>
      <c r="G282" s="44"/>
      <c r="H282" s="44"/>
      <c r="I282" s="232"/>
      <c r="J282" s="44"/>
      <c r="K282" s="44"/>
      <c r="L282" s="48"/>
      <c r="M282" s="233"/>
      <c r="N282" s="234"/>
      <c r="O282" s="88"/>
      <c r="P282" s="88"/>
      <c r="Q282" s="88"/>
      <c r="R282" s="88"/>
      <c r="S282" s="88"/>
      <c r="T282" s="89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T282" s="21" t="s">
        <v>160</v>
      </c>
      <c r="AU282" s="21" t="s">
        <v>82</v>
      </c>
    </row>
    <row r="283" spans="1:65" s="2" customFormat="1" ht="24.15" customHeight="1">
      <c r="A283" s="42"/>
      <c r="B283" s="43"/>
      <c r="C283" s="269" t="s">
        <v>567</v>
      </c>
      <c r="D283" s="269" t="s">
        <v>240</v>
      </c>
      <c r="E283" s="270" t="s">
        <v>1096</v>
      </c>
      <c r="F283" s="271" t="s">
        <v>1097</v>
      </c>
      <c r="G283" s="272" t="s">
        <v>235</v>
      </c>
      <c r="H283" s="273">
        <v>1</v>
      </c>
      <c r="I283" s="274"/>
      <c r="J283" s="275">
        <f>ROUND(I283*H283,2)</f>
        <v>0</v>
      </c>
      <c r="K283" s="271" t="s">
        <v>382</v>
      </c>
      <c r="L283" s="276"/>
      <c r="M283" s="277" t="s">
        <v>19</v>
      </c>
      <c r="N283" s="278" t="s">
        <v>43</v>
      </c>
      <c r="O283" s="88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R283" s="228" t="s">
        <v>384</v>
      </c>
      <c r="AT283" s="228" t="s">
        <v>240</v>
      </c>
      <c r="AU283" s="228" t="s">
        <v>82</v>
      </c>
      <c r="AY283" s="21" t="s">
        <v>150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1" t="s">
        <v>80</v>
      </c>
      <c r="BK283" s="229">
        <f>ROUND(I283*H283,2)</f>
        <v>0</v>
      </c>
      <c r="BL283" s="21" t="s">
        <v>265</v>
      </c>
      <c r="BM283" s="228" t="s">
        <v>1098</v>
      </c>
    </row>
    <row r="284" spans="1:47" s="2" customFormat="1" ht="12">
      <c r="A284" s="42"/>
      <c r="B284" s="43"/>
      <c r="C284" s="44"/>
      <c r="D284" s="230" t="s">
        <v>160</v>
      </c>
      <c r="E284" s="44"/>
      <c r="F284" s="231" t="s">
        <v>1097</v>
      </c>
      <c r="G284" s="44"/>
      <c r="H284" s="44"/>
      <c r="I284" s="232"/>
      <c r="J284" s="44"/>
      <c r="K284" s="44"/>
      <c r="L284" s="48"/>
      <c r="M284" s="233"/>
      <c r="N284" s="234"/>
      <c r="O284" s="88"/>
      <c r="P284" s="88"/>
      <c r="Q284" s="88"/>
      <c r="R284" s="88"/>
      <c r="S284" s="88"/>
      <c r="T284" s="89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T284" s="21" t="s">
        <v>160</v>
      </c>
      <c r="AU284" s="21" t="s">
        <v>82</v>
      </c>
    </row>
    <row r="285" spans="1:65" s="2" customFormat="1" ht="16.5" customHeight="1">
      <c r="A285" s="42"/>
      <c r="B285" s="43"/>
      <c r="C285" s="217" t="s">
        <v>575</v>
      </c>
      <c r="D285" s="217" t="s">
        <v>153</v>
      </c>
      <c r="E285" s="218" t="s">
        <v>1099</v>
      </c>
      <c r="F285" s="219" t="s">
        <v>1100</v>
      </c>
      <c r="G285" s="220" t="s">
        <v>1050</v>
      </c>
      <c r="H285" s="221">
        <v>7</v>
      </c>
      <c r="I285" s="222"/>
      <c r="J285" s="223">
        <f>ROUND(I285*H285,2)</f>
        <v>0</v>
      </c>
      <c r="K285" s="219" t="s">
        <v>157</v>
      </c>
      <c r="L285" s="48"/>
      <c r="M285" s="224" t="s">
        <v>19</v>
      </c>
      <c r="N285" s="225" t="s">
        <v>43</v>
      </c>
      <c r="O285" s="88"/>
      <c r="P285" s="226">
        <f>O285*H285</f>
        <v>0</v>
      </c>
      <c r="Q285" s="226">
        <v>0</v>
      </c>
      <c r="R285" s="226">
        <f>Q285*H285</f>
        <v>0</v>
      </c>
      <c r="S285" s="226">
        <v>0.00086</v>
      </c>
      <c r="T285" s="227">
        <f>S285*H285</f>
        <v>0.00602</v>
      </c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R285" s="228" t="s">
        <v>265</v>
      </c>
      <c r="AT285" s="228" t="s">
        <v>153</v>
      </c>
      <c r="AU285" s="228" t="s">
        <v>82</v>
      </c>
      <c r="AY285" s="21" t="s">
        <v>150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1" t="s">
        <v>80</v>
      </c>
      <c r="BK285" s="229">
        <f>ROUND(I285*H285,2)</f>
        <v>0</v>
      </c>
      <c r="BL285" s="21" t="s">
        <v>265</v>
      </c>
      <c r="BM285" s="228" t="s">
        <v>1101</v>
      </c>
    </row>
    <row r="286" spans="1:47" s="2" customFormat="1" ht="12">
      <c r="A286" s="42"/>
      <c r="B286" s="43"/>
      <c r="C286" s="44"/>
      <c r="D286" s="230" t="s">
        <v>160</v>
      </c>
      <c r="E286" s="44"/>
      <c r="F286" s="231" t="s">
        <v>1102</v>
      </c>
      <c r="G286" s="44"/>
      <c r="H286" s="44"/>
      <c r="I286" s="232"/>
      <c r="J286" s="44"/>
      <c r="K286" s="44"/>
      <c r="L286" s="48"/>
      <c r="M286" s="233"/>
      <c r="N286" s="234"/>
      <c r="O286" s="88"/>
      <c r="P286" s="88"/>
      <c r="Q286" s="88"/>
      <c r="R286" s="88"/>
      <c r="S286" s="88"/>
      <c r="T286" s="89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T286" s="21" t="s">
        <v>160</v>
      </c>
      <c r="AU286" s="21" t="s">
        <v>82</v>
      </c>
    </row>
    <row r="287" spans="1:47" s="2" customFormat="1" ht="12">
      <c r="A287" s="42"/>
      <c r="B287" s="43"/>
      <c r="C287" s="44"/>
      <c r="D287" s="235" t="s">
        <v>162</v>
      </c>
      <c r="E287" s="44"/>
      <c r="F287" s="236" t="s">
        <v>1103</v>
      </c>
      <c r="G287" s="44"/>
      <c r="H287" s="44"/>
      <c r="I287" s="232"/>
      <c r="J287" s="44"/>
      <c r="K287" s="44"/>
      <c r="L287" s="48"/>
      <c r="M287" s="233"/>
      <c r="N287" s="234"/>
      <c r="O287" s="88"/>
      <c r="P287" s="88"/>
      <c r="Q287" s="88"/>
      <c r="R287" s="88"/>
      <c r="S287" s="88"/>
      <c r="T287" s="89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T287" s="21" t="s">
        <v>162</v>
      </c>
      <c r="AU287" s="21" t="s">
        <v>82</v>
      </c>
    </row>
    <row r="288" spans="1:65" s="2" customFormat="1" ht="16.5" customHeight="1">
      <c r="A288" s="42"/>
      <c r="B288" s="43"/>
      <c r="C288" s="217" t="s">
        <v>581</v>
      </c>
      <c r="D288" s="217" t="s">
        <v>153</v>
      </c>
      <c r="E288" s="218" t="s">
        <v>1104</v>
      </c>
      <c r="F288" s="219" t="s">
        <v>1105</v>
      </c>
      <c r="G288" s="220" t="s">
        <v>235</v>
      </c>
      <c r="H288" s="221">
        <v>6</v>
      </c>
      <c r="I288" s="222"/>
      <c r="J288" s="223">
        <f>ROUND(I288*H288,2)</f>
        <v>0</v>
      </c>
      <c r="K288" s="219" t="s">
        <v>157</v>
      </c>
      <c r="L288" s="48"/>
      <c r="M288" s="224" t="s">
        <v>19</v>
      </c>
      <c r="N288" s="225" t="s">
        <v>43</v>
      </c>
      <c r="O288" s="88"/>
      <c r="P288" s="226">
        <f>O288*H288</f>
        <v>0</v>
      </c>
      <c r="Q288" s="226">
        <v>0</v>
      </c>
      <c r="R288" s="226">
        <f>Q288*H288</f>
        <v>0</v>
      </c>
      <c r="S288" s="226">
        <v>0.00085</v>
      </c>
      <c r="T288" s="227">
        <f>S288*H288</f>
        <v>0.0050999999999999995</v>
      </c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R288" s="228" t="s">
        <v>265</v>
      </c>
      <c r="AT288" s="228" t="s">
        <v>153</v>
      </c>
      <c r="AU288" s="228" t="s">
        <v>82</v>
      </c>
      <c r="AY288" s="21" t="s">
        <v>150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1" t="s">
        <v>80</v>
      </c>
      <c r="BK288" s="229">
        <f>ROUND(I288*H288,2)</f>
        <v>0</v>
      </c>
      <c r="BL288" s="21" t="s">
        <v>265</v>
      </c>
      <c r="BM288" s="228" t="s">
        <v>1106</v>
      </c>
    </row>
    <row r="289" spans="1:47" s="2" customFormat="1" ht="12">
      <c r="A289" s="42"/>
      <c r="B289" s="43"/>
      <c r="C289" s="44"/>
      <c r="D289" s="230" t="s">
        <v>160</v>
      </c>
      <c r="E289" s="44"/>
      <c r="F289" s="231" t="s">
        <v>1107</v>
      </c>
      <c r="G289" s="44"/>
      <c r="H289" s="44"/>
      <c r="I289" s="232"/>
      <c r="J289" s="44"/>
      <c r="K289" s="44"/>
      <c r="L289" s="48"/>
      <c r="M289" s="233"/>
      <c r="N289" s="234"/>
      <c r="O289" s="88"/>
      <c r="P289" s="88"/>
      <c r="Q289" s="88"/>
      <c r="R289" s="88"/>
      <c r="S289" s="88"/>
      <c r="T289" s="89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T289" s="21" t="s">
        <v>160</v>
      </c>
      <c r="AU289" s="21" t="s">
        <v>82</v>
      </c>
    </row>
    <row r="290" spans="1:47" s="2" customFormat="1" ht="12">
      <c r="A290" s="42"/>
      <c r="B290" s="43"/>
      <c r="C290" s="44"/>
      <c r="D290" s="235" t="s">
        <v>162</v>
      </c>
      <c r="E290" s="44"/>
      <c r="F290" s="236" t="s">
        <v>1108</v>
      </c>
      <c r="G290" s="44"/>
      <c r="H290" s="44"/>
      <c r="I290" s="232"/>
      <c r="J290" s="44"/>
      <c r="K290" s="44"/>
      <c r="L290" s="48"/>
      <c r="M290" s="233"/>
      <c r="N290" s="234"/>
      <c r="O290" s="88"/>
      <c r="P290" s="88"/>
      <c r="Q290" s="88"/>
      <c r="R290" s="88"/>
      <c r="S290" s="88"/>
      <c r="T290" s="89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T290" s="21" t="s">
        <v>162</v>
      </c>
      <c r="AU290" s="21" t="s">
        <v>82</v>
      </c>
    </row>
    <row r="291" spans="1:65" s="2" customFormat="1" ht="16.5" customHeight="1">
      <c r="A291" s="42"/>
      <c r="B291" s="43"/>
      <c r="C291" s="217" t="s">
        <v>591</v>
      </c>
      <c r="D291" s="217" t="s">
        <v>153</v>
      </c>
      <c r="E291" s="218" t="s">
        <v>1109</v>
      </c>
      <c r="F291" s="219" t="s">
        <v>1110</v>
      </c>
      <c r="G291" s="220" t="s">
        <v>235</v>
      </c>
      <c r="H291" s="221">
        <v>3</v>
      </c>
      <c r="I291" s="222"/>
      <c r="J291" s="223">
        <f>ROUND(I291*H291,2)</f>
        <v>0</v>
      </c>
      <c r="K291" s="219" t="s">
        <v>157</v>
      </c>
      <c r="L291" s="48"/>
      <c r="M291" s="224" t="s">
        <v>19</v>
      </c>
      <c r="N291" s="225" t="s">
        <v>43</v>
      </c>
      <c r="O291" s="88"/>
      <c r="P291" s="226">
        <f>O291*H291</f>
        <v>0</v>
      </c>
      <c r="Q291" s="226">
        <v>0.0001815699</v>
      </c>
      <c r="R291" s="226">
        <f>Q291*H291</f>
        <v>0.0005447097</v>
      </c>
      <c r="S291" s="226">
        <v>0</v>
      </c>
      <c r="T291" s="227">
        <f>S291*H291</f>
        <v>0</v>
      </c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R291" s="228" t="s">
        <v>265</v>
      </c>
      <c r="AT291" s="228" t="s">
        <v>153</v>
      </c>
      <c r="AU291" s="228" t="s">
        <v>82</v>
      </c>
      <c r="AY291" s="21" t="s">
        <v>150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21" t="s">
        <v>80</v>
      </c>
      <c r="BK291" s="229">
        <f>ROUND(I291*H291,2)</f>
        <v>0</v>
      </c>
      <c r="BL291" s="21" t="s">
        <v>265</v>
      </c>
      <c r="BM291" s="228" t="s">
        <v>1111</v>
      </c>
    </row>
    <row r="292" spans="1:47" s="2" customFormat="1" ht="12">
      <c r="A292" s="42"/>
      <c r="B292" s="43"/>
      <c r="C292" s="44"/>
      <c r="D292" s="230" t="s">
        <v>160</v>
      </c>
      <c r="E292" s="44"/>
      <c r="F292" s="231" t="s">
        <v>1112</v>
      </c>
      <c r="G292" s="44"/>
      <c r="H292" s="44"/>
      <c r="I292" s="232"/>
      <c r="J292" s="44"/>
      <c r="K292" s="44"/>
      <c r="L292" s="48"/>
      <c r="M292" s="233"/>
      <c r="N292" s="234"/>
      <c r="O292" s="88"/>
      <c r="P292" s="88"/>
      <c r="Q292" s="88"/>
      <c r="R292" s="88"/>
      <c r="S292" s="88"/>
      <c r="T292" s="89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T292" s="21" t="s">
        <v>160</v>
      </c>
      <c r="AU292" s="21" t="s">
        <v>82</v>
      </c>
    </row>
    <row r="293" spans="1:47" s="2" customFormat="1" ht="12">
      <c r="A293" s="42"/>
      <c r="B293" s="43"/>
      <c r="C293" s="44"/>
      <c r="D293" s="235" t="s">
        <v>162</v>
      </c>
      <c r="E293" s="44"/>
      <c r="F293" s="236" t="s">
        <v>1113</v>
      </c>
      <c r="G293" s="44"/>
      <c r="H293" s="44"/>
      <c r="I293" s="232"/>
      <c r="J293" s="44"/>
      <c r="K293" s="44"/>
      <c r="L293" s="48"/>
      <c r="M293" s="233"/>
      <c r="N293" s="234"/>
      <c r="O293" s="88"/>
      <c r="P293" s="88"/>
      <c r="Q293" s="88"/>
      <c r="R293" s="88"/>
      <c r="S293" s="88"/>
      <c r="T293" s="89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T293" s="21" t="s">
        <v>162</v>
      </c>
      <c r="AU293" s="21" t="s">
        <v>82</v>
      </c>
    </row>
    <row r="294" spans="1:65" s="2" customFormat="1" ht="16.5" customHeight="1">
      <c r="A294" s="42"/>
      <c r="B294" s="43"/>
      <c r="C294" s="269" t="s">
        <v>596</v>
      </c>
      <c r="D294" s="269" t="s">
        <v>240</v>
      </c>
      <c r="E294" s="270" t="s">
        <v>1114</v>
      </c>
      <c r="F294" s="271" t="s">
        <v>1115</v>
      </c>
      <c r="G294" s="272" t="s">
        <v>235</v>
      </c>
      <c r="H294" s="273">
        <v>3</v>
      </c>
      <c r="I294" s="274"/>
      <c r="J294" s="275">
        <f>ROUND(I294*H294,2)</f>
        <v>0</v>
      </c>
      <c r="K294" s="271" t="s">
        <v>382</v>
      </c>
      <c r="L294" s="276"/>
      <c r="M294" s="277" t="s">
        <v>19</v>
      </c>
      <c r="N294" s="278" t="s">
        <v>43</v>
      </c>
      <c r="O294" s="88"/>
      <c r="P294" s="226">
        <f>O294*H294</f>
        <v>0</v>
      </c>
      <c r="Q294" s="226">
        <v>0.0006</v>
      </c>
      <c r="R294" s="226">
        <f>Q294*H294</f>
        <v>0.0018</v>
      </c>
      <c r="S294" s="226">
        <v>0</v>
      </c>
      <c r="T294" s="227">
        <f>S294*H294</f>
        <v>0</v>
      </c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R294" s="228" t="s">
        <v>384</v>
      </c>
      <c r="AT294" s="228" t="s">
        <v>240</v>
      </c>
      <c r="AU294" s="228" t="s">
        <v>82</v>
      </c>
      <c r="AY294" s="21" t="s">
        <v>150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21" t="s">
        <v>80</v>
      </c>
      <c r="BK294" s="229">
        <f>ROUND(I294*H294,2)</f>
        <v>0</v>
      </c>
      <c r="BL294" s="21" t="s">
        <v>265</v>
      </c>
      <c r="BM294" s="228" t="s">
        <v>1116</v>
      </c>
    </row>
    <row r="295" spans="1:47" s="2" customFormat="1" ht="12">
      <c r="A295" s="42"/>
      <c r="B295" s="43"/>
      <c r="C295" s="44"/>
      <c r="D295" s="230" t="s">
        <v>160</v>
      </c>
      <c r="E295" s="44"/>
      <c r="F295" s="231" t="s">
        <v>1115</v>
      </c>
      <c r="G295" s="44"/>
      <c r="H295" s="44"/>
      <c r="I295" s="232"/>
      <c r="J295" s="44"/>
      <c r="K295" s="44"/>
      <c r="L295" s="48"/>
      <c r="M295" s="233"/>
      <c r="N295" s="234"/>
      <c r="O295" s="88"/>
      <c r="P295" s="88"/>
      <c r="Q295" s="88"/>
      <c r="R295" s="88"/>
      <c r="S295" s="88"/>
      <c r="T295" s="89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T295" s="21" t="s">
        <v>160</v>
      </c>
      <c r="AU295" s="21" t="s">
        <v>82</v>
      </c>
    </row>
    <row r="296" spans="1:65" s="2" customFormat="1" ht="24.15" customHeight="1">
      <c r="A296" s="42"/>
      <c r="B296" s="43"/>
      <c r="C296" s="217" t="s">
        <v>602</v>
      </c>
      <c r="D296" s="217" t="s">
        <v>153</v>
      </c>
      <c r="E296" s="218" t="s">
        <v>1117</v>
      </c>
      <c r="F296" s="219" t="s">
        <v>1118</v>
      </c>
      <c r="G296" s="220" t="s">
        <v>337</v>
      </c>
      <c r="H296" s="221">
        <v>0.019</v>
      </c>
      <c r="I296" s="222"/>
      <c r="J296" s="223">
        <f>ROUND(I296*H296,2)</f>
        <v>0</v>
      </c>
      <c r="K296" s="219" t="s">
        <v>157</v>
      </c>
      <c r="L296" s="48"/>
      <c r="M296" s="224" t="s">
        <v>19</v>
      </c>
      <c r="N296" s="225" t="s">
        <v>43</v>
      </c>
      <c r="O296" s="88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R296" s="228" t="s">
        <v>265</v>
      </c>
      <c r="AT296" s="228" t="s">
        <v>153</v>
      </c>
      <c r="AU296" s="228" t="s">
        <v>82</v>
      </c>
      <c r="AY296" s="21" t="s">
        <v>150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21" t="s">
        <v>80</v>
      </c>
      <c r="BK296" s="229">
        <f>ROUND(I296*H296,2)</f>
        <v>0</v>
      </c>
      <c r="BL296" s="21" t="s">
        <v>265</v>
      </c>
      <c r="BM296" s="228" t="s">
        <v>1119</v>
      </c>
    </row>
    <row r="297" spans="1:47" s="2" customFormat="1" ht="12">
      <c r="A297" s="42"/>
      <c r="B297" s="43"/>
      <c r="C297" s="44"/>
      <c r="D297" s="230" t="s">
        <v>160</v>
      </c>
      <c r="E297" s="44"/>
      <c r="F297" s="231" t="s">
        <v>1120</v>
      </c>
      <c r="G297" s="44"/>
      <c r="H297" s="44"/>
      <c r="I297" s="232"/>
      <c r="J297" s="44"/>
      <c r="K297" s="44"/>
      <c r="L297" s="48"/>
      <c r="M297" s="233"/>
      <c r="N297" s="234"/>
      <c r="O297" s="88"/>
      <c r="P297" s="88"/>
      <c r="Q297" s="88"/>
      <c r="R297" s="88"/>
      <c r="S297" s="88"/>
      <c r="T297" s="89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T297" s="21" t="s">
        <v>160</v>
      </c>
      <c r="AU297" s="21" t="s">
        <v>82</v>
      </c>
    </row>
    <row r="298" spans="1:47" s="2" customFormat="1" ht="12">
      <c r="A298" s="42"/>
      <c r="B298" s="43"/>
      <c r="C298" s="44"/>
      <c r="D298" s="235" t="s">
        <v>162</v>
      </c>
      <c r="E298" s="44"/>
      <c r="F298" s="236" t="s">
        <v>1121</v>
      </c>
      <c r="G298" s="44"/>
      <c r="H298" s="44"/>
      <c r="I298" s="232"/>
      <c r="J298" s="44"/>
      <c r="K298" s="44"/>
      <c r="L298" s="48"/>
      <c r="M298" s="233"/>
      <c r="N298" s="234"/>
      <c r="O298" s="88"/>
      <c r="P298" s="88"/>
      <c r="Q298" s="88"/>
      <c r="R298" s="88"/>
      <c r="S298" s="88"/>
      <c r="T298" s="89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T298" s="21" t="s">
        <v>162</v>
      </c>
      <c r="AU298" s="21" t="s">
        <v>82</v>
      </c>
    </row>
    <row r="299" spans="1:63" s="12" customFormat="1" ht="22.8" customHeight="1">
      <c r="A299" s="12"/>
      <c r="B299" s="201"/>
      <c r="C299" s="202"/>
      <c r="D299" s="203" t="s">
        <v>71</v>
      </c>
      <c r="E299" s="215" t="s">
        <v>573</v>
      </c>
      <c r="F299" s="215" t="s">
        <v>574</v>
      </c>
      <c r="G299" s="202"/>
      <c r="H299" s="202"/>
      <c r="I299" s="205"/>
      <c r="J299" s="216">
        <f>BK299</f>
        <v>0</v>
      </c>
      <c r="K299" s="202"/>
      <c r="L299" s="207"/>
      <c r="M299" s="208"/>
      <c r="N299" s="209"/>
      <c r="O299" s="209"/>
      <c r="P299" s="210">
        <f>SUM(P300:P310)</f>
        <v>0</v>
      </c>
      <c r="Q299" s="209"/>
      <c r="R299" s="210">
        <f>SUM(R300:R310)</f>
        <v>0.0022400000000000002</v>
      </c>
      <c r="S299" s="209"/>
      <c r="T299" s="211">
        <f>SUM(T300:T310)</f>
        <v>0.00055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2" t="s">
        <v>82</v>
      </c>
      <c r="AT299" s="213" t="s">
        <v>71</v>
      </c>
      <c r="AU299" s="213" t="s">
        <v>80</v>
      </c>
      <c r="AY299" s="212" t="s">
        <v>150</v>
      </c>
      <c r="BK299" s="214">
        <f>SUM(BK300:BK310)</f>
        <v>0</v>
      </c>
    </row>
    <row r="300" spans="1:65" s="2" customFormat="1" ht="24.15" customHeight="1">
      <c r="A300" s="42"/>
      <c r="B300" s="43"/>
      <c r="C300" s="217" t="s">
        <v>607</v>
      </c>
      <c r="D300" s="217" t="s">
        <v>153</v>
      </c>
      <c r="E300" s="218" t="s">
        <v>1122</v>
      </c>
      <c r="F300" s="219" t="s">
        <v>1123</v>
      </c>
      <c r="G300" s="220" t="s">
        <v>235</v>
      </c>
      <c r="H300" s="221">
        <v>1</v>
      </c>
      <c r="I300" s="222"/>
      <c r="J300" s="223">
        <f>ROUND(I300*H300,2)</f>
        <v>0</v>
      </c>
      <c r="K300" s="219" t="s">
        <v>157</v>
      </c>
      <c r="L300" s="48"/>
      <c r="M300" s="224" t="s">
        <v>19</v>
      </c>
      <c r="N300" s="225" t="s">
        <v>43</v>
      </c>
      <c r="O300" s="88"/>
      <c r="P300" s="226">
        <f>O300*H300</f>
        <v>0</v>
      </c>
      <c r="Q300" s="226">
        <v>0</v>
      </c>
      <c r="R300" s="226">
        <f>Q300*H300</f>
        <v>0</v>
      </c>
      <c r="S300" s="226">
        <v>0.00055</v>
      </c>
      <c r="T300" s="227">
        <f>S300*H300</f>
        <v>0.00055</v>
      </c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R300" s="228" t="s">
        <v>265</v>
      </c>
      <c r="AT300" s="228" t="s">
        <v>153</v>
      </c>
      <c r="AU300" s="228" t="s">
        <v>82</v>
      </c>
      <c r="AY300" s="21" t="s">
        <v>150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21" t="s">
        <v>80</v>
      </c>
      <c r="BK300" s="229">
        <f>ROUND(I300*H300,2)</f>
        <v>0</v>
      </c>
      <c r="BL300" s="21" t="s">
        <v>265</v>
      </c>
      <c r="BM300" s="228" t="s">
        <v>1124</v>
      </c>
    </row>
    <row r="301" spans="1:47" s="2" customFormat="1" ht="12">
      <c r="A301" s="42"/>
      <c r="B301" s="43"/>
      <c r="C301" s="44"/>
      <c r="D301" s="230" t="s">
        <v>160</v>
      </c>
      <c r="E301" s="44"/>
      <c r="F301" s="231" t="s">
        <v>1125</v>
      </c>
      <c r="G301" s="44"/>
      <c r="H301" s="44"/>
      <c r="I301" s="232"/>
      <c r="J301" s="44"/>
      <c r="K301" s="44"/>
      <c r="L301" s="48"/>
      <c r="M301" s="233"/>
      <c r="N301" s="234"/>
      <c r="O301" s="88"/>
      <c r="P301" s="88"/>
      <c r="Q301" s="88"/>
      <c r="R301" s="88"/>
      <c r="S301" s="88"/>
      <c r="T301" s="89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T301" s="21" t="s">
        <v>160</v>
      </c>
      <c r="AU301" s="21" t="s">
        <v>82</v>
      </c>
    </row>
    <row r="302" spans="1:47" s="2" customFormat="1" ht="12">
      <c r="A302" s="42"/>
      <c r="B302" s="43"/>
      <c r="C302" s="44"/>
      <c r="D302" s="235" t="s">
        <v>162</v>
      </c>
      <c r="E302" s="44"/>
      <c r="F302" s="236" t="s">
        <v>1126</v>
      </c>
      <c r="G302" s="44"/>
      <c r="H302" s="44"/>
      <c r="I302" s="232"/>
      <c r="J302" s="44"/>
      <c r="K302" s="44"/>
      <c r="L302" s="48"/>
      <c r="M302" s="233"/>
      <c r="N302" s="234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1" t="s">
        <v>162</v>
      </c>
      <c r="AU302" s="21" t="s">
        <v>82</v>
      </c>
    </row>
    <row r="303" spans="1:65" s="2" customFormat="1" ht="24.15" customHeight="1">
      <c r="A303" s="42"/>
      <c r="B303" s="43"/>
      <c r="C303" s="217" t="s">
        <v>191</v>
      </c>
      <c r="D303" s="217" t="s">
        <v>153</v>
      </c>
      <c r="E303" s="218" t="s">
        <v>1127</v>
      </c>
      <c r="F303" s="219" t="s">
        <v>1128</v>
      </c>
      <c r="G303" s="220" t="s">
        <v>235</v>
      </c>
      <c r="H303" s="221">
        <v>4</v>
      </c>
      <c r="I303" s="222"/>
      <c r="J303" s="223">
        <f>ROUND(I303*H303,2)</f>
        <v>0</v>
      </c>
      <c r="K303" s="219" t="s">
        <v>157</v>
      </c>
      <c r="L303" s="48"/>
      <c r="M303" s="224" t="s">
        <v>19</v>
      </c>
      <c r="N303" s="225" t="s">
        <v>43</v>
      </c>
      <c r="O303" s="88"/>
      <c r="P303" s="226">
        <f>O303*H303</f>
        <v>0</v>
      </c>
      <c r="Q303" s="226">
        <v>0.0002</v>
      </c>
      <c r="R303" s="226">
        <f>Q303*H303</f>
        <v>0.0008</v>
      </c>
      <c r="S303" s="226">
        <v>0</v>
      </c>
      <c r="T303" s="227">
        <f>S303*H303</f>
        <v>0</v>
      </c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R303" s="228" t="s">
        <v>265</v>
      </c>
      <c r="AT303" s="228" t="s">
        <v>153</v>
      </c>
      <c r="AU303" s="228" t="s">
        <v>82</v>
      </c>
      <c r="AY303" s="21" t="s">
        <v>150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21" t="s">
        <v>80</v>
      </c>
      <c r="BK303" s="229">
        <f>ROUND(I303*H303,2)</f>
        <v>0</v>
      </c>
      <c r="BL303" s="21" t="s">
        <v>265</v>
      </c>
      <c r="BM303" s="228" t="s">
        <v>1129</v>
      </c>
    </row>
    <row r="304" spans="1:47" s="2" customFormat="1" ht="12">
      <c r="A304" s="42"/>
      <c r="B304" s="43"/>
      <c r="C304" s="44"/>
      <c r="D304" s="230" t="s">
        <v>160</v>
      </c>
      <c r="E304" s="44"/>
      <c r="F304" s="231" t="s">
        <v>1130</v>
      </c>
      <c r="G304" s="44"/>
      <c r="H304" s="44"/>
      <c r="I304" s="232"/>
      <c r="J304" s="44"/>
      <c r="K304" s="44"/>
      <c r="L304" s="48"/>
      <c r="M304" s="233"/>
      <c r="N304" s="234"/>
      <c r="O304" s="88"/>
      <c r="P304" s="88"/>
      <c r="Q304" s="88"/>
      <c r="R304" s="88"/>
      <c r="S304" s="88"/>
      <c r="T304" s="89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T304" s="21" t="s">
        <v>160</v>
      </c>
      <c r="AU304" s="21" t="s">
        <v>82</v>
      </c>
    </row>
    <row r="305" spans="1:47" s="2" customFormat="1" ht="12">
      <c r="A305" s="42"/>
      <c r="B305" s="43"/>
      <c r="C305" s="44"/>
      <c r="D305" s="235" t="s">
        <v>162</v>
      </c>
      <c r="E305" s="44"/>
      <c r="F305" s="236" t="s">
        <v>1131</v>
      </c>
      <c r="G305" s="44"/>
      <c r="H305" s="44"/>
      <c r="I305" s="232"/>
      <c r="J305" s="44"/>
      <c r="K305" s="44"/>
      <c r="L305" s="48"/>
      <c r="M305" s="233"/>
      <c r="N305" s="234"/>
      <c r="O305" s="88"/>
      <c r="P305" s="88"/>
      <c r="Q305" s="88"/>
      <c r="R305" s="88"/>
      <c r="S305" s="88"/>
      <c r="T305" s="89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T305" s="21" t="s">
        <v>162</v>
      </c>
      <c r="AU305" s="21" t="s">
        <v>82</v>
      </c>
    </row>
    <row r="306" spans="1:65" s="2" customFormat="1" ht="16.5" customHeight="1">
      <c r="A306" s="42"/>
      <c r="B306" s="43"/>
      <c r="C306" s="269" t="s">
        <v>624</v>
      </c>
      <c r="D306" s="269" t="s">
        <v>240</v>
      </c>
      <c r="E306" s="270" t="s">
        <v>1132</v>
      </c>
      <c r="F306" s="271" t="s">
        <v>1133</v>
      </c>
      <c r="G306" s="272" t="s">
        <v>235</v>
      </c>
      <c r="H306" s="273">
        <v>4</v>
      </c>
      <c r="I306" s="274"/>
      <c r="J306" s="275">
        <f>ROUND(I306*H306,2)</f>
        <v>0</v>
      </c>
      <c r="K306" s="271" t="s">
        <v>157</v>
      </c>
      <c r="L306" s="276"/>
      <c r="M306" s="277" t="s">
        <v>19</v>
      </c>
      <c r="N306" s="278" t="s">
        <v>43</v>
      </c>
      <c r="O306" s="88"/>
      <c r="P306" s="226">
        <f>O306*H306</f>
        <v>0</v>
      </c>
      <c r="Q306" s="226">
        <v>0.00036</v>
      </c>
      <c r="R306" s="226">
        <f>Q306*H306</f>
        <v>0.00144</v>
      </c>
      <c r="S306" s="226">
        <v>0</v>
      </c>
      <c r="T306" s="227">
        <f>S306*H306</f>
        <v>0</v>
      </c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R306" s="228" t="s">
        <v>384</v>
      </c>
      <c r="AT306" s="228" t="s">
        <v>240</v>
      </c>
      <c r="AU306" s="228" t="s">
        <v>82</v>
      </c>
      <c r="AY306" s="21" t="s">
        <v>150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21" t="s">
        <v>80</v>
      </c>
      <c r="BK306" s="229">
        <f>ROUND(I306*H306,2)</f>
        <v>0</v>
      </c>
      <c r="BL306" s="21" t="s">
        <v>265</v>
      </c>
      <c r="BM306" s="228" t="s">
        <v>1134</v>
      </c>
    </row>
    <row r="307" spans="1:47" s="2" customFormat="1" ht="12">
      <c r="A307" s="42"/>
      <c r="B307" s="43"/>
      <c r="C307" s="44"/>
      <c r="D307" s="230" t="s">
        <v>160</v>
      </c>
      <c r="E307" s="44"/>
      <c r="F307" s="231" t="s">
        <v>1133</v>
      </c>
      <c r="G307" s="44"/>
      <c r="H307" s="44"/>
      <c r="I307" s="232"/>
      <c r="J307" s="44"/>
      <c r="K307" s="44"/>
      <c r="L307" s="48"/>
      <c r="M307" s="233"/>
      <c r="N307" s="234"/>
      <c r="O307" s="88"/>
      <c r="P307" s="88"/>
      <c r="Q307" s="88"/>
      <c r="R307" s="88"/>
      <c r="S307" s="88"/>
      <c r="T307" s="89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T307" s="21" t="s">
        <v>160</v>
      </c>
      <c r="AU307" s="21" t="s">
        <v>82</v>
      </c>
    </row>
    <row r="308" spans="1:65" s="2" customFormat="1" ht="24.15" customHeight="1">
      <c r="A308" s="42"/>
      <c r="B308" s="43"/>
      <c r="C308" s="217" t="s">
        <v>222</v>
      </c>
      <c r="D308" s="217" t="s">
        <v>153</v>
      </c>
      <c r="E308" s="218" t="s">
        <v>617</v>
      </c>
      <c r="F308" s="219" t="s">
        <v>618</v>
      </c>
      <c r="G308" s="220" t="s">
        <v>337</v>
      </c>
      <c r="H308" s="221">
        <v>0.002</v>
      </c>
      <c r="I308" s="222"/>
      <c r="J308" s="223">
        <f>ROUND(I308*H308,2)</f>
        <v>0</v>
      </c>
      <c r="K308" s="219" t="s">
        <v>157</v>
      </c>
      <c r="L308" s="48"/>
      <c r="M308" s="224" t="s">
        <v>19</v>
      </c>
      <c r="N308" s="225" t="s">
        <v>43</v>
      </c>
      <c r="O308" s="88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R308" s="228" t="s">
        <v>265</v>
      </c>
      <c r="AT308" s="228" t="s">
        <v>153</v>
      </c>
      <c r="AU308" s="228" t="s">
        <v>82</v>
      </c>
      <c r="AY308" s="21" t="s">
        <v>150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21" t="s">
        <v>80</v>
      </c>
      <c r="BK308" s="229">
        <f>ROUND(I308*H308,2)</f>
        <v>0</v>
      </c>
      <c r="BL308" s="21" t="s">
        <v>265</v>
      </c>
      <c r="BM308" s="228" t="s">
        <v>1135</v>
      </c>
    </row>
    <row r="309" spans="1:47" s="2" customFormat="1" ht="12">
      <c r="A309" s="42"/>
      <c r="B309" s="43"/>
      <c r="C309" s="44"/>
      <c r="D309" s="230" t="s">
        <v>160</v>
      </c>
      <c r="E309" s="44"/>
      <c r="F309" s="231" t="s">
        <v>620</v>
      </c>
      <c r="G309" s="44"/>
      <c r="H309" s="44"/>
      <c r="I309" s="232"/>
      <c r="J309" s="44"/>
      <c r="K309" s="44"/>
      <c r="L309" s="48"/>
      <c r="M309" s="233"/>
      <c r="N309" s="234"/>
      <c r="O309" s="88"/>
      <c r="P309" s="88"/>
      <c r="Q309" s="88"/>
      <c r="R309" s="88"/>
      <c r="S309" s="88"/>
      <c r="T309" s="89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T309" s="21" t="s">
        <v>160</v>
      </c>
      <c r="AU309" s="21" t="s">
        <v>82</v>
      </c>
    </row>
    <row r="310" spans="1:47" s="2" customFormat="1" ht="12">
      <c r="A310" s="42"/>
      <c r="B310" s="43"/>
      <c r="C310" s="44"/>
      <c r="D310" s="235" t="s">
        <v>162</v>
      </c>
      <c r="E310" s="44"/>
      <c r="F310" s="236" t="s">
        <v>621</v>
      </c>
      <c r="G310" s="44"/>
      <c r="H310" s="44"/>
      <c r="I310" s="232"/>
      <c r="J310" s="44"/>
      <c r="K310" s="44"/>
      <c r="L310" s="48"/>
      <c r="M310" s="233"/>
      <c r="N310" s="234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1" t="s">
        <v>162</v>
      </c>
      <c r="AU310" s="21" t="s">
        <v>82</v>
      </c>
    </row>
    <row r="311" spans="1:63" s="12" customFormat="1" ht="25.9" customHeight="1">
      <c r="A311" s="12"/>
      <c r="B311" s="201"/>
      <c r="C311" s="202"/>
      <c r="D311" s="203" t="s">
        <v>71</v>
      </c>
      <c r="E311" s="204" t="s">
        <v>696</v>
      </c>
      <c r="F311" s="204" t="s">
        <v>697</v>
      </c>
      <c r="G311" s="202"/>
      <c r="H311" s="202"/>
      <c r="I311" s="205"/>
      <c r="J311" s="206">
        <f>BK311</f>
        <v>0</v>
      </c>
      <c r="K311" s="202"/>
      <c r="L311" s="207"/>
      <c r="M311" s="208"/>
      <c r="N311" s="209"/>
      <c r="O311" s="209"/>
      <c r="P311" s="210">
        <f>SUM(P312:P330)</f>
        <v>0</v>
      </c>
      <c r="Q311" s="209"/>
      <c r="R311" s="210">
        <f>SUM(R312:R330)</f>
        <v>0</v>
      </c>
      <c r="S311" s="209"/>
      <c r="T311" s="211">
        <f>SUM(T312:T330)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2" t="s">
        <v>158</v>
      </c>
      <c r="AT311" s="213" t="s">
        <v>71</v>
      </c>
      <c r="AU311" s="213" t="s">
        <v>72</v>
      </c>
      <c r="AY311" s="212" t="s">
        <v>150</v>
      </c>
      <c r="BK311" s="214">
        <f>SUM(BK312:BK330)</f>
        <v>0</v>
      </c>
    </row>
    <row r="312" spans="1:65" s="2" customFormat="1" ht="16.5" customHeight="1">
      <c r="A312" s="42"/>
      <c r="B312" s="43"/>
      <c r="C312" s="217" t="s">
        <v>230</v>
      </c>
      <c r="D312" s="217" t="s">
        <v>153</v>
      </c>
      <c r="E312" s="218" t="s">
        <v>1136</v>
      </c>
      <c r="F312" s="219" t="s">
        <v>1137</v>
      </c>
      <c r="G312" s="220" t="s">
        <v>701</v>
      </c>
      <c r="H312" s="221">
        <v>4</v>
      </c>
      <c r="I312" s="222"/>
      <c r="J312" s="223">
        <f>ROUND(I312*H312,2)</f>
        <v>0</v>
      </c>
      <c r="K312" s="219" t="s">
        <v>157</v>
      </c>
      <c r="L312" s="48"/>
      <c r="M312" s="224" t="s">
        <v>19</v>
      </c>
      <c r="N312" s="225" t="s">
        <v>43</v>
      </c>
      <c r="O312" s="88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R312" s="228" t="s">
        <v>702</v>
      </c>
      <c r="AT312" s="228" t="s">
        <v>153</v>
      </c>
      <c r="AU312" s="228" t="s">
        <v>80</v>
      </c>
      <c r="AY312" s="21" t="s">
        <v>150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21" t="s">
        <v>80</v>
      </c>
      <c r="BK312" s="229">
        <f>ROUND(I312*H312,2)</f>
        <v>0</v>
      </c>
      <c r="BL312" s="21" t="s">
        <v>702</v>
      </c>
      <c r="BM312" s="228" t="s">
        <v>1138</v>
      </c>
    </row>
    <row r="313" spans="1:47" s="2" customFormat="1" ht="12">
      <c r="A313" s="42"/>
      <c r="B313" s="43"/>
      <c r="C313" s="44"/>
      <c r="D313" s="230" t="s">
        <v>160</v>
      </c>
      <c r="E313" s="44"/>
      <c r="F313" s="231" t="s">
        <v>1139</v>
      </c>
      <c r="G313" s="44"/>
      <c r="H313" s="44"/>
      <c r="I313" s="232"/>
      <c r="J313" s="44"/>
      <c r="K313" s="44"/>
      <c r="L313" s="48"/>
      <c r="M313" s="233"/>
      <c r="N313" s="234"/>
      <c r="O313" s="88"/>
      <c r="P313" s="88"/>
      <c r="Q313" s="88"/>
      <c r="R313" s="88"/>
      <c r="S313" s="88"/>
      <c r="T313" s="89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T313" s="21" t="s">
        <v>160</v>
      </c>
      <c r="AU313" s="21" t="s">
        <v>80</v>
      </c>
    </row>
    <row r="314" spans="1:47" s="2" customFormat="1" ht="12">
      <c r="A314" s="42"/>
      <c r="B314" s="43"/>
      <c r="C314" s="44"/>
      <c r="D314" s="235" t="s">
        <v>162</v>
      </c>
      <c r="E314" s="44"/>
      <c r="F314" s="236" t="s">
        <v>1140</v>
      </c>
      <c r="G314" s="44"/>
      <c r="H314" s="44"/>
      <c r="I314" s="232"/>
      <c r="J314" s="44"/>
      <c r="K314" s="44"/>
      <c r="L314" s="48"/>
      <c r="M314" s="233"/>
      <c r="N314" s="234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162</v>
      </c>
      <c r="AU314" s="21" t="s">
        <v>80</v>
      </c>
    </row>
    <row r="315" spans="1:51" s="13" customFormat="1" ht="12">
      <c r="A315" s="13"/>
      <c r="B315" s="237"/>
      <c r="C315" s="238"/>
      <c r="D315" s="230" t="s">
        <v>164</v>
      </c>
      <c r="E315" s="239" t="s">
        <v>19</v>
      </c>
      <c r="F315" s="240" t="s">
        <v>1141</v>
      </c>
      <c r="G315" s="238"/>
      <c r="H315" s="239" t="s">
        <v>19</v>
      </c>
      <c r="I315" s="241"/>
      <c r="J315" s="238"/>
      <c r="K315" s="238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164</v>
      </c>
      <c r="AU315" s="246" t="s">
        <v>80</v>
      </c>
      <c r="AV315" s="13" t="s">
        <v>80</v>
      </c>
      <c r="AW315" s="13" t="s">
        <v>33</v>
      </c>
      <c r="AX315" s="13" t="s">
        <v>72</v>
      </c>
      <c r="AY315" s="246" t="s">
        <v>150</v>
      </c>
    </row>
    <row r="316" spans="1:51" s="14" customFormat="1" ht="12">
      <c r="A316" s="14"/>
      <c r="B316" s="247"/>
      <c r="C316" s="248"/>
      <c r="D316" s="230" t="s">
        <v>164</v>
      </c>
      <c r="E316" s="249" t="s">
        <v>19</v>
      </c>
      <c r="F316" s="250" t="s">
        <v>82</v>
      </c>
      <c r="G316" s="248"/>
      <c r="H316" s="251">
        <v>2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164</v>
      </c>
      <c r="AU316" s="257" t="s">
        <v>80</v>
      </c>
      <c r="AV316" s="14" t="s">
        <v>82</v>
      </c>
      <c r="AW316" s="14" t="s">
        <v>33</v>
      </c>
      <c r="AX316" s="14" t="s">
        <v>72</v>
      </c>
      <c r="AY316" s="257" t="s">
        <v>150</v>
      </c>
    </row>
    <row r="317" spans="1:51" s="13" customFormat="1" ht="12">
      <c r="A317" s="13"/>
      <c r="B317" s="237"/>
      <c r="C317" s="238"/>
      <c r="D317" s="230" t="s">
        <v>164</v>
      </c>
      <c r="E317" s="239" t="s">
        <v>19</v>
      </c>
      <c r="F317" s="240" t="s">
        <v>1142</v>
      </c>
      <c r="G317" s="238"/>
      <c r="H317" s="239" t="s">
        <v>19</v>
      </c>
      <c r="I317" s="241"/>
      <c r="J317" s="238"/>
      <c r="K317" s="238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164</v>
      </c>
      <c r="AU317" s="246" t="s">
        <v>80</v>
      </c>
      <c r="AV317" s="13" t="s">
        <v>80</v>
      </c>
      <c r="AW317" s="13" t="s">
        <v>33</v>
      </c>
      <c r="AX317" s="13" t="s">
        <v>72</v>
      </c>
      <c r="AY317" s="246" t="s">
        <v>150</v>
      </c>
    </row>
    <row r="318" spans="1:51" s="14" customFormat="1" ht="12">
      <c r="A318" s="14"/>
      <c r="B318" s="247"/>
      <c r="C318" s="248"/>
      <c r="D318" s="230" t="s">
        <v>164</v>
      </c>
      <c r="E318" s="249" t="s">
        <v>19</v>
      </c>
      <c r="F318" s="250" t="s">
        <v>82</v>
      </c>
      <c r="G318" s="248"/>
      <c r="H318" s="251">
        <v>2</v>
      </c>
      <c r="I318" s="252"/>
      <c r="J318" s="248"/>
      <c r="K318" s="248"/>
      <c r="L318" s="253"/>
      <c r="M318" s="254"/>
      <c r="N318" s="255"/>
      <c r="O318" s="255"/>
      <c r="P318" s="255"/>
      <c r="Q318" s="255"/>
      <c r="R318" s="255"/>
      <c r="S318" s="255"/>
      <c r="T318" s="25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7" t="s">
        <v>164</v>
      </c>
      <c r="AU318" s="257" t="s">
        <v>80</v>
      </c>
      <c r="AV318" s="14" t="s">
        <v>82</v>
      </c>
      <c r="AW318" s="14" t="s">
        <v>33</v>
      </c>
      <c r="AX318" s="14" t="s">
        <v>72</v>
      </c>
      <c r="AY318" s="257" t="s">
        <v>150</v>
      </c>
    </row>
    <row r="319" spans="1:51" s="15" customFormat="1" ht="12">
      <c r="A319" s="15"/>
      <c r="B319" s="258"/>
      <c r="C319" s="259"/>
      <c r="D319" s="230" t="s">
        <v>164</v>
      </c>
      <c r="E319" s="260" t="s">
        <v>19</v>
      </c>
      <c r="F319" s="261" t="s">
        <v>168</v>
      </c>
      <c r="G319" s="259"/>
      <c r="H319" s="262">
        <v>4</v>
      </c>
      <c r="I319" s="263"/>
      <c r="J319" s="259"/>
      <c r="K319" s="259"/>
      <c r="L319" s="264"/>
      <c r="M319" s="265"/>
      <c r="N319" s="266"/>
      <c r="O319" s="266"/>
      <c r="P319" s="266"/>
      <c r="Q319" s="266"/>
      <c r="R319" s="266"/>
      <c r="S319" s="266"/>
      <c r="T319" s="267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8" t="s">
        <v>164</v>
      </c>
      <c r="AU319" s="268" t="s">
        <v>80</v>
      </c>
      <c r="AV319" s="15" t="s">
        <v>158</v>
      </c>
      <c r="AW319" s="15" t="s">
        <v>33</v>
      </c>
      <c r="AX319" s="15" t="s">
        <v>80</v>
      </c>
      <c r="AY319" s="268" t="s">
        <v>150</v>
      </c>
    </row>
    <row r="320" spans="1:65" s="2" customFormat="1" ht="16.5" customHeight="1">
      <c r="A320" s="42"/>
      <c r="B320" s="43"/>
      <c r="C320" s="217" t="s">
        <v>645</v>
      </c>
      <c r="D320" s="217" t="s">
        <v>153</v>
      </c>
      <c r="E320" s="218" t="s">
        <v>699</v>
      </c>
      <c r="F320" s="219" t="s">
        <v>700</v>
      </c>
      <c r="G320" s="220" t="s">
        <v>701</v>
      </c>
      <c r="H320" s="221">
        <v>25</v>
      </c>
      <c r="I320" s="222"/>
      <c r="J320" s="223">
        <f>ROUND(I320*H320,2)</f>
        <v>0</v>
      </c>
      <c r="K320" s="219" t="s">
        <v>157</v>
      </c>
      <c r="L320" s="48"/>
      <c r="M320" s="224" t="s">
        <v>19</v>
      </c>
      <c r="N320" s="225" t="s">
        <v>43</v>
      </c>
      <c r="O320" s="88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R320" s="228" t="s">
        <v>702</v>
      </c>
      <c r="AT320" s="228" t="s">
        <v>153</v>
      </c>
      <c r="AU320" s="228" t="s">
        <v>80</v>
      </c>
      <c r="AY320" s="21" t="s">
        <v>150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21" t="s">
        <v>80</v>
      </c>
      <c r="BK320" s="229">
        <f>ROUND(I320*H320,2)</f>
        <v>0</v>
      </c>
      <c r="BL320" s="21" t="s">
        <v>702</v>
      </c>
      <c r="BM320" s="228" t="s">
        <v>1143</v>
      </c>
    </row>
    <row r="321" spans="1:47" s="2" customFormat="1" ht="12">
      <c r="A321" s="42"/>
      <c r="B321" s="43"/>
      <c r="C321" s="44"/>
      <c r="D321" s="230" t="s">
        <v>160</v>
      </c>
      <c r="E321" s="44"/>
      <c r="F321" s="231" t="s">
        <v>704</v>
      </c>
      <c r="G321" s="44"/>
      <c r="H321" s="44"/>
      <c r="I321" s="232"/>
      <c r="J321" s="44"/>
      <c r="K321" s="44"/>
      <c r="L321" s="48"/>
      <c r="M321" s="233"/>
      <c r="N321" s="234"/>
      <c r="O321" s="88"/>
      <c r="P321" s="88"/>
      <c r="Q321" s="88"/>
      <c r="R321" s="88"/>
      <c r="S321" s="88"/>
      <c r="T321" s="89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T321" s="21" t="s">
        <v>160</v>
      </c>
      <c r="AU321" s="21" t="s">
        <v>80</v>
      </c>
    </row>
    <row r="322" spans="1:47" s="2" customFormat="1" ht="12">
      <c r="A322" s="42"/>
      <c r="B322" s="43"/>
      <c r="C322" s="44"/>
      <c r="D322" s="235" t="s">
        <v>162</v>
      </c>
      <c r="E322" s="44"/>
      <c r="F322" s="236" t="s">
        <v>705</v>
      </c>
      <c r="G322" s="44"/>
      <c r="H322" s="44"/>
      <c r="I322" s="232"/>
      <c r="J322" s="44"/>
      <c r="K322" s="44"/>
      <c r="L322" s="48"/>
      <c r="M322" s="233"/>
      <c r="N322" s="234"/>
      <c r="O322" s="88"/>
      <c r="P322" s="88"/>
      <c r="Q322" s="88"/>
      <c r="R322" s="88"/>
      <c r="S322" s="88"/>
      <c r="T322" s="89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T322" s="21" t="s">
        <v>162</v>
      </c>
      <c r="AU322" s="21" t="s">
        <v>80</v>
      </c>
    </row>
    <row r="323" spans="1:51" s="13" customFormat="1" ht="12">
      <c r="A323" s="13"/>
      <c r="B323" s="237"/>
      <c r="C323" s="238"/>
      <c r="D323" s="230" t="s">
        <v>164</v>
      </c>
      <c r="E323" s="239" t="s">
        <v>19</v>
      </c>
      <c r="F323" s="240" t="s">
        <v>1144</v>
      </c>
      <c r="G323" s="238"/>
      <c r="H323" s="239" t="s">
        <v>19</v>
      </c>
      <c r="I323" s="241"/>
      <c r="J323" s="238"/>
      <c r="K323" s="238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164</v>
      </c>
      <c r="AU323" s="246" t="s">
        <v>80</v>
      </c>
      <c r="AV323" s="13" t="s">
        <v>80</v>
      </c>
      <c r="AW323" s="13" t="s">
        <v>33</v>
      </c>
      <c r="AX323" s="13" t="s">
        <v>72</v>
      </c>
      <c r="AY323" s="246" t="s">
        <v>150</v>
      </c>
    </row>
    <row r="324" spans="1:51" s="13" customFormat="1" ht="12">
      <c r="A324" s="13"/>
      <c r="B324" s="237"/>
      <c r="C324" s="238"/>
      <c r="D324" s="230" t="s">
        <v>164</v>
      </c>
      <c r="E324" s="239" t="s">
        <v>19</v>
      </c>
      <c r="F324" s="240" t="s">
        <v>1145</v>
      </c>
      <c r="G324" s="238"/>
      <c r="H324" s="239" t="s">
        <v>19</v>
      </c>
      <c r="I324" s="241"/>
      <c r="J324" s="238"/>
      <c r="K324" s="238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164</v>
      </c>
      <c r="AU324" s="246" t="s">
        <v>80</v>
      </c>
      <c r="AV324" s="13" t="s">
        <v>80</v>
      </c>
      <c r="AW324" s="13" t="s">
        <v>33</v>
      </c>
      <c r="AX324" s="13" t="s">
        <v>72</v>
      </c>
      <c r="AY324" s="246" t="s">
        <v>150</v>
      </c>
    </row>
    <row r="325" spans="1:51" s="13" customFormat="1" ht="12">
      <c r="A325" s="13"/>
      <c r="B325" s="237"/>
      <c r="C325" s="238"/>
      <c r="D325" s="230" t="s">
        <v>164</v>
      </c>
      <c r="E325" s="239" t="s">
        <v>19</v>
      </c>
      <c r="F325" s="240" t="s">
        <v>1146</v>
      </c>
      <c r="G325" s="238"/>
      <c r="H325" s="239" t="s">
        <v>19</v>
      </c>
      <c r="I325" s="241"/>
      <c r="J325" s="238"/>
      <c r="K325" s="238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164</v>
      </c>
      <c r="AU325" s="246" t="s">
        <v>80</v>
      </c>
      <c r="AV325" s="13" t="s">
        <v>80</v>
      </c>
      <c r="AW325" s="13" t="s">
        <v>33</v>
      </c>
      <c r="AX325" s="13" t="s">
        <v>72</v>
      </c>
      <c r="AY325" s="246" t="s">
        <v>150</v>
      </c>
    </row>
    <row r="326" spans="1:51" s="13" customFormat="1" ht="12">
      <c r="A326" s="13"/>
      <c r="B326" s="237"/>
      <c r="C326" s="238"/>
      <c r="D326" s="230" t="s">
        <v>164</v>
      </c>
      <c r="E326" s="239" t="s">
        <v>19</v>
      </c>
      <c r="F326" s="240" t="s">
        <v>1147</v>
      </c>
      <c r="G326" s="238"/>
      <c r="H326" s="239" t="s">
        <v>19</v>
      </c>
      <c r="I326" s="241"/>
      <c r="J326" s="238"/>
      <c r="K326" s="238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164</v>
      </c>
      <c r="AU326" s="246" t="s">
        <v>80</v>
      </c>
      <c r="AV326" s="13" t="s">
        <v>80</v>
      </c>
      <c r="AW326" s="13" t="s">
        <v>33</v>
      </c>
      <c r="AX326" s="13" t="s">
        <v>72</v>
      </c>
      <c r="AY326" s="246" t="s">
        <v>150</v>
      </c>
    </row>
    <row r="327" spans="1:51" s="13" customFormat="1" ht="12">
      <c r="A327" s="13"/>
      <c r="B327" s="237"/>
      <c r="C327" s="238"/>
      <c r="D327" s="230" t="s">
        <v>164</v>
      </c>
      <c r="E327" s="239" t="s">
        <v>19</v>
      </c>
      <c r="F327" s="240" t="s">
        <v>1148</v>
      </c>
      <c r="G327" s="238"/>
      <c r="H327" s="239" t="s">
        <v>19</v>
      </c>
      <c r="I327" s="241"/>
      <c r="J327" s="238"/>
      <c r="K327" s="238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164</v>
      </c>
      <c r="AU327" s="246" t="s">
        <v>80</v>
      </c>
      <c r="AV327" s="13" t="s">
        <v>80</v>
      </c>
      <c r="AW327" s="13" t="s">
        <v>33</v>
      </c>
      <c r="AX327" s="13" t="s">
        <v>72</v>
      </c>
      <c r="AY327" s="246" t="s">
        <v>150</v>
      </c>
    </row>
    <row r="328" spans="1:51" s="13" customFormat="1" ht="12">
      <c r="A328" s="13"/>
      <c r="B328" s="237"/>
      <c r="C328" s="238"/>
      <c r="D328" s="230" t="s">
        <v>164</v>
      </c>
      <c r="E328" s="239" t="s">
        <v>19</v>
      </c>
      <c r="F328" s="240" t="s">
        <v>1149</v>
      </c>
      <c r="G328" s="238"/>
      <c r="H328" s="239" t="s">
        <v>19</v>
      </c>
      <c r="I328" s="241"/>
      <c r="J328" s="238"/>
      <c r="K328" s="238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164</v>
      </c>
      <c r="AU328" s="246" t="s">
        <v>80</v>
      </c>
      <c r="AV328" s="13" t="s">
        <v>80</v>
      </c>
      <c r="AW328" s="13" t="s">
        <v>33</v>
      </c>
      <c r="AX328" s="13" t="s">
        <v>72</v>
      </c>
      <c r="AY328" s="246" t="s">
        <v>150</v>
      </c>
    </row>
    <row r="329" spans="1:51" s="14" customFormat="1" ht="12">
      <c r="A329" s="14"/>
      <c r="B329" s="247"/>
      <c r="C329" s="248"/>
      <c r="D329" s="230" t="s">
        <v>164</v>
      </c>
      <c r="E329" s="249" t="s">
        <v>19</v>
      </c>
      <c r="F329" s="250" t="s">
        <v>334</v>
      </c>
      <c r="G329" s="248"/>
      <c r="H329" s="251">
        <v>25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7" t="s">
        <v>164</v>
      </c>
      <c r="AU329" s="257" t="s">
        <v>80</v>
      </c>
      <c r="AV329" s="14" t="s">
        <v>82</v>
      </c>
      <c r="AW329" s="14" t="s">
        <v>33</v>
      </c>
      <c r="AX329" s="14" t="s">
        <v>72</v>
      </c>
      <c r="AY329" s="257" t="s">
        <v>150</v>
      </c>
    </row>
    <row r="330" spans="1:51" s="15" customFormat="1" ht="12">
      <c r="A330" s="15"/>
      <c r="B330" s="258"/>
      <c r="C330" s="259"/>
      <c r="D330" s="230" t="s">
        <v>164</v>
      </c>
      <c r="E330" s="260" t="s">
        <v>19</v>
      </c>
      <c r="F330" s="261" t="s">
        <v>168</v>
      </c>
      <c r="G330" s="259"/>
      <c r="H330" s="262">
        <v>25</v>
      </c>
      <c r="I330" s="263"/>
      <c r="J330" s="259"/>
      <c r="K330" s="259"/>
      <c r="L330" s="264"/>
      <c r="M330" s="303"/>
      <c r="N330" s="304"/>
      <c r="O330" s="304"/>
      <c r="P330" s="304"/>
      <c r="Q330" s="304"/>
      <c r="R330" s="304"/>
      <c r="S330" s="304"/>
      <c r="T330" s="30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8" t="s">
        <v>164</v>
      </c>
      <c r="AU330" s="268" t="s">
        <v>80</v>
      </c>
      <c r="AV330" s="15" t="s">
        <v>158</v>
      </c>
      <c r="AW330" s="15" t="s">
        <v>33</v>
      </c>
      <c r="AX330" s="15" t="s">
        <v>80</v>
      </c>
      <c r="AY330" s="268" t="s">
        <v>150</v>
      </c>
    </row>
    <row r="331" spans="1:31" s="2" customFormat="1" ht="6.95" customHeight="1">
      <c r="A331" s="42"/>
      <c r="B331" s="63"/>
      <c r="C331" s="64"/>
      <c r="D331" s="64"/>
      <c r="E331" s="64"/>
      <c r="F331" s="64"/>
      <c r="G331" s="64"/>
      <c r="H331" s="64"/>
      <c r="I331" s="64"/>
      <c r="J331" s="64"/>
      <c r="K331" s="64"/>
      <c r="L331" s="48"/>
      <c r="M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</row>
  </sheetData>
  <sheetProtection password="C675" sheet="1" objects="1" scenarios="1" formatColumns="0" formatRows="0" autoFilter="0"/>
  <autoFilter ref="C97:K33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4" r:id="rId1" display="https://podminky.urs.cz/item/CS_URS_2024_01/631312141"/>
    <hyperlink ref="F111" r:id="rId2" display="https://podminky.urs.cz/item/CS_URS_2024_01/974032132"/>
    <hyperlink ref="F116" r:id="rId3" display="https://podminky.urs.cz/item/CS_URS_2024_01/974032142"/>
    <hyperlink ref="F121" r:id="rId4" display="https://podminky.urs.cz/item/CS_URS_2024_01/974042553"/>
    <hyperlink ref="F128" r:id="rId5" display="https://podminky.urs.cz/item/CS_URS_2024_01/997013211"/>
    <hyperlink ref="F131" r:id="rId6" display="https://podminky.urs.cz/item/CS_URS_2024_01/997013501"/>
    <hyperlink ref="F134" r:id="rId7" display="https://podminky.urs.cz/item/CS_URS_2024_01/997013509"/>
    <hyperlink ref="F138" r:id="rId8" display="https://podminky.urs.cz/item/CS_URS_2024_01/997013631"/>
    <hyperlink ref="F143" r:id="rId9" display="https://podminky.urs.cz/item/CS_URS_2024_01/721110806"/>
    <hyperlink ref="F146" r:id="rId10" display="https://podminky.urs.cz/item/CS_URS_2024_01/721173401"/>
    <hyperlink ref="F151" r:id="rId11" display="https://podminky.urs.cz/item/CS_URS_2024_01/721174024"/>
    <hyperlink ref="F154" r:id="rId12" display="https://podminky.urs.cz/item/CS_URS_2024_01/721174025"/>
    <hyperlink ref="F157" r:id="rId13" display="https://podminky.urs.cz/item/CS_URS_2024_01/721174042"/>
    <hyperlink ref="F160" r:id="rId14" display="https://podminky.urs.cz/item/CS_URS_2024_01/721174043"/>
    <hyperlink ref="F163" r:id="rId15" display="https://podminky.urs.cz/item/CS_URS_2024_01/721194104"/>
    <hyperlink ref="F166" r:id="rId16" display="https://podminky.urs.cz/item/CS_URS_2024_01/721194105"/>
    <hyperlink ref="F169" r:id="rId17" display="https://podminky.urs.cz/item/CS_URS_2024_01/721194109"/>
    <hyperlink ref="F172" r:id="rId18" display="https://podminky.urs.cz/item/CS_URS_2024_01/721210813"/>
    <hyperlink ref="F175" r:id="rId19" display="https://podminky.urs.cz/item/CS_URS_2024_01/721211913"/>
    <hyperlink ref="F179" r:id="rId20" display="https://podminky.urs.cz/item/CS_URS_2024_01/721290111"/>
    <hyperlink ref="F187" r:id="rId21" display="https://podminky.urs.cz/item/CS_URS_2024_01/998721121"/>
    <hyperlink ref="F191" r:id="rId22" display="https://podminky.urs.cz/item/CS_URS_2024_01/722170801"/>
    <hyperlink ref="F194" r:id="rId23" display="https://podminky.urs.cz/item/CS_URS_2024_01/722175002"/>
    <hyperlink ref="F197" r:id="rId24" display="https://podminky.urs.cz/item/CS_URS_2024_01/722175003"/>
    <hyperlink ref="F200" r:id="rId25" display="https://podminky.urs.cz/item/CS_URS_2024_01/722175004"/>
    <hyperlink ref="F203" r:id="rId26" display="https://podminky.urs.cz/item/CS_URS_2024_01/722175005"/>
    <hyperlink ref="F206" r:id="rId27" display="https://podminky.urs.cz/item/CS_URS_2024_01/722181252"/>
    <hyperlink ref="F214" r:id="rId28" display="https://podminky.urs.cz/item/CS_URS_2024_01/722181256"/>
    <hyperlink ref="F220" r:id="rId29" display="https://podminky.urs.cz/item/CS_URS_2024_01/722190401"/>
    <hyperlink ref="F224" r:id="rId30" display="https://podminky.urs.cz/item/CS_URS_2024_01/722190901"/>
    <hyperlink ref="F227" r:id="rId31" display="https://podminky.urs.cz/item/CS_URS_2024_01/722220111"/>
    <hyperlink ref="F231" r:id="rId32" display="https://podminky.urs.cz/item/CS_URS_2024_01/722220121"/>
    <hyperlink ref="F234" r:id="rId33" display="https://podminky.urs.cz/item/CS_URS_2024_01/722220861"/>
    <hyperlink ref="F237" r:id="rId34" display="https://podminky.urs.cz/item/CS_URS_2024_01/722240121"/>
    <hyperlink ref="F240" r:id="rId35" display="https://podminky.urs.cz/item/CS_URS_2024_01/722240126"/>
    <hyperlink ref="F243" r:id="rId36" display="https://podminky.urs.cz/item/CS_URS_2024_01/722290226"/>
    <hyperlink ref="F247" r:id="rId37" display="https://podminky.urs.cz/item/CS_URS_2024_01/722290234"/>
    <hyperlink ref="F252" r:id="rId38" display="https://podminky.urs.cz/item/CS_URS_2024_01/998722121"/>
    <hyperlink ref="F256" r:id="rId39" display="https://podminky.urs.cz/item/CS_URS_2024_01/725110811"/>
    <hyperlink ref="F259" r:id="rId40" display="https://podminky.urs.cz/item/CS_URS_2024_01/725119122"/>
    <hyperlink ref="F264" r:id="rId41" display="https://podminky.urs.cz/item/CS_URS_2024_01/725122817"/>
    <hyperlink ref="F267" r:id="rId42" display="https://podminky.urs.cz/item/CS_URS_2024_01/725129101"/>
    <hyperlink ref="F272" r:id="rId43" display="https://podminky.urs.cz/item/CS_URS_2024_01/725210821"/>
    <hyperlink ref="F275" r:id="rId44" display="https://podminky.urs.cz/item/CS_URS_2024_01/725219102"/>
    <hyperlink ref="F280" r:id="rId45" display="https://podminky.urs.cz/item/CS_URS_2024_01/725241901"/>
    <hyperlink ref="F287" r:id="rId46" display="https://podminky.urs.cz/item/CS_URS_2024_01/725820802"/>
    <hyperlink ref="F290" r:id="rId47" display="https://podminky.urs.cz/item/CS_URS_2024_01/725860811"/>
    <hyperlink ref="F293" r:id="rId48" display="https://podminky.urs.cz/item/CS_URS_2024_01/725869218"/>
    <hyperlink ref="F298" r:id="rId49" display="https://podminky.urs.cz/item/CS_URS_2024_01/998725121"/>
    <hyperlink ref="F302" r:id="rId50" display="https://podminky.urs.cz/item/CS_URS_2024_01/781491821"/>
    <hyperlink ref="F305" r:id="rId51" display="https://podminky.urs.cz/item/CS_URS_2024_01/781493610"/>
    <hyperlink ref="F310" r:id="rId52" display="https://podminky.urs.cz/item/CS_URS_2024_01/998781121"/>
    <hyperlink ref="F314" r:id="rId53" display="https://podminky.urs.cz/item/CS_URS_2024_01/HZS2211"/>
    <hyperlink ref="F322" r:id="rId54" display="https://podminky.urs.cz/item/CS_URS_2024_01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4"/>
      <c r="AT3" s="21" t="s">
        <v>82</v>
      </c>
    </row>
    <row r="4" spans="2:46" s="1" customFormat="1" ht="24.95" customHeight="1">
      <c r="B4" s="24"/>
      <c r="D4" s="145" t="s">
        <v>100</v>
      </c>
      <c r="L4" s="24"/>
      <c r="M4" s="146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47" t="s">
        <v>16</v>
      </c>
      <c r="L6" s="24"/>
    </row>
    <row r="7" spans="2:12" s="1" customFormat="1" ht="16.5" customHeight="1">
      <c r="B7" s="24"/>
      <c r="E7" s="148" t="str">
        <f>'Rekapitulace stavby'!K6</f>
        <v>Šatny praktického vyučování Křimice - 2. etapa, chlapecké šatny</v>
      </c>
      <c r="F7" s="147"/>
      <c r="G7" s="147"/>
      <c r="H7" s="147"/>
      <c r="L7" s="24"/>
    </row>
    <row r="8" spans="1:31" s="2" customFormat="1" ht="12" customHeight="1">
      <c r="A8" s="42"/>
      <c r="B8" s="48"/>
      <c r="C8" s="42"/>
      <c r="D8" s="147" t="s">
        <v>107</v>
      </c>
      <c r="E8" s="42"/>
      <c r="F8" s="42"/>
      <c r="G8" s="42"/>
      <c r="H8" s="42"/>
      <c r="I8" s="42"/>
      <c r="J8" s="42"/>
      <c r="K8" s="42"/>
      <c r="L8" s="14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50" t="s">
        <v>1150</v>
      </c>
      <c r="F9" s="42"/>
      <c r="G9" s="42"/>
      <c r="H9" s="42"/>
      <c r="I9" s="42"/>
      <c r="J9" s="42"/>
      <c r="K9" s="42"/>
      <c r="L9" s="14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4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47" t="s">
        <v>18</v>
      </c>
      <c r="E11" s="42"/>
      <c r="F11" s="137" t="s">
        <v>19</v>
      </c>
      <c r="G11" s="42"/>
      <c r="H11" s="42"/>
      <c r="I11" s="147" t="s">
        <v>20</v>
      </c>
      <c r="J11" s="137" t="s">
        <v>19</v>
      </c>
      <c r="K11" s="42"/>
      <c r="L11" s="149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47" t="s">
        <v>21</v>
      </c>
      <c r="E12" s="42"/>
      <c r="F12" s="137" t="s">
        <v>22</v>
      </c>
      <c r="G12" s="42"/>
      <c r="H12" s="42"/>
      <c r="I12" s="147" t="s">
        <v>23</v>
      </c>
      <c r="J12" s="151" t="str">
        <f>'Rekapitulace stavby'!AN8</f>
        <v>3. 8. 2021</v>
      </c>
      <c r="K12" s="42"/>
      <c r="L12" s="149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49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47" t="s">
        <v>25</v>
      </c>
      <c r="E14" s="42"/>
      <c r="F14" s="42"/>
      <c r="G14" s="42"/>
      <c r="H14" s="42"/>
      <c r="I14" s="147" t="s">
        <v>26</v>
      </c>
      <c r="J14" s="137" t="s">
        <v>19</v>
      </c>
      <c r="K14" s="42"/>
      <c r="L14" s="149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37" t="s">
        <v>27</v>
      </c>
      <c r="F15" s="42"/>
      <c r="G15" s="42"/>
      <c r="H15" s="42"/>
      <c r="I15" s="147" t="s">
        <v>28</v>
      </c>
      <c r="J15" s="137" t="s">
        <v>19</v>
      </c>
      <c r="K15" s="42"/>
      <c r="L15" s="149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49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47" t="s">
        <v>29</v>
      </c>
      <c r="E17" s="42"/>
      <c r="F17" s="42"/>
      <c r="G17" s="42"/>
      <c r="H17" s="42"/>
      <c r="I17" s="147" t="s">
        <v>26</v>
      </c>
      <c r="J17" s="37" t="str">
        <f>'Rekapitulace stavby'!AN13</f>
        <v>Vyplň údaj</v>
      </c>
      <c r="K17" s="42"/>
      <c r="L17" s="149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37"/>
      <c r="G18" s="137"/>
      <c r="H18" s="137"/>
      <c r="I18" s="147" t="s">
        <v>28</v>
      </c>
      <c r="J18" s="37" t="str">
        <f>'Rekapitulace stavby'!AN14</f>
        <v>Vyplň údaj</v>
      </c>
      <c r="K18" s="42"/>
      <c r="L18" s="149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4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47" t="s">
        <v>31</v>
      </c>
      <c r="E20" s="42"/>
      <c r="F20" s="42"/>
      <c r="G20" s="42"/>
      <c r="H20" s="42"/>
      <c r="I20" s="147" t="s">
        <v>26</v>
      </c>
      <c r="J20" s="137" t="s">
        <v>19</v>
      </c>
      <c r="K20" s="42"/>
      <c r="L20" s="14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37" t="s">
        <v>32</v>
      </c>
      <c r="F21" s="42"/>
      <c r="G21" s="42"/>
      <c r="H21" s="42"/>
      <c r="I21" s="147" t="s">
        <v>28</v>
      </c>
      <c r="J21" s="137" t="s">
        <v>19</v>
      </c>
      <c r="K21" s="42"/>
      <c r="L21" s="149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49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47" t="s">
        <v>34</v>
      </c>
      <c r="E23" s="42"/>
      <c r="F23" s="42"/>
      <c r="G23" s="42"/>
      <c r="H23" s="42"/>
      <c r="I23" s="147" t="s">
        <v>26</v>
      </c>
      <c r="J23" s="137" t="s">
        <v>19</v>
      </c>
      <c r="K23" s="42"/>
      <c r="L23" s="14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37" t="s">
        <v>1151</v>
      </c>
      <c r="F24" s="42"/>
      <c r="G24" s="42"/>
      <c r="H24" s="42"/>
      <c r="I24" s="147" t="s">
        <v>28</v>
      </c>
      <c r="J24" s="137" t="s">
        <v>19</v>
      </c>
      <c r="K24" s="42"/>
      <c r="L24" s="149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49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47" t="s">
        <v>36</v>
      </c>
      <c r="E26" s="42"/>
      <c r="F26" s="42"/>
      <c r="G26" s="42"/>
      <c r="H26" s="42"/>
      <c r="I26" s="42"/>
      <c r="J26" s="42"/>
      <c r="K26" s="42"/>
      <c r="L26" s="149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4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56"/>
      <c r="E29" s="156"/>
      <c r="F29" s="156"/>
      <c r="G29" s="156"/>
      <c r="H29" s="156"/>
      <c r="I29" s="156"/>
      <c r="J29" s="156"/>
      <c r="K29" s="156"/>
      <c r="L29" s="149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57" t="s">
        <v>38</v>
      </c>
      <c r="E30" s="42"/>
      <c r="F30" s="42"/>
      <c r="G30" s="42"/>
      <c r="H30" s="42"/>
      <c r="I30" s="42"/>
      <c r="J30" s="158">
        <f>ROUND(J83,2)</f>
        <v>0</v>
      </c>
      <c r="K30" s="42"/>
      <c r="L30" s="149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56"/>
      <c r="E31" s="156"/>
      <c r="F31" s="156"/>
      <c r="G31" s="156"/>
      <c r="H31" s="156"/>
      <c r="I31" s="156"/>
      <c r="J31" s="156"/>
      <c r="K31" s="156"/>
      <c r="L31" s="14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59" t="s">
        <v>40</v>
      </c>
      <c r="G32" s="42"/>
      <c r="H32" s="42"/>
      <c r="I32" s="159" t="s">
        <v>39</v>
      </c>
      <c r="J32" s="159" t="s">
        <v>41</v>
      </c>
      <c r="K32" s="42"/>
      <c r="L32" s="14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60" t="s">
        <v>42</v>
      </c>
      <c r="E33" s="147" t="s">
        <v>43</v>
      </c>
      <c r="F33" s="161">
        <f>ROUND((SUM(BE83:BE96)),2)</f>
        <v>0</v>
      </c>
      <c r="G33" s="42"/>
      <c r="H33" s="42"/>
      <c r="I33" s="162">
        <v>0.21</v>
      </c>
      <c r="J33" s="161">
        <f>ROUND(((SUM(BE83:BE96))*I33),2)</f>
        <v>0</v>
      </c>
      <c r="K33" s="42"/>
      <c r="L33" s="14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47" t="s">
        <v>44</v>
      </c>
      <c r="F34" s="161">
        <f>ROUND((SUM(BF83:BF96)),2)</f>
        <v>0</v>
      </c>
      <c r="G34" s="42"/>
      <c r="H34" s="42"/>
      <c r="I34" s="162">
        <v>0.12</v>
      </c>
      <c r="J34" s="161">
        <f>ROUND(((SUM(BF83:BF96))*I34),2)</f>
        <v>0</v>
      </c>
      <c r="K34" s="42"/>
      <c r="L34" s="14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47" t="s">
        <v>45</v>
      </c>
      <c r="F35" s="161">
        <f>ROUND((SUM(BG83:BG96)),2)</f>
        <v>0</v>
      </c>
      <c r="G35" s="42"/>
      <c r="H35" s="42"/>
      <c r="I35" s="162">
        <v>0.21</v>
      </c>
      <c r="J35" s="161">
        <f>0</f>
        <v>0</v>
      </c>
      <c r="K35" s="42"/>
      <c r="L35" s="14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47" t="s">
        <v>46</v>
      </c>
      <c r="F36" s="161">
        <f>ROUND((SUM(BH83:BH96)),2)</f>
        <v>0</v>
      </c>
      <c r="G36" s="42"/>
      <c r="H36" s="42"/>
      <c r="I36" s="162">
        <v>0.12</v>
      </c>
      <c r="J36" s="161">
        <f>0</f>
        <v>0</v>
      </c>
      <c r="K36" s="42"/>
      <c r="L36" s="14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47" t="s">
        <v>47</v>
      </c>
      <c r="F37" s="161">
        <f>ROUND((SUM(BI83:BI96)),2)</f>
        <v>0</v>
      </c>
      <c r="G37" s="42"/>
      <c r="H37" s="42"/>
      <c r="I37" s="162">
        <v>0</v>
      </c>
      <c r="J37" s="161">
        <f>0</f>
        <v>0</v>
      </c>
      <c r="K37" s="42"/>
      <c r="L37" s="14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4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109</v>
      </c>
      <c r="D45" s="44"/>
      <c r="E45" s="44"/>
      <c r="F45" s="44"/>
      <c r="G45" s="44"/>
      <c r="H45" s="44"/>
      <c r="I45" s="44"/>
      <c r="J45" s="44"/>
      <c r="K45" s="44"/>
      <c r="L45" s="149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49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49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74" t="str">
        <f>E7</f>
        <v>Šatny praktického vyučování Křimice - 2. etapa, chlapecké šatny</v>
      </c>
      <c r="F48" s="36"/>
      <c r="G48" s="36"/>
      <c r="H48" s="36"/>
      <c r="I48" s="44"/>
      <c r="J48" s="44"/>
      <c r="K48" s="44"/>
      <c r="L48" s="149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107</v>
      </c>
      <c r="D49" s="44"/>
      <c r="E49" s="44"/>
      <c r="F49" s="44"/>
      <c r="G49" s="44"/>
      <c r="H49" s="44"/>
      <c r="I49" s="44"/>
      <c r="J49" s="44"/>
      <c r="K49" s="44"/>
      <c r="L49" s="14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 xml:space="preserve">VON - Vedlejší a ostatní rozpočtové náklady </v>
      </c>
      <c r="F50" s="44"/>
      <c r="G50" s="44"/>
      <c r="H50" s="44"/>
      <c r="I50" s="44"/>
      <c r="J50" s="44"/>
      <c r="K50" s="44"/>
      <c r="L50" s="14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49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Průkopníků 290/9, 322 00 Plzeň, Křimice</v>
      </c>
      <c r="G52" s="44"/>
      <c r="H52" s="44"/>
      <c r="I52" s="36" t="s">
        <v>23</v>
      </c>
      <c r="J52" s="76" t="str">
        <f>IF(J12="","",J12)</f>
        <v>3. 8. 2021</v>
      </c>
      <c r="K52" s="44"/>
      <c r="L52" s="14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4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15.15" customHeight="1">
      <c r="A54" s="42"/>
      <c r="B54" s="43"/>
      <c r="C54" s="36" t="s">
        <v>25</v>
      </c>
      <c r="D54" s="44"/>
      <c r="E54" s="44"/>
      <c r="F54" s="31" t="str">
        <f>E15</f>
        <v>SPŠD, Plzeň, Karlovarská 99, Karlovarská 1210/99</v>
      </c>
      <c r="G54" s="44"/>
      <c r="H54" s="44"/>
      <c r="I54" s="36" t="s">
        <v>31</v>
      </c>
      <c r="J54" s="40" t="str">
        <f>E21</f>
        <v xml:space="preserve">PLANSTAV a. s. </v>
      </c>
      <c r="K54" s="44"/>
      <c r="L54" s="149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Michal Jirka</v>
      </c>
      <c r="K55" s="44"/>
      <c r="L55" s="149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49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75" t="s">
        <v>110</v>
      </c>
      <c r="D57" s="176"/>
      <c r="E57" s="176"/>
      <c r="F57" s="176"/>
      <c r="G57" s="176"/>
      <c r="H57" s="176"/>
      <c r="I57" s="176"/>
      <c r="J57" s="177" t="s">
        <v>111</v>
      </c>
      <c r="K57" s="176"/>
      <c r="L57" s="149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4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78" t="s">
        <v>70</v>
      </c>
      <c r="D59" s="44"/>
      <c r="E59" s="44"/>
      <c r="F59" s="44"/>
      <c r="G59" s="44"/>
      <c r="H59" s="44"/>
      <c r="I59" s="44"/>
      <c r="J59" s="106">
        <f>J83</f>
        <v>0</v>
      </c>
      <c r="K59" s="44"/>
      <c r="L59" s="149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112</v>
      </c>
    </row>
    <row r="60" spans="1:31" s="9" customFormat="1" ht="24.95" customHeight="1">
      <c r="A60" s="9"/>
      <c r="B60" s="179"/>
      <c r="C60" s="180"/>
      <c r="D60" s="181" t="s">
        <v>1152</v>
      </c>
      <c r="E60" s="182"/>
      <c r="F60" s="182"/>
      <c r="G60" s="182"/>
      <c r="H60" s="182"/>
      <c r="I60" s="182"/>
      <c r="J60" s="183">
        <f>J84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9"/>
      <c r="D61" s="186" t="s">
        <v>1153</v>
      </c>
      <c r="E61" s="187"/>
      <c r="F61" s="187"/>
      <c r="G61" s="187"/>
      <c r="H61" s="187"/>
      <c r="I61" s="187"/>
      <c r="J61" s="188">
        <f>J85</f>
        <v>0</v>
      </c>
      <c r="K61" s="129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9"/>
      <c r="D62" s="186" t="s">
        <v>1154</v>
      </c>
      <c r="E62" s="187"/>
      <c r="F62" s="187"/>
      <c r="G62" s="187"/>
      <c r="H62" s="187"/>
      <c r="I62" s="187"/>
      <c r="J62" s="188">
        <f>J89</f>
        <v>0</v>
      </c>
      <c r="K62" s="129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29"/>
      <c r="D63" s="186" t="s">
        <v>1155</v>
      </c>
      <c r="E63" s="187"/>
      <c r="F63" s="187"/>
      <c r="G63" s="187"/>
      <c r="H63" s="187"/>
      <c r="I63" s="187"/>
      <c r="J63" s="188">
        <f>J93</f>
        <v>0</v>
      </c>
      <c r="K63" s="129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149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s="2" customFormat="1" ht="6.95" customHeight="1">
      <c r="A65" s="42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14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9" spans="1:31" s="2" customFormat="1" ht="6.95" customHeight="1">
      <c r="A69" s="42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149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" customFormat="1" ht="24.95" customHeight="1">
      <c r="A70" s="42"/>
      <c r="B70" s="43"/>
      <c r="C70" s="27" t="s">
        <v>135</v>
      </c>
      <c r="D70" s="44"/>
      <c r="E70" s="44"/>
      <c r="F70" s="44"/>
      <c r="G70" s="44"/>
      <c r="H70" s="44"/>
      <c r="I70" s="44"/>
      <c r="J70" s="44"/>
      <c r="K70" s="44"/>
      <c r="L70" s="149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6.95" customHeight="1">
      <c r="A71" s="4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149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12" customHeight="1">
      <c r="A72" s="42"/>
      <c r="B72" s="43"/>
      <c r="C72" s="36" t="s">
        <v>16</v>
      </c>
      <c r="D72" s="44"/>
      <c r="E72" s="44"/>
      <c r="F72" s="44"/>
      <c r="G72" s="44"/>
      <c r="H72" s="44"/>
      <c r="I72" s="44"/>
      <c r="J72" s="44"/>
      <c r="K72" s="44"/>
      <c r="L72" s="149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16.5" customHeight="1">
      <c r="A73" s="42"/>
      <c r="B73" s="43"/>
      <c r="C73" s="44"/>
      <c r="D73" s="44"/>
      <c r="E73" s="174" t="str">
        <f>E7</f>
        <v>Šatny praktického vyučování Křimice - 2. etapa, chlapecké šatny</v>
      </c>
      <c r="F73" s="36"/>
      <c r="G73" s="36"/>
      <c r="H73" s="36"/>
      <c r="I73" s="44"/>
      <c r="J73" s="44"/>
      <c r="K73" s="44"/>
      <c r="L73" s="14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2" customHeight="1">
      <c r="A74" s="42"/>
      <c r="B74" s="43"/>
      <c r="C74" s="36" t="s">
        <v>107</v>
      </c>
      <c r="D74" s="44"/>
      <c r="E74" s="44"/>
      <c r="F74" s="44"/>
      <c r="G74" s="44"/>
      <c r="H74" s="44"/>
      <c r="I74" s="44"/>
      <c r="J74" s="44"/>
      <c r="K74" s="44"/>
      <c r="L74" s="14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6.5" customHeight="1">
      <c r="A75" s="42"/>
      <c r="B75" s="43"/>
      <c r="C75" s="44"/>
      <c r="D75" s="44"/>
      <c r="E75" s="73" t="str">
        <f>E9</f>
        <v xml:space="preserve">VON - Vedlejší a ostatní rozpočtové náklady </v>
      </c>
      <c r="F75" s="44"/>
      <c r="G75" s="44"/>
      <c r="H75" s="44"/>
      <c r="I75" s="44"/>
      <c r="J75" s="44"/>
      <c r="K75" s="44"/>
      <c r="L75" s="149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6.95" customHeight="1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149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2" customHeight="1">
      <c r="A77" s="42"/>
      <c r="B77" s="43"/>
      <c r="C77" s="36" t="s">
        <v>21</v>
      </c>
      <c r="D77" s="44"/>
      <c r="E77" s="44"/>
      <c r="F77" s="31" t="str">
        <f>F12</f>
        <v>Průkopníků 290/9, 322 00 Plzeň, Křimice</v>
      </c>
      <c r="G77" s="44"/>
      <c r="H77" s="44"/>
      <c r="I77" s="36" t="s">
        <v>23</v>
      </c>
      <c r="J77" s="76" t="str">
        <f>IF(J12="","",J12)</f>
        <v>3. 8. 2021</v>
      </c>
      <c r="K77" s="44"/>
      <c r="L77" s="149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49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5.15" customHeight="1">
      <c r="A79" s="42"/>
      <c r="B79" s="43"/>
      <c r="C79" s="36" t="s">
        <v>25</v>
      </c>
      <c r="D79" s="44"/>
      <c r="E79" s="44"/>
      <c r="F79" s="31" t="str">
        <f>E15</f>
        <v>SPŠD, Plzeň, Karlovarská 99, Karlovarská 1210/99</v>
      </c>
      <c r="G79" s="44"/>
      <c r="H79" s="44"/>
      <c r="I79" s="36" t="s">
        <v>31</v>
      </c>
      <c r="J79" s="40" t="str">
        <f>E21</f>
        <v xml:space="preserve">PLANSTAV a. s. </v>
      </c>
      <c r="K79" s="44"/>
      <c r="L79" s="149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5.15" customHeight="1">
      <c r="A80" s="42"/>
      <c r="B80" s="43"/>
      <c r="C80" s="36" t="s">
        <v>29</v>
      </c>
      <c r="D80" s="44"/>
      <c r="E80" s="44"/>
      <c r="F80" s="31" t="str">
        <f>IF(E18="","",E18)</f>
        <v>Vyplň údaj</v>
      </c>
      <c r="G80" s="44"/>
      <c r="H80" s="44"/>
      <c r="I80" s="36" t="s">
        <v>34</v>
      </c>
      <c r="J80" s="40" t="str">
        <f>E24</f>
        <v>Michal Jirka</v>
      </c>
      <c r="K80" s="44"/>
      <c r="L80" s="149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0.3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49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11" customFormat="1" ht="29.25" customHeight="1">
      <c r="A82" s="190"/>
      <c r="B82" s="191"/>
      <c r="C82" s="192" t="s">
        <v>136</v>
      </c>
      <c r="D82" s="193" t="s">
        <v>57</v>
      </c>
      <c r="E82" s="193" t="s">
        <v>53</v>
      </c>
      <c r="F82" s="193" t="s">
        <v>54</v>
      </c>
      <c r="G82" s="193" t="s">
        <v>137</v>
      </c>
      <c r="H82" s="193" t="s">
        <v>138</v>
      </c>
      <c r="I82" s="193" t="s">
        <v>139</v>
      </c>
      <c r="J82" s="193" t="s">
        <v>111</v>
      </c>
      <c r="K82" s="194" t="s">
        <v>140</v>
      </c>
      <c r="L82" s="195"/>
      <c r="M82" s="96" t="s">
        <v>19</v>
      </c>
      <c r="N82" s="97" t="s">
        <v>42</v>
      </c>
      <c r="O82" s="97" t="s">
        <v>141</v>
      </c>
      <c r="P82" s="97" t="s">
        <v>142</v>
      </c>
      <c r="Q82" s="97" t="s">
        <v>143</v>
      </c>
      <c r="R82" s="97" t="s">
        <v>144</v>
      </c>
      <c r="S82" s="97" t="s">
        <v>145</v>
      </c>
      <c r="T82" s="98" t="s">
        <v>146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42"/>
      <c r="B83" s="43"/>
      <c r="C83" s="103" t="s">
        <v>147</v>
      </c>
      <c r="D83" s="44"/>
      <c r="E83" s="44"/>
      <c r="F83" s="44"/>
      <c r="G83" s="44"/>
      <c r="H83" s="44"/>
      <c r="I83" s="44"/>
      <c r="J83" s="196">
        <f>BK83</f>
        <v>0</v>
      </c>
      <c r="K83" s="44"/>
      <c r="L83" s="48"/>
      <c r="M83" s="99"/>
      <c r="N83" s="197"/>
      <c r="O83" s="100"/>
      <c r="P83" s="198">
        <f>P84</f>
        <v>0</v>
      </c>
      <c r="Q83" s="100"/>
      <c r="R83" s="198">
        <f>R84</f>
        <v>0</v>
      </c>
      <c r="S83" s="100"/>
      <c r="T83" s="199">
        <f>T84</f>
        <v>0</v>
      </c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T83" s="21" t="s">
        <v>71</v>
      </c>
      <c r="AU83" s="21" t="s">
        <v>112</v>
      </c>
      <c r="BK83" s="200">
        <f>BK84</f>
        <v>0</v>
      </c>
    </row>
    <row r="84" spans="1:63" s="12" customFormat="1" ht="25.9" customHeight="1">
      <c r="A84" s="12"/>
      <c r="B84" s="201"/>
      <c r="C84" s="202"/>
      <c r="D84" s="203" t="s">
        <v>71</v>
      </c>
      <c r="E84" s="204" t="s">
        <v>1156</v>
      </c>
      <c r="F84" s="204" t="s">
        <v>1157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P85+P89+P93</f>
        <v>0</v>
      </c>
      <c r="Q84" s="209"/>
      <c r="R84" s="210">
        <f>R85+R89+R93</f>
        <v>0</v>
      </c>
      <c r="S84" s="209"/>
      <c r="T84" s="211">
        <f>T85+T89+T93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193</v>
      </c>
      <c r="AT84" s="213" t="s">
        <v>71</v>
      </c>
      <c r="AU84" s="213" t="s">
        <v>72</v>
      </c>
      <c r="AY84" s="212" t="s">
        <v>150</v>
      </c>
      <c r="BK84" s="214">
        <f>BK85+BK89+BK93</f>
        <v>0</v>
      </c>
    </row>
    <row r="85" spans="1:63" s="12" customFormat="1" ht="22.8" customHeight="1">
      <c r="A85" s="12"/>
      <c r="B85" s="201"/>
      <c r="C85" s="202"/>
      <c r="D85" s="203" t="s">
        <v>71</v>
      </c>
      <c r="E85" s="215" t="s">
        <v>1158</v>
      </c>
      <c r="F85" s="215" t="s">
        <v>1159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SUM(P86:P88)</f>
        <v>0</v>
      </c>
      <c r="Q85" s="209"/>
      <c r="R85" s="210">
        <f>SUM(R86:R88)</f>
        <v>0</v>
      </c>
      <c r="S85" s="209"/>
      <c r="T85" s="211">
        <f>SUM(T86:T88)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2" t="s">
        <v>193</v>
      </c>
      <c r="AT85" s="213" t="s">
        <v>71</v>
      </c>
      <c r="AU85" s="213" t="s">
        <v>80</v>
      </c>
      <c r="AY85" s="212" t="s">
        <v>150</v>
      </c>
      <c r="BK85" s="214">
        <f>SUM(BK86:BK88)</f>
        <v>0</v>
      </c>
    </row>
    <row r="86" spans="1:65" s="2" customFormat="1" ht="16.5" customHeight="1">
      <c r="A86" s="42"/>
      <c r="B86" s="43"/>
      <c r="C86" s="217" t="s">
        <v>80</v>
      </c>
      <c r="D86" s="217" t="s">
        <v>153</v>
      </c>
      <c r="E86" s="218" t="s">
        <v>1160</v>
      </c>
      <c r="F86" s="219" t="s">
        <v>1161</v>
      </c>
      <c r="G86" s="220" t="s">
        <v>1162</v>
      </c>
      <c r="H86" s="221">
        <v>1</v>
      </c>
      <c r="I86" s="222"/>
      <c r="J86" s="223">
        <f>ROUND(I86*H86,2)</f>
        <v>0</v>
      </c>
      <c r="K86" s="219" t="s">
        <v>157</v>
      </c>
      <c r="L86" s="48"/>
      <c r="M86" s="224" t="s">
        <v>19</v>
      </c>
      <c r="N86" s="225" t="s">
        <v>43</v>
      </c>
      <c r="O86" s="88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R86" s="228" t="s">
        <v>1163</v>
      </c>
      <c r="AT86" s="228" t="s">
        <v>153</v>
      </c>
      <c r="AU86" s="228" t="s">
        <v>82</v>
      </c>
      <c r="AY86" s="21" t="s">
        <v>150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80</v>
      </c>
      <c r="BK86" s="229">
        <f>ROUND(I86*H86,2)</f>
        <v>0</v>
      </c>
      <c r="BL86" s="21" t="s">
        <v>1163</v>
      </c>
      <c r="BM86" s="228" t="s">
        <v>1164</v>
      </c>
    </row>
    <row r="87" spans="1:47" s="2" customFormat="1" ht="12">
      <c r="A87" s="42"/>
      <c r="B87" s="43"/>
      <c r="C87" s="44"/>
      <c r="D87" s="230" t="s">
        <v>160</v>
      </c>
      <c r="E87" s="44"/>
      <c r="F87" s="231" t="s">
        <v>1161</v>
      </c>
      <c r="G87" s="44"/>
      <c r="H87" s="44"/>
      <c r="I87" s="232"/>
      <c r="J87" s="44"/>
      <c r="K87" s="44"/>
      <c r="L87" s="48"/>
      <c r="M87" s="233"/>
      <c r="N87" s="234"/>
      <c r="O87" s="88"/>
      <c r="P87" s="88"/>
      <c r="Q87" s="88"/>
      <c r="R87" s="88"/>
      <c r="S87" s="88"/>
      <c r="T87" s="89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T87" s="21" t="s">
        <v>160</v>
      </c>
      <c r="AU87" s="21" t="s">
        <v>82</v>
      </c>
    </row>
    <row r="88" spans="1:47" s="2" customFormat="1" ht="12">
      <c r="A88" s="42"/>
      <c r="B88" s="43"/>
      <c r="C88" s="44"/>
      <c r="D88" s="235" t="s">
        <v>162</v>
      </c>
      <c r="E88" s="44"/>
      <c r="F88" s="236" t="s">
        <v>1165</v>
      </c>
      <c r="G88" s="44"/>
      <c r="H88" s="44"/>
      <c r="I88" s="232"/>
      <c r="J88" s="44"/>
      <c r="K88" s="44"/>
      <c r="L88" s="48"/>
      <c r="M88" s="233"/>
      <c r="N88" s="234"/>
      <c r="O88" s="88"/>
      <c r="P88" s="88"/>
      <c r="Q88" s="88"/>
      <c r="R88" s="88"/>
      <c r="S88" s="88"/>
      <c r="T88" s="89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T88" s="21" t="s">
        <v>162</v>
      </c>
      <c r="AU88" s="21" t="s">
        <v>82</v>
      </c>
    </row>
    <row r="89" spans="1:63" s="12" customFormat="1" ht="22.8" customHeight="1">
      <c r="A89" s="12"/>
      <c r="B89" s="201"/>
      <c r="C89" s="202"/>
      <c r="D89" s="203" t="s">
        <v>71</v>
      </c>
      <c r="E89" s="215" t="s">
        <v>1166</v>
      </c>
      <c r="F89" s="215" t="s">
        <v>1167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SUM(P90:P92)</f>
        <v>0</v>
      </c>
      <c r="Q89" s="209"/>
      <c r="R89" s="210">
        <f>SUM(R90:R92)</f>
        <v>0</v>
      </c>
      <c r="S89" s="209"/>
      <c r="T89" s="211">
        <f>SUM(T90:T92)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2" t="s">
        <v>193</v>
      </c>
      <c r="AT89" s="213" t="s">
        <v>71</v>
      </c>
      <c r="AU89" s="213" t="s">
        <v>80</v>
      </c>
      <c r="AY89" s="212" t="s">
        <v>150</v>
      </c>
      <c r="BK89" s="214">
        <f>SUM(BK90:BK92)</f>
        <v>0</v>
      </c>
    </row>
    <row r="90" spans="1:65" s="2" customFormat="1" ht="16.5" customHeight="1">
      <c r="A90" s="42"/>
      <c r="B90" s="43"/>
      <c r="C90" s="217" t="s">
        <v>82</v>
      </c>
      <c r="D90" s="217" t="s">
        <v>153</v>
      </c>
      <c r="E90" s="218" t="s">
        <v>1168</v>
      </c>
      <c r="F90" s="219" t="s">
        <v>1167</v>
      </c>
      <c r="G90" s="220" t="s">
        <v>1162</v>
      </c>
      <c r="H90" s="221">
        <v>1</v>
      </c>
      <c r="I90" s="222"/>
      <c r="J90" s="223">
        <f>ROUND(I90*H90,2)</f>
        <v>0</v>
      </c>
      <c r="K90" s="219" t="s">
        <v>157</v>
      </c>
      <c r="L90" s="48"/>
      <c r="M90" s="224" t="s">
        <v>19</v>
      </c>
      <c r="N90" s="225" t="s">
        <v>43</v>
      </c>
      <c r="O90" s="88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R90" s="228" t="s">
        <v>1163</v>
      </c>
      <c r="AT90" s="228" t="s">
        <v>153</v>
      </c>
      <c r="AU90" s="228" t="s">
        <v>82</v>
      </c>
      <c r="AY90" s="21" t="s">
        <v>150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80</v>
      </c>
      <c r="BK90" s="229">
        <f>ROUND(I90*H90,2)</f>
        <v>0</v>
      </c>
      <c r="BL90" s="21" t="s">
        <v>1163</v>
      </c>
      <c r="BM90" s="228" t="s">
        <v>1169</v>
      </c>
    </row>
    <row r="91" spans="1:47" s="2" customFormat="1" ht="12">
      <c r="A91" s="42"/>
      <c r="B91" s="43"/>
      <c r="C91" s="44"/>
      <c r="D91" s="230" t="s">
        <v>160</v>
      </c>
      <c r="E91" s="44"/>
      <c r="F91" s="231" t="s">
        <v>1167</v>
      </c>
      <c r="G91" s="44"/>
      <c r="H91" s="44"/>
      <c r="I91" s="232"/>
      <c r="J91" s="44"/>
      <c r="K91" s="44"/>
      <c r="L91" s="48"/>
      <c r="M91" s="233"/>
      <c r="N91" s="234"/>
      <c r="O91" s="88"/>
      <c r="P91" s="88"/>
      <c r="Q91" s="88"/>
      <c r="R91" s="88"/>
      <c r="S91" s="88"/>
      <c r="T91" s="89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T91" s="21" t="s">
        <v>160</v>
      </c>
      <c r="AU91" s="21" t="s">
        <v>82</v>
      </c>
    </row>
    <row r="92" spans="1:47" s="2" customFormat="1" ht="12">
      <c r="A92" s="42"/>
      <c r="B92" s="43"/>
      <c r="C92" s="44"/>
      <c r="D92" s="235" t="s">
        <v>162</v>
      </c>
      <c r="E92" s="44"/>
      <c r="F92" s="236" t="s">
        <v>1170</v>
      </c>
      <c r="G92" s="44"/>
      <c r="H92" s="44"/>
      <c r="I92" s="232"/>
      <c r="J92" s="44"/>
      <c r="K92" s="44"/>
      <c r="L92" s="48"/>
      <c r="M92" s="233"/>
      <c r="N92" s="234"/>
      <c r="O92" s="88"/>
      <c r="P92" s="88"/>
      <c r="Q92" s="88"/>
      <c r="R92" s="88"/>
      <c r="S92" s="88"/>
      <c r="T92" s="89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T92" s="21" t="s">
        <v>162</v>
      </c>
      <c r="AU92" s="21" t="s">
        <v>82</v>
      </c>
    </row>
    <row r="93" spans="1:63" s="12" customFormat="1" ht="22.8" customHeight="1">
      <c r="A93" s="12"/>
      <c r="B93" s="201"/>
      <c r="C93" s="202"/>
      <c r="D93" s="203" t="s">
        <v>71</v>
      </c>
      <c r="E93" s="215" t="s">
        <v>1171</v>
      </c>
      <c r="F93" s="215" t="s">
        <v>1172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SUM(P94:P96)</f>
        <v>0</v>
      </c>
      <c r="Q93" s="209"/>
      <c r="R93" s="210">
        <f>SUM(R94:R96)</f>
        <v>0</v>
      </c>
      <c r="S93" s="209"/>
      <c r="T93" s="211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193</v>
      </c>
      <c r="AT93" s="213" t="s">
        <v>71</v>
      </c>
      <c r="AU93" s="213" t="s">
        <v>80</v>
      </c>
      <c r="AY93" s="212" t="s">
        <v>150</v>
      </c>
      <c r="BK93" s="214">
        <f>SUM(BK94:BK96)</f>
        <v>0</v>
      </c>
    </row>
    <row r="94" spans="1:65" s="2" customFormat="1" ht="16.5" customHeight="1">
      <c r="A94" s="42"/>
      <c r="B94" s="43"/>
      <c r="C94" s="217" t="s">
        <v>151</v>
      </c>
      <c r="D94" s="217" t="s">
        <v>153</v>
      </c>
      <c r="E94" s="218" t="s">
        <v>1173</v>
      </c>
      <c r="F94" s="219" t="s">
        <v>1174</v>
      </c>
      <c r="G94" s="220" t="s">
        <v>1162</v>
      </c>
      <c r="H94" s="221">
        <v>1</v>
      </c>
      <c r="I94" s="222"/>
      <c r="J94" s="223">
        <f>ROUND(I94*H94,2)</f>
        <v>0</v>
      </c>
      <c r="K94" s="219" t="s">
        <v>157</v>
      </c>
      <c r="L94" s="48"/>
      <c r="M94" s="224" t="s">
        <v>19</v>
      </c>
      <c r="N94" s="225" t="s">
        <v>43</v>
      </c>
      <c r="O94" s="88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28" t="s">
        <v>1163</v>
      </c>
      <c r="AT94" s="228" t="s">
        <v>153</v>
      </c>
      <c r="AU94" s="228" t="s">
        <v>82</v>
      </c>
      <c r="AY94" s="21" t="s">
        <v>150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80</v>
      </c>
      <c r="BK94" s="229">
        <f>ROUND(I94*H94,2)</f>
        <v>0</v>
      </c>
      <c r="BL94" s="21" t="s">
        <v>1163</v>
      </c>
      <c r="BM94" s="228" t="s">
        <v>1175</v>
      </c>
    </row>
    <row r="95" spans="1:47" s="2" customFormat="1" ht="12">
      <c r="A95" s="42"/>
      <c r="B95" s="43"/>
      <c r="C95" s="44"/>
      <c r="D95" s="230" t="s">
        <v>160</v>
      </c>
      <c r="E95" s="44"/>
      <c r="F95" s="231" t="s">
        <v>1174</v>
      </c>
      <c r="G95" s="44"/>
      <c r="H95" s="44"/>
      <c r="I95" s="232"/>
      <c r="J95" s="44"/>
      <c r="K95" s="44"/>
      <c r="L95" s="48"/>
      <c r="M95" s="233"/>
      <c r="N95" s="234"/>
      <c r="O95" s="88"/>
      <c r="P95" s="88"/>
      <c r="Q95" s="88"/>
      <c r="R95" s="88"/>
      <c r="S95" s="88"/>
      <c r="T95" s="89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T95" s="21" t="s">
        <v>160</v>
      </c>
      <c r="AU95" s="21" t="s">
        <v>82</v>
      </c>
    </row>
    <row r="96" spans="1:47" s="2" customFormat="1" ht="12">
      <c r="A96" s="42"/>
      <c r="B96" s="43"/>
      <c r="C96" s="44"/>
      <c r="D96" s="235" t="s">
        <v>162</v>
      </c>
      <c r="E96" s="44"/>
      <c r="F96" s="236" t="s">
        <v>1176</v>
      </c>
      <c r="G96" s="44"/>
      <c r="H96" s="44"/>
      <c r="I96" s="232"/>
      <c r="J96" s="44"/>
      <c r="K96" s="44"/>
      <c r="L96" s="48"/>
      <c r="M96" s="306"/>
      <c r="N96" s="307"/>
      <c r="O96" s="308"/>
      <c r="P96" s="308"/>
      <c r="Q96" s="308"/>
      <c r="R96" s="308"/>
      <c r="S96" s="308"/>
      <c r="T96" s="309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T96" s="21" t="s">
        <v>162</v>
      </c>
      <c r="AU96" s="21" t="s">
        <v>82</v>
      </c>
    </row>
    <row r="97" spans="1:31" s="2" customFormat="1" ht="6.95" customHeight="1">
      <c r="A97" s="42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48"/>
      <c r="M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</sheetData>
  <sheetProtection password="C675" sheet="1" objects="1" scenarios="1" formatColumns="0" formatRows="0" autoFilter="0"/>
  <autoFilter ref="C82:K9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013254000"/>
    <hyperlink ref="F92" r:id="rId2" display="https://podminky.urs.cz/item/CS_URS_2024_01/030001000"/>
    <hyperlink ref="F96" r:id="rId3" display="https://podminky.urs.cz/item/CS_URS_2024_01/04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3"/>
      <c r="C3" s="144"/>
      <c r="D3" s="144"/>
      <c r="E3" s="144"/>
      <c r="F3" s="144"/>
      <c r="G3" s="144"/>
      <c r="H3" s="24"/>
    </row>
    <row r="4" spans="2:8" s="1" customFormat="1" ht="24.95" customHeight="1">
      <c r="B4" s="24"/>
      <c r="C4" s="145" t="s">
        <v>1177</v>
      </c>
      <c r="H4" s="24"/>
    </row>
    <row r="5" spans="2:8" s="1" customFormat="1" ht="12" customHeight="1">
      <c r="B5" s="24"/>
      <c r="C5" s="310" t="s">
        <v>13</v>
      </c>
      <c r="D5" s="154" t="s">
        <v>14</v>
      </c>
      <c r="E5" s="1"/>
      <c r="F5" s="1"/>
      <c r="H5" s="24"/>
    </row>
    <row r="6" spans="2:8" s="1" customFormat="1" ht="36.95" customHeight="1">
      <c r="B6" s="24"/>
      <c r="C6" s="311" t="s">
        <v>16</v>
      </c>
      <c r="D6" s="312" t="s">
        <v>17</v>
      </c>
      <c r="E6" s="1"/>
      <c r="F6" s="1"/>
      <c r="H6" s="24"/>
    </row>
    <row r="7" spans="2:8" s="1" customFormat="1" ht="16.5" customHeight="1">
      <c r="B7" s="24"/>
      <c r="C7" s="147" t="s">
        <v>23</v>
      </c>
      <c r="D7" s="151" t="str">
        <f>'Rekapitulace stavby'!AN8</f>
        <v>3. 8. 2021</v>
      </c>
      <c r="H7" s="24"/>
    </row>
    <row r="8" spans="1:8" s="2" customFormat="1" ht="10.8" customHeight="1">
      <c r="A8" s="42"/>
      <c r="B8" s="48"/>
      <c r="C8" s="42"/>
      <c r="D8" s="42"/>
      <c r="E8" s="42"/>
      <c r="F8" s="42"/>
      <c r="G8" s="42"/>
      <c r="H8" s="48"/>
    </row>
    <row r="9" spans="1:8" s="11" customFormat="1" ht="29.25" customHeight="1">
      <c r="A9" s="190"/>
      <c r="B9" s="313"/>
      <c r="C9" s="314" t="s">
        <v>53</v>
      </c>
      <c r="D9" s="315" t="s">
        <v>54</v>
      </c>
      <c r="E9" s="315" t="s">
        <v>137</v>
      </c>
      <c r="F9" s="316" t="s">
        <v>1178</v>
      </c>
      <c r="G9" s="190"/>
      <c r="H9" s="313"/>
    </row>
    <row r="10" spans="1:8" s="2" customFormat="1" ht="26.4" customHeight="1">
      <c r="A10" s="42"/>
      <c r="B10" s="48"/>
      <c r="C10" s="317" t="s">
        <v>1179</v>
      </c>
      <c r="D10" s="317" t="s">
        <v>78</v>
      </c>
      <c r="E10" s="42"/>
      <c r="F10" s="42"/>
      <c r="G10" s="42"/>
      <c r="H10" s="48"/>
    </row>
    <row r="11" spans="1:8" s="2" customFormat="1" ht="16.8" customHeight="1">
      <c r="A11" s="42"/>
      <c r="B11" s="48"/>
      <c r="C11" s="318" t="s">
        <v>96</v>
      </c>
      <c r="D11" s="319" t="s">
        <v>19</v>
      </c>
      <c r="E11" s="320" t="s">
        <v>19</v>
      </c>
      <c r="F11" s="321">
        <v>436.58</v>
      </c>
      <c r="G11" s="42"/>
      <c r="H11" s="48"/>
    </row>
    <row r="12" spans="1:8" s="2" customFormat="1" ht="16.8" customHeight="1">
      <c r="A12" s="42"/>
      <c r="B12" s="48"/>
      <c r="C12" s="322" t="s">
        <v>19</v>
      </c>
      <c r="D12" s="322" t="s">
        <v>508</v>
      </c>
      <c r="E12" s="21" t="s">
        <v>19</v>
      </c>
      <c r="F12" s="323">
        <v>0</v>
      </c>
      <c r="G12" s="42"/>
      <c r="H12" s="48"/>
    </row>
    <row r="13" spans="1:8" s="2" customFormat="1" ht="16.8" customHeight="1">
      <c r="A13" s="42"/>
      <c r="B13" s="48"/>
      <c r="C13" s="322" t="s">
        <v>19</v>
      </c>
      <c r="D13" s="322" t="s">
        <v>509</v>
      </c>
      <c r="E13" s="21" t="s">
        <v>19</v>
      </c>
      <c r="F13" s="323">
        <v>15.33</v>
      </c>
      <c r="G13" s="42"/>
      <c r="H13" s="48"/>
    </row>
    <row r="14" spans="1:8" s="2" customFormat="1" ht="16.8" customHeight="1">
      <c r="A14" s="42"/>
      <c r="B14" s="48"/>
      <c r="C14" s="322" t="s">
        <v>19</v>
      </c>
      <c r="D14" s="322" t="s">
        <v>510</v>
      </c>
      <c r="E14" s="21" t="s">
        <v>19</v>
      </c>
      <c r="F14" s="323">
        <v>0</v>
      </c>
      <c r="G14" s="42"/>
      <c r="H14" s="48"/>
    </row>
    <row r="15" spans="1:8" s="2" customFormat="1" ht="16.8" customHeight="1">
      <c r="A15" s="42"/>
      <c r="B15" s="48"/>
      <c r="C15" s="322" t="s">
        <v>19</v>
      </c>
      <c r="D15" s="322" t="s">
        <v>511</v>
      </c>
      <c r="E15" s="21" t="s">
        <v>19</v>
      </c>
      <c r="F15" s="323">
        <v>15.17</v>
      </c>
      <c r="G15" s="42"/>
      <c r="H15" s="48"/>
    </row>
    <row r="16" spans="1:8" s="2" customFormat="1" ht="16.8" customHeight="1">
      <c r="A16" s="42"/>
      <c r="B16" s="48"/>
      <c r="C16" s="322" t="s">
        <v>19</v>
      </c>
      <c r="D16" s="322" t="s">
        <v>512</v>
      </c>
      <c r="E16" s="21" t="s">
        <v>19</v>
      </c>
      <c r="F16" s="323">
        <v>0</v>
      </c>
      <c r="G16" s="42"/>
      <c r="H16" s="48"/>
    </row>
    <row r="17" spans="1:8" s="2" customFormat="1" ht="16.8" customHeight="1">
      <c r="A17" s="42"/>
      <c r="B17" s="48"/>
      <c r="C17" s="322" t="s">
        <v>19</v>
      </c>
      <c r="D17" s="322" t="s">
        <v>513</v>
      </c>
      <c r="E17" s="21" t="s">
        <v>19</v>
      </c>
      <c r="F17" s="323">
        <v>13.97</v>
      </c>
      <c r="G17" s="42"/>
      <c r="H17" s="48"/>
    </row>
    <row r="18" spans="1:8" s="2" customFormat="1" ht="16.8" customHeight="1">
      <c r="A18" s="42"/>
      <c r="B18" s="48"/>
      <c r="C18" s="322" t="s">
        <v>19</v>
      </c>
      <c r="D18" s="322" t="s">
        <v>514</v>
      </c>
      <c r="E18" s="21" t="s">
        <v>19</v>
      </c>
      <c r="F18" s="323">
        <v>0</v>
      </c>
      <c r="G18" s="42"/>
      <c r="H18" s="48"/>
    </row>
    <row r="19" spans="1:8" s="2" customFormat="1" ht="16.8" customHeight="1">
      <c r="A19" s="42"/>
      <c r="B19" s="48"/>
      <c r="C19" s="322" t="s">
        <v>19</v>
      </c>
      <c r="D19" s="322" t="s">
        <v>515</v>
      </c>
      <c r="E19" s="21" t="s">
        <v>19</v>
      </c>
      <c r="F19" s="323">
        <v>14.71</v>
      </c>
      <c r="G19" s="42"/>
      <c r="H19" s="48"/>
    </row>
    <row r="20" spans="1:8" s="2" customFormat="1" ht="16.8" customHeight="1">
      <c r="A20" s="42"/>
      <c r="B20" s="48"/>
      <c r="C20" s="322" t="s">
        <v>19</v>
      </c>
      <c r="D20" s="322" t="s">
        <v>516</v>
      </c>
      <c r="E20" s="21" t="s">
        <v>19</v>
      </c>
      <c r="F20" s="323">
        <v>0</v>
      </c>
      <c r="G20" s="42"/>
      <c r="H20" s="48"/>
    </row>
    <row r="21" spans="1:8" s="2" customFormat="1" ht="16.8" customHeight="1">
      <c r="A21" s="42"/>
      <c r="B21" s="48"/>
      <c r="C21" s="322" t="s">
        <v>19</v>
      </c>
      <c r="D21" s="322" t="s">
        <v>517</v>
      </c>
      <c r="E21" s="21" t="s">
        <v>19</v>
      </c>
      <c r="F21" s="323">
        <v>14.61</v>
      </c>
      <c r="G21" s="42"/>
      <c r="H21" s="48"/>
    </row>
    <row r="22" spans="1:8" s="2" customFormat="1" ht="16.8" customHeight="1">
      <c r="A22" s="42"/>
      <c r="B22" s="48"/>
      <c r="C22" s="322" t="s">
        <v>19</v>
      </c>
      <c r="D22" s="322" t="s">
        <v>518</v>
      </c>
      <c r="E22" s="21" t="s">
        <v>19</v>
      </c>
      <c r="F22" s="323">
        <v>0</v>
      </c>
      <c r="G22" s="42"/>
      <c r="H22" s="48"/>
    </row>
    <row r="23" spans="1:8" s="2" customFormat="1" ht="16.8" customHeight="1">
      <c r="A23" s="42"/>
      <c r="B23" s="48"/>
      <c r="C23" s="322" t="s">
        <v>19</v>
      </c>
      <c r="D23" s="322" t="s">
        <v>519</v>
      </c>
      <c r="E23" s="21" t="s">
        <v>19</v>
      </c>
      <c r="F23" s="323">
        <v>14.22</v>
      </c>
      <c r="G23" s="42"/>
      <c r="H23" s="48"/>
    </row>
    <row r="24" spans="1:8" s="2" customFormat="1" ht="16.8" customHeight="1">
      <c r="A24" s="42"/>
      <c r="B24" s="48"/>
      <c r="C24" s="322" t="s">
        <v>19</v>
      </c>
      <c r="D24" s="322" t="s">
        <v>520</v>
      </c>
      <c r="E24" s="21" t="s">
        <v>19</v>
      </c>
      <c r="F24" s="323">
        <v>0</v>
      </c>
      <c r="G24" s="42"/>
      <c r="H24" s="48"/>
    </row>
    <row r="25" spans="1:8" s="2" customFormat="1" ht="16.8" customHeight="1">
      <c r="A25" s="42"/>
      <c r="B25" s="48"/>
      <c r="C25" s="322" t="s">
        <v>19</v>
      </c>
      <c r="D25" s="322" t="s">
        <v>521</v>
      </c>
      <c r="E25" s="21" t="s">
        <v>19</v>
      </c>
      <c r="F25" s="323">
        <v>14.43</v>
      </c>
      <c r="G25" s="42"/>
      <c r="H25" s="48"/>
    </row>
    <row r="26" spans="1:8" s="2" customFormat="1" ht="16.8" customHeight="1">
      <c r="A26" s="42"/>
      <c r="B26" s="48"/>
      <c r="C26" s="322" t="s">
        <v>19</v>
      </c>
      <c r="D26" s="322" t="s">
        <v>522</v>
      </c>
      <c r="E26" s="21" t="s">
        <v>19</v>
      </c>
      <c r="F26" s="323">
        <v>0</v>
      </c>
      <c r="G26" s="42"/>
      <c r="H26" s="48"/>
    </row>
    <row r="27" spans="1:8" s="2" customFormat="1" ht="16.8" customHeight="1">
      <c r="A27" s="42"/>
      <c r="B27" s="48"/>
      <c r="C27" s="322" t="s">
        <v>19</v>
      </c>
      <c r="D27" s="322" t="s">
        <v>523</v>
      </c>
      <c r="E27" s="21" t="s">
        <v>19</v>
      </c>
      <c r="F27" s="323">
        <v>14.65</v>
      </c>
      <c r="G27" s="42"/>
      <c r="H27" s="48"/>
    </row>
    <row r="28" spans="1:8" s="2" customFormat="1" ht="16.8" customHeight="1">
      <c r="A28" s="42"/>
      <c r="B28" s="48"/>
      <c r="C28" s="322" t="s">
        <v>19</v>
      </c>
      <c r="D28" s="322" t="s">
        <v>524</v>
      </c>
      <c r="E28" s="21" t="s">
        <v>19</v>
      </c>
      <c r="F28" s="323">
        <v>0</v>
      </c>
      <c r="G28" s="42"/>
      <c r="H28" s="48"/>
    </row>
    <row r="29" spans="1:8" s="2" customFormat="1" ht="16.8" customHeight="1">
      <c r="A29" s="42"/>
      <c r="B29" s="48"/>
      <c r="C29" s="322" t="s">
        <v>19</v>
      </c>
      <c r="D29" s="322" t="s">
        <v>525</v>
      </c>
      <c r="E29" s="21" t="s">
        <v>19</v>
      </c>
      <c r="F29" s="323">
        <v>13.9</v>
      </c>
      <c r="G29" s="42"/>
      <c r="H29" s="48"/>
    </row>
    <row r="30" spans="1:8" s="2" customFormat="1" ht="16.8" customHeight="1">
      <c r="A30" s="42"/>
      <c r="B30" s="48"/>
      <c r="C30" s="322" t="s">
        <v>19</v>
      </c>
      <c r="D30" s="322" t="s">
        <v>526</v>
      </c>
      <c r="E30" s="21" t="s">
        <v>19</v>
      </c>
      <c r="F30" s="323">
        <v>0</v>
      </c>
      <c r="G30" s="42"/>
      <c r="H30" s="48"/>
    </row>
    <row r="31" spans="1:8" s="2" customFormat="1" ht="16.8" customHeight="1">
      <c r="A31" s="42"/>
      <c r="B31" s="48"/>
      <c r="C31" s="322" t="s">
        <v>19</v>
      </c>
      <c r="D31" s="322" t="s">
        <v>527</v>
      </c>
      <c r="E31" s="21" t="s">
        <v>19</v>
      </c>
      <c r="F31" s="323">
        <v>15.1</v>
      </c>
      <c r="G31" s="42"/>
      <c r="H31" s="48"/>
    </row>
    <row r="32" spans="1:8" s="2" customFormat="1" ht="16.8" customHeight="1">
      <c r="A32" s="42"/>
      <c r="B32" s="48"/>
      <c r="C32" s="322" t="s">
        <v>19</v>
      </c>
      <c r="D32" s="322" t="s">
        <v>528</v>
      </c>
      <c r="E32" s="21" t="s">
        <v>19</v>
      </c>
      <c r="F32" s="323">
        <v>0</v>
      </c>
      <c r="G32" s="42"/>
      <c r="H32" s="48"/>
    </row>
    <row r="33" spans="1:8" s="2" customFormat="1" ht="16.8" customHeight="1">
      <c r="A33" s="42"/>
      <c r="B33" s="48"/>
      <c r="C33" s="322" t="s">
        <v>19</v>
      </c>
      <c r="D33" s="322" t="s">
        <v>529</v>
      </c>
      <c r="E33" s="21" t="s">
        <v>19</v>
      </c>
      <c r="F33" s="323">
        <v>14.27</v>
      </c>
      <c r="G33" s="42"/>
      <c r="H33" s="48"/>
    </row>
    <row r="34" spans="1:8" s="2" customFormat="1" ht="16.8" customHeight="1">
      <c r="A34" s="42"/>
      <c r="B34" s="48"/>
      <c r="C34" s="322" t="s">
        <v>19</v>
      </c>
      <c r="D34" s="322" t="s">
        <v>530</v>
      </c>
      <c r="E34" s="21" t="s">
        <v>19</v>
      </c>
      <c r="F34" s="323">
        <v>0</v>
      </c>
      <c r="G34" s="42"/>
      <c r="H34" s="48"/>
    </row>
    <row r="35" spans="1:8" s="2" customFormat="1" ht="16.8" customHeight="1">
      <c r="A35" s="42"/>
      <c r="B35" s="48"/>
      <c r="C35" s="322" t="s">
        <v>19</v>
      </c>
      <c r="D35" s="322" t="s">
        <v>531</v>
      </c>
      <c r="E35" s="21" t="s">
        <v>19</v>
      </c>
      <c r="F35" s="323">
        <v>13.83</v>
      </c>
      <c r="G35" s="42"/>
      <c r="H35" s="48"/>
    </row>
    <row r="36" spans="1:8" s="2" customFormat="1" ht="16.8" customHeight="1">
      <c r="A36" s="42"/>
      <c r="B36" s="48"/>
      <c r="C36" s="322" t="s">
        <v>19</v>
      </c>
      <c r="D36" s="322" t="s">
        <v>532</v>
      </c>
      <c r="E36" s="21" t="s">
        <v>19</v>
      </c>
      <c r="F36" s="323">
        <v>0</v>
      </c>
      <c r="G36" s="42"/>
      <c r="H36" s="48"/>
    </row>
    <row r="37" spans="1:8" s="2" customFormat="1" ht="16.8" customHeight="1">
      <c r="A37" s="42"/>
      <c r="B37" s="48"/>
      <c r="C37" s="322" t="s">
        <v>19</v>
      </c>
      <c r="D37" s="322" t="s">
        <v>517</v>
      </c>
      <c r="E37" s="21" t="s">
        <v>19</v>
      </c>
      <c r="F37" s="323">
        <v>14.61</v>
      </c>
      <c r="G37" s="42"/>
      <c r="H37" s="48"/>
    </row>
    <row r="38" spans="1:8" s="2" customFormat="1" ht="16.8" customHeight="1">
      <c r="A38" s="42"/>
      <c r="B38" s="48"/>
      <c r="C38" s="322" t="s">
        <v>19</v>
      </c>
      <c r="D38" s="322" t="s">
        <v>533</v>
      </c>
      <c r="E38" s="21" t="s">
        <v>19</v>
      </c>
      <c r="F38" s="323">
        <v>0</v>
      </c>
      <c r="G38" s="42"/>
      <c r="H38" s="48"/>
    </row>
    <row r="39" spans="1:8" s="2" customFormat="1" ht="16.8" customHeight="1">
      <c r="A39" s="42"/>
      <c r="B39" s="48"/>
      <c r="C39" s="322" t="s">
        <v>19</v>
      </c>
      <c r="D39" s="322" t="s">
        <v>534</v>
      </c>
      <c r="E39" s="21" t="s">
        <v>19</v>
      </c>
      <c r="F39" s="323">
        <v>14.1</v>
      </c>
      <c r="G39" s="42"/>
      <c r="H39" s="48"/>
    </row>
    <row r="40" spans="1:8" s="2" customFormat="1" ht="16.8" customHeight="1">
      <c r="A40" s="42"/>
      <c r="B40" s="48"/>
      <c r="C40" s="322" t="s">
        <v>19</v>
      </c>
      <c r="D40" s="322" t="s">
        <v>535</v>
      </c>
      <c r="E40" s="21" t="s">
        <v>19</v>
      </c>
      <c r="F40" s="323">
        <v>0</v>
      </c>
      <c r="G40" s="42"/>
      <c r="H40" s="48"/>
    </row>
    <row r="41" spans="1:8" s="2" customFormat="1" ht="16.8" customHeight="1">
      <c r="A41" s="42"/>
      <c r="B41" s="48"/>
      <c r="C41" s="322" t="s">
        <v>19</v>
      </c>
      <c r="D41" s="322" t="s">
        <v>536</v>
      </c>
      <c r="E41" s="21" t="s">
        <v>19</v>
      </c>
      <c r="F41" s="323">
        <v>13.7</v>
      </c>
      <c r="G41" s="42"/>
      <c r="H41" s="48"/>
    </row>
    <row r="42" spans="1:8" s="2" customFormat="1" ht="16.8" customHeight="1">
      <c r="A42" s="42"/>
      <c r="B42" s="48"/>
      <c r="C42" s="322" t="s">
        <v>19</v>
      </c>
      <c r="D42" s="322" t="s">
        <v>537</v>
      </c>
      <c r="E42" s="21" t="s">
        <v>19</v>
      </c>
      <c r="F42" s="323">
        <v>0</v>
      </c>
      <c r="G42" s="42"/>
      <c r="H42" s="48"/>
    </row>
    <row r="43" spans="1:8" s="2" customFormat="1" ht="16.8" customHeight="1">
      <c r="A43" s="42"/>
      <c r="B43" s="48"/>
      <c r="C43" s="322" t="s">
        <v>19</v>
      </c>
      <c r="D43" s="322" t="s">
        <v>538</v>
      </c>
      <c r="E43" s="21" t="s">
        <v>19</v>
      </c>
      <c r="F43" s="323">
        <v>14.78</v>
      </c>
      <c r="G43" s="42"/>
      <c r="H43" s="48"/>
    </row>
    <row r="44" spans="1:8" s="2" customFormat="1" ht="16.8" customHeight="1">
      <c r="A44" s="42"/>
      <c r="B44" s="48"/>
      <c r="C44" s="322" t="s">
        <v>19</v>
      </c>
      <c r="D44" s="322" t="s">
        <v>539</v>
      </c>
      <c r="E44" s="21" t="s">
        <v>19</v>
      </c>
      <c r="F44" s="323">
        <v>0</v>
      </c>
      <c r="G44" s="42"/>
      <c r="H44" s="48"/>
    </row>
    <row r="45" spans="1:8" s="2" customFormat="1" ht="16.8" customHeight="1">
      <c r="A45" s="42"/>
      <c r="B45" s="48"/>
      <c r="C45" s="322" t="s">
        <v>19</v>
      </c>
      <c r="D45" s="322" t="s">
        <v>536</v>
      </c>
      <c r="E45" s="21" t="s">
        <v>19</v>
      </c>
      <c r="F45" s="323">
        <v>13.7</v>
      </c>
      <c r="G45" s="42"/>
      <c r="H45" s="48"/>
    </row>
    <row r="46" spans="1:8" s="2" customFormat="1" ht="16.8" customHeight="1">
      <c r="A46" s="42"/>
      <c r="B46" s="48"/>
      <c r="C46" s="322" t="s">
        <v>19</v>
      </c>
      <c r="D46" s="322" t="s">
        <v>540</v>
      </c>
      <c r="E46" s="21" t="s">
        <v>19</v>
      </c>
      <c r="F46" s="323">
        <v>0</v>
      </c>
      <c r="G46" s="42"/>
      <c r="H46" s="48"/>
    </row>
    <row r="47" spans="1:8" s="2" customFormat="1" ht="16.8" customHeight="1">
      <c r="A47" s="42"/>
      <c r="B47" s="48"/>
      <c r="C47" s="322" t="s">
        <v>19</v>
      </c>
      <c r="D47" s="322" t="s">
        <v>541</v>
      </c>
      <c r="E47" s="21" t="s">
        <v>19</v>
      </c>
      <c r="F47" s="323">
        <v>12.27</v>
      </c>
      <c r="G47" s="42"/>
      <c r="H47" s="48"/>
    </row>
    <row r="48" spans="1:8" s="2" customFormat="1" ht="16.8" customHeight="1">
      <c r="A48" s="42"/>
      <c r="B48" s="48"/>
      <c r="C48" s="322" t="s">
        <v>19</v>
      </c>
      <c r="D48" s="322" t="s">
        <v>542</v>
      </c>
      <c r="E48" s="21" t="s">
        <v>19</v>
      </c>
      <c r="F48" s="323">
        <v>0</v>
      </c>
      <c r="G48" s="42"/>
      <c r="H48" s="48"/>
    </row>
    <row r="49" spans="1:8" s="2" customFormat="1" ht="16.8" customHeight="1">
      <c r="A49" s="42"/>
      <c r="B49" s="48"/>
      <c r="C49" s="322" t="s">
        <v>19</v>
      </c>
      <c r="D49" s="322" t="s">
        <v>543</v>
      </c>
      <c r="E49" s="21" t="s">
        <v>19</v>
      </c>
      <c r="F49" s="323">
        <v>13.12</v>
      </c>
      <c r="G49" s="42"/>
      <c r="H49" s="48"/>
    </row>
    <row r="50" spans="1:8" s="2" customFormat="1" ht="16.8" customHeight="1">
      <c r="A50" s="42"/>
      <c r="B50" s="48"/>
      <c r="C50" s="322" t="s">
        <v>19</v>
      </c>
      <c r="D50" s="322" t="s">
        <v>544</v>
      </c>
      <c r="E50" s="21" t="s">
        <v>19</v>
      </c>
      <c r="F50" s="323">
        <v>0</v>
      </c>
      <c r="G50" s="42"/>
      <c r="H50" s="48"/>
    </row>
    <row r="51" spans="1:8" s="2" customFormat="1" ht="16.8" customHeight="1">
      <c r="A51" s="42"/>
      <c r="B51" s="48"/>
      <c r="C51" s="322" t="s">
        <v>19</v>
      </c>
      <c r="D51" s="322" t="s">
        <v>545</v>
      </c>
      <c r="E51" s="21" t="s">
        <v>19</v>
      </c>
      <c r="F51" s="323">
        <v>12.81</v>
      </c>
      <c r="G51" s="42"/>
      <c r="H51" s="48"/>
    </row>
    <row r="52" spans="1:8" s="2" customFormat="1" ht="16.8" customHeight="1">
      <c r="A52" s="42"/>
      <c r="B52" s="48"/>
      <c r="C52" s="322" t="s">
        <v>19</v>
      </c>
      <c r="D52" s="322" t="s">
        <v>546</v>
      </c>
      <c r="E52" s="21" t="s">
        <v>19</v>
      </c>
      <c r="F52" s="323">
        <v>0</v>
      </c>
      <c r="G52" s="42"/>
      <c r="H52" s="48"/>
    </row>
    <row r="53" spans="1:8" s="2" customFormat="1" ht="16.8" customHeight="1">
      <c r="A53" s="42"/>
      <c r="B53" s="48"/>
      <c r="C53" s="322" t="s">
        <v>19</v>
      </c>
      <c r="D53" s="322" t="s">
        <v>547</v>
      </c>
      <c r="E53" s="21" t="s">
        <v>19</v>
      </c>
      <c r="F53" s="323">
        <v>12.82</v>
      </c>
      <c r="G53" s="42"/>
      <c r="H53" s="48"/>
    </row>
    <row r="54" spans="1:8" s="2" customFormat="1" ht="16.8" customHeight="1">
      <c r="A54" s="42"/>
      <c r="B54" s="48"/>
      <c r="C54" s="322" t="s">
        <v>19</v>
      </c>
      <c r="D54" s="322" t="s">
        <v>493</v>
      </c>
      <c r="E54" s="21" t="s">
        <v>19</v>
      </c>
      <c r="F54" s="323">
        <v>0</v>
      </c>
      <c r="G54" s="42"/>
      <c r="H54" s="48"/>
    </row>
    <row r="55" spans="1:8" s="2" customFormat="1" ht="16.8" customHeight="1">
      <c r="A55" s="42"/>
      <c r="B55" s="48"/>
      <c r="C55" s="322" t="s">
        <v>19</v>
      </c>
      <c r="D55" s="322" t="s">
        <v>548</v>
      </c>
      <c r="E55" s="21" t="s">
        <v>19</v>
      </c>
      <c r="F55" s="323">
        <v>23.82</v>
      </c>
      <c r="G55" s="42"/>
      <c r="H55" s="48"/>
    </row>
    <row r="56" spans="1:8" s="2" customFormat="1" ht="16.8" customHeight="1">
      <c r="A56" s="42"/>
      <c r="B56" s="48"/>
      <c r="C56" s="322" t="s">
        <v>19</v>
      </c>
      <c r="D56" s="322" t="s">
        <v>495</v>
      </c>
      <c r="E56" s="21" t="s">
        <v>19</v>
      </c>
      <c r="F56" s="323">
        <v>0</v>
      </c>
      <c r="G56" s="42"/>
      <c r="H56" s="48"/>
    </row>
    <row r="57" spans="1:8" s="2" customFormat="1" ht="16.8" customHeight="1">
      <c r="A57" s="42"/>
      <c r="B57" s="48"/>
      <c r="C57" s="322" t="s">
        <v>19</v>
      </c>
      <c r="D57" s="322" t="s">
        <v>549</v>
      </c>
      <c r="E57" s="21" t="s">
        <v>19</v>
      </c>
      <c r="F57" s="323">
        <v>89.43</v>
      </c>
      <c r="G57" s="42"/>
      <c r="H57" s="48"/>
    </row>
    <row r="58" spans="1:8" s="2" customFormat="1" ht="16.8" customHeight="1">
      <c r="A58" s="42"/>
      <c r="B58" s="48"/>
      <c r="C58" s="322" t="s">
        <v>19</v>
      </c>
      <c r="D58" s="322" t="s">
        <v>550</v>
      </c>
      <c r="E58" s="21" t="s">
        <v>19</v>
      </c>
      <c r="F58" s="323">
        <v>0</v>
      </c>
      <c r="G58" s="42"/>
      <c r="H58" s="48"/>
    </row>
    <row r="59" spans="1:8" s="2" customFormat="1" ht="16.8" customHeight="1">
      <c r="A59" s="42"/>
      <c r="B59" s="48"/>
      <c r="C59" s="322" t="s">
        <v>19</v>
      </c>
      <c r="D59" s="322" t="s">
        <v>551</v>
      </c>
      <c r="E59" s="21" t="s">
        <v>19</v>
      </c>
      <c r="F59" s="323">
        <v>10.65</v>
      </c>
      <c r="G59" s="42"/>
      <c r="H59" s="48"/>
    </row>
    <row r="60" spans="1:8" s="2" customFormat="1" ht="16.8" customHeight="1">
      <c r="A60" s="42"/>
      <c r="B60" s="48"/>
      <c r="C60" s="322" t="s">
        <v>19</v>
      </c>
      <c r="D60" s="322" t="s">
        <v>552</v>
      </c>
      <c r="E60" s="21" t="s">
        <v>19</v>
      </c>
      <c r="F60" s="323">
        <v>0</v>
      </c>
      <c r="G60" s="42"/>
      <c r="H60" s="48"/>
    </row>
    <row r="61" spans="1:8" s="2" customFormat="1" ht="16.8" customHeight="1">
      <c r="A61" s="42"/>
      <c r="B61" s="48"/>
      <c r="C61" s="322" t="s">
        <v>19</v>
      </c>
      <c r="D61" s="322" t="s">
        <v>553</v>
      </c>
      <c r="E61" s="21" t="s">
        <v>19</v>
      </c>
      <c r="F61" s="323">
        <v>11.23</v>
      </c>
      <c r="G61" s="42"/>
      <c r="H61" s="48"/>
    </row>
    <row r="62" spans="1:8" s="2" customFormat="1" ht="16.8" customHeight="1">
      <c r="A62" s="42"/>
      <c r="B62" s="48"/>
      <c r="C62" s="322" t="s">
        <v>19</v>
      </c>
      <c r="D62" s="322" t="s">
        <v>554</v>
      </c>
      <c r="E62" s="21" t="s">
        <v>19</v>
      </c>
      <c r="F62" s="323">
        <v>0</v>
      </c>
      <c r="G62" s="42"/>
      <c r="H62" s="48"/>
    </row>
    <row r="63" spans="1:8" s="2" customFormat="1" ht="16.8" customHeight="1">
      <c r="A63" s="42"/>
      <c r="B63" s="48"/>
      <c r="C63" s="322" t="s">
        <v>19</v>
      </c>
      <c r="D63" s="322" t="s">
        <v>555</v>
      </c>
      <c r="E63" s="21" t="s">
        <v>19</v>
      </c>
      <c r="F63" s="323">
        <v>1.12</v>
      </c>
      <c r="G63" s="42"/>
      <c r="H63" s="48"/>
    </row>
    <row r="64" spans="1:8" s="2" customFormat="1" ht="16.8" customHeight="1">
      <c r="A64" s="42"/>
      <c r="B64" s="48"/>
      <c r="C64" s="322" t="s">
        <v>19</v>
      </c>
      <c r="D64" s="322" t="s">
        <v>556</v>
      </c>
      <c r="E64" s="21" t="s">
        <v>19</v>
      </c>
      <c r="F64" s="323">
        <v>0</v>
      </c>
      <c r="G64" s="42"/>
      <c r="H64" s="48"/>
    </row>
    <row r="65" spans="1:8" s="2" customFormat="1" ht="16.8" customHeight="1">
      <c r="A65" s="42"/>
      <c r="B65" s="48"/>
      <c r="C65" s="322" t="s">
        <v>19</v>
      </c>
      <c r="D65" s="322" t="s">
        <v>555</v>
      </c>
      <c r="E65" s="21" t="s">
        <v>19</v>
      </c>
      <c r="F65" s="323">
        <v>1.12</v>
      </c>
      <c r="G65" s="42"/>
      <c r="H65" s="48"/>
    </row>
    <row r="66" spans="1:8" s="2" customFormat="1" ht="16.8" customHeight="1">
      <c r="A66" s="42"/>
      <c r="B66" s="48"/>
      <c r="C66" s="322" t="s">
        <v>19</v>
      </c>
      <c r="D66" s="322" t="s">
        <v>557</v>
      </c>
      <c r="E66" s="21" t="s">
        <v>19</v>
      </c>
      <c r="F66" s="323">
        <v>0</v>
      </c>
      <c r="G66" s="42"/>
      <c r="H66" s="48"/>
    </row>
    <row r="67" spans="1:8" s="2" customFormat="1" ht="16.8" customHeight="1">
      <c r="A67" s="42"/>
      <c r="B67" s="48"/>
      <c r="C67" s="322" t="s">
        <v>19</v>
      </c>
      <c r="D67" s="322" t="s">
        <v>555</v>
      </c>
      <c r="E67" s="21" t="s">
        <v>19</v>
      </c>
      <c r="F67" s="323">
        <v>1.12</v>
      </c>
      <c r="G67" s="42"/>
      <c r="H67" s="48"/>
    </row>
    <row r="68" spans="1:8" s="2" customFormat="1" ht="16.8" customHeight="1">
      <c r="A68" s="42"/>
      <c r="B68" s="48"/>
      <c r="C68" s="322" t="s">
        <v>19</v>
      </c>
      <c r="D68" s="322" t="s">
        <v>558</v>
      </c>
      <c r="E68" s="21" t="s">
        <v>19</v>
      </c>
      <c r="F68" s="323">
        <v>0</v>
      </c>
      <c r="G68" s="42"/>
      <c r="H68" s="48"/>
    </row>
    <row r="69" spans="1:8" s="2" customFormat="1" ht="16.8" customHeight="1">
      <c r="A69" s="42"/>
      <c r="B69" s="48"/>
      <c r="C69" s="322" t="s">
        <v>19</v>
      </c>
      <c r="D69" s="322" t="s">
        <v>559</v>
      </c>
      <c r="E69" s="21" t="s">
        <v>19</v>
      </c>
      <c r="F69" s="323">
        <v>1.27</v>
      </c>
      <c r="G69" s="42"/>
      <c r="H69" s="48"/>
    </row>
    <row r="70" spans="1:8" s="2" customFormat="1" ht="16.8" customHeight="1">
      <c r="A70" s="42"/>
      <c r="B70" s="48"/>
      <c r="C70" s="322" t="s">
        <v>19</v>
      </c>
      <c r="D70" s="322" t="s">
        <v>560</v>
      </c>
      <c r="E70" s="21" t="s">
        <v>19</v>
      </c>
      <c r="F70" s="323">
        <v>0</v>
      </c>
      <c r="G70" s="42"/>
      <c r="H70" s="48"/>
    </row>
    <row r="71" spans="1:8" s="2" customFormat="1" ht="16.8" customHeight="1">
      <c r="A71" s="42"/>
      <c r="B71" s="48"/>
      <c r="C71" s="322" t="s">
        <v>19</v>
      </c>
      <c r="D71" s="322" t="s">
        <v>561</v>
      </c>
      <c r="E71" s="21" t="s">
        <v>19</v>
      </c>
      <c r="F71" s="323">
        <v>0.72</v>
      </c>
      <c r="G71" s="42"/>
      <c r="H71" s="48"/>
    </row>
    <row r="72" spans="1:8" s="2" customFormat="1" ht="16.8" customHeight="1">
      <c r="A72" s="42"/>
      <c r="B72" s="48"/>
      <c r="C72" s="322" t="s">
        <v>96</v>
      </c>
      <c r="D72" s="322" t="s">
        <v>168</v>
      </c>
      <c r="E72" s="21" t="s">
        <v>19</v>
      </c>
      <c r="F72" s="323">
        <v>436.58</v>
      </c>
      <c r="G72" s="42"/>
      <c r="H72" s="48"/>
    </row>
    <row r="73" spans="1:8" s="2" customFormat="1" ht="16.8" customHeight="1">
      <c r="A73" s="42"/>
      <c r="B73" s="48"/>
      <c r="C73" s="324" t="s">
        <v>1180</v>
      </c>
      <c r="D73" s="42"/>
      <c r="E73" s="42"/>
      <c r="F73" s="42"/>
      <c r="G73" s="42"/>
      <c r="H73" s="48"/>
    </row>
    <row r="74" spans="1:8" s="2" customFormat="1" ht="12">
      <c r="A74" s="42"/>
      <c r="B74" s="48"/>
      <c r="C74" s="322" t="s">
        <v>503</v>
      </c>
      <c r="D74" s="322" t="s">
        <v>504</v>
      </c>
      <c r="E74" s="21" t="s">
        <v>156</v>
      </c>
      <c r="F74" s="323">
        <v>436.58</v>
      </c>
      <c r="G74" s="42"/>
      <c r="H74" s="48"/>
    </row>
    <row r="75" spans="1:8" s="2" customFormat="1" ht="16.8" customHeight="1">
      <c r="A75" s="42"/>
      <c r="B75" s="48"/>
      <c r="C75" s="322" t="s">
        <v>225</v>
      </c>
      <c r="D75" s="322" t="s">
        <v>226</v>
      </c>
      <c r="E75" s="21" t="s">
        <v>156</v>
      </c>
      <c r="F75" s="323">
        <v>436.58</v>
      </c>
      <c r="G75" s="42"/>
      <c r="H75" s="48"/>
    </row>
    <row r="76" spans="1:8" s="2" customFormat="1" ht="16.8" customHeight="1">
      <c r="A76" s="42"/>
      <c r="B76" s="48"/>
      <c r="C76" s="322" t="s">
        <v>470</v>
      </c>
      <c r="D76" s="322" t="s">
        <v>471</v>
      </c>
      <c r="E76" s="21" t="s">
        <v>156</v>
      </c>
      <c r="F76" s="323">
        <v>436.58</v>
      </c>
      <c r="G76" s="42"/>
      <c r="H76" s="48"/>
    </row>
    <row r="77" spans="1:8" s="2" customFormat="1" ht="16.8" customHeight="1">
      <c r="A77" s="42"/>
      <c r="B77" s="48"/>
      <c r="C77" s="322" t="s">
        <v>476</v>
      </c>
      <c r="D77" s="322" t="s">
        <v>477</v>
      </c>
      <c r="E77" s="21" t="s">
        <v>156</v>
      </c>
      <c r="F77" s="323">
        <v>436.58</v>
      </c>
      <c r="G77" s="42"/>
      <c r="H77" s="48"/>
    </row>
    <row r="78" spans="1:8" s="2" customFormat="1" ht="16.8" customHeight="1">
      <c r="A78" s="42"/>
      <c r="B78" s="48"/>
      <c r="C78" s="322" t="s">
        <v>482</v>
      </c>
      <c r="D78" s="322" t="s">
        <v>483</v>
      </c>
      <c r="E78" s="21" t="s">
        <v>156</v>
      </c>
      <c r="F78" s="323">
        <v>436.58</v>
      </c>
      <c r="G78" s="42"/>
      <c r="H78" s="48"/>
    </row>
    <row r="79" spans="1:8" s="2" customFormat="1" ht="16.8" customHeight="1">
      <c r="A79" s="42"/>
      <c r="B79" s="48"/>
      <c r="C79" s="322" t="s">
        <v>301</v>
      </c>
      <c r="D79" s="322" t="s">
        <v>302</v>
      </c>
      <c r="E79" s="21" t="s">
        <v>156</v>
      </c>
      <c r="F79" s="323">
        <v>436.58</v>
      </c>
      <c r="G79" s="42"/>
      <c r="H79" s="48"/>
    </row>
    <row r="80" spans="1:8" s="2" customFormat="1" ht="16.8" customHeight="1">
      <c r="A80" s="42"/>
      <c r="B80" s="48"/>
      <c r="C80" s="318" t="s">
        <v>98</v>
      </c>
      <c r="D80" s="319" t="s">
        <v>19</v>
      </c>
      <c r="E80" s="320" t="s">
        <v>19</v>
      </c>
      <c r="F80" s="321">
        <v>91.44</v>
      </c>
      <c r="G80" s="42"/>
      <c r="H80" s="48"/>
    </row>
    <row r="81" spans="1:8" s="2" customFormat="1" ht="16.8" customHeight="1">
      <c r="A81" s="42"/>
      <c r="B81" s="48"/>
      <c r="C81" s="322" t="s">
        <v>19</v>
      </c>
      <c r="D81" s="322" t="s">
        <v>550</v>
      </c>
      <c r="E81" s="21" t="s">
        <v>19</v>
      </c>
      <c r="F81" s="323">
        <v>0</v>
      </c>
      <c r="G81" s="42"/>
      <c r="H81" s="48"/>
    </row>
    <row r="82" spans="1:8" s="2" customFormat="1" ht="16.8" customHeight="1">
      <c r="A82" s="42"/>
      <c r="B82" s="48"/>
      <c r="C82" s="322" t="s">
        <v>19</v>
      </c>
      <c r="D82" s="322" t="s">
        <v>587</v>
      </c>
      <c r="E82" s="21" t="s">
        <v>19</v>
      </c>
      <c r="F82" s="323">
        <v>28.8</v>
      </c>
      <c r="G82" s="42"/>
      <c r="H82" s="48"/>
    </row>
    <row r="83" spans="1:8" s="2" customFormat="1" ht="16.8" customHeight="1">
      <c r="A83" s="42"/>
      <c r="B83" s="48"/>
      <c r="C83" s="322" t="s">
        <v>19</v>
      </c>
      <c r="D83" s="322" t="s">
        <v>552</v>
      </c>
      <c r="E83" s="21" t="s">
        <v>19</v>
      </c>
      <c r="F83" s="323">
        <v>0</v>
      </c>
      <c r="G83" s="42"/>
      <c r="H83" s="48"/>
    </row>
    <row r="84" spans="1:8" s="2" customFormat="1" ht="16.8" customHeight="1">
      <c r="A84" s="42"/>
      <c r="B84" s="48"/>
      <c r="C84" s="322" t="s">
        <v>19</v>
      </c>
      <c r="D84" s="322" t="s">
        <v>588</v>
      </c>
      <c r="E84" s="21" t="s">
        <v>19</v>
      </c>
      <c r="F84" s="323">
        <v>27</v>
      </c>
      <c r="G84" s="42"/>
      <c r="H84" s="48"/>
    </row>
    <row r="85" spans="1:8" s="2" customFormat="1" ht="16.8" customHeight="1">
      <c r="A85" s="42"/>
      <c r="B85" s="48"/>
      <c r="C85" s="322" t="s">
        <v>19</v>
      </c>
      <c r="D85" s="322" t="s">
        <v>554</v>
      </c>
      <c r="E85" s="21" t="s">
        <v>19</v>
      </c>
      <c r="F85" s="323">
        <v>0</v>
      </c>
      <c r="G85" s="42"/>
      <c r="H85" s="48"/>
    </row>
    <row r="86" spans="1:8" s="2" customFormat="1" ht="16.8" customHeight="1">
      <c r="A86" s="42"/>
      <c r="B86" s="48"/>
      <c r="C86" s="322" t="s">
        <v>19</v>
      </c>
      <c r="D86" s="322" t="s">
        <v>589</v>
      </c>
      <c r="E86" s="21" t="s">
        <v>19</v>
      </c>
      <c r="F86" s="323">
        <v>8.8</v>
      </c>
      <c r="G86" s="42"/>
      <c r="H86" s="48"/>
    </row>
    <row r="87" spans="1:8" s="2" customFormat="1" ht="16.8" customHeight="1">
      <c r="A87" s="42"/>
      <c r="B87" s="48"/>
      <c r="C87" s="322" t="s">
        <v>19</v>
      </c>
      <c r="D87" s="322" t="s">
        <v>556</v>
      </c>
      <c r="E87" s="21" t="s">
        <v>19</v>
      </c>
      <c r="F87" s="323">
        <v>0</v>
      </c>
      <c r="G87" s="42"/>
      <c r="H87" s="48"/>
    </row>
    <row r="88" spans="1:8" s="2" customFormat="1" ht="16.8" customHeight="1">
      <c r="A88" s="42"/>
      <c r="B88" s="48"/>
      <c r="C88" s="322" t="s">
        <v>19</v>
      </c>
      <c r="D88" s="322" t="s">
        <v>589</v>
      </c>
      <c r="E88" s="21" t="s">
        <v>19</v>
      </c>
      <c r="F88" s="323">
        <v>8.8</v>
      </c>
      <c r="G88" s="42"/>
      <c r="H88" s="48"/>
    </row>
    <row r="89" spans="1:8" s="2" customFormat="1" ht="16.8" customHeight="1">
      <c r="A89" s="42"/>
      <c r="B89" s="48"/>
      <c r="C89" s="322" t="s">
        <v>19</v>
      </c>
      <c r="D89" s="322" t="s">
        <v>557</v>
      </c>
      <c r="E89" s="21" t="s">
        <v>19</v>
      </c>
      <c r="F89" s="323">
        <v>0</v>
      </c>
      <c r="G89" s="42"/>
      <c r="H89" s="48"/>
    </row>
    <row r="90" spans="1:8" s="2" customFormat="1" ht="16.8" customHeight="1">
      <c r="A90" s="42"/>
      <c r="B90" s="48"/>
      <c r="C90" s="322" t="s">
        <v>19</v>
      </c>
      <c r="D90" s="322" t="s">
        <v>589</v>
      </c>
      <c r="E90" s="21" t="s">
        <v>19</v>
      </c>
      <c r="F90" s="323">
        <v>8.8</v>
      </c>
      <c r="G90" s="42"/>
      <c r="H90" s="48"/>
    </row>
    <row r="91" spans="1:8" s="2" customFormat="1" ht="16.8" customHeight="1">
      <c r="A91" s="42"/>
      <c r="B91" s="48"/>
      <c r="C91" s="322" t="s">
        <v>19</v>
      </c>
      <c r="D91" s="322" t="s">
        <v>558</v>
      </c>
      <c r="E91" s="21" t="s">
        <v>19</v>
      </c>
      <c r="F91" s="323">
        <v>0</v>
      </c>
      <c r="G91" s="42"/>
      <c r="H91" s="48"/>
    </row>
    <row r="92" spans="1:8" s="2" customFormat="1" ht="16.8" customHeight="1">
      <c r="A92" s="42"/>
      <c r="B92" s="48"/>
      <c r="C92" s="322" t="s">
        <v>19</v>
      </c>
      <c r="D92" s="322" t="s">
        <v>590</v>
      </c>
      <c r="E92" s="21" t="s">
        <v>19</v>
      </c>
      <c r="F92" s="323">
        <v>9.24</v>
      </c>
      <c r="G92" s="42"/>
      <c r="H92" s="48"/>
    </row>
    <row r="93" spans="1:8" s="2" customFormat="1" ht="16.8" customHeight="1">
      <c r="A93" s="42"/>
      <c r="B93" s="48"/>
      <c r="C93" s="322" t="s">
        <v>98</v>
      </c>
      <c r="D93" s="322" t="s">
        <v>168</v>
      </c>
      <c r="E93" s="21" t="s">
        <v>19</v>
      </c>
      <c r="F93" s="323">
        <v>91.44</v>
      </c>
      <c r="G93" s="42"/>
      <c r="H93" s="48"/>
    </row>
    <row r="94" spans="1:8" s="2" customFormat="1" ht="16.8" customHeight="1">
      <c r="A94" s="42"/>
      <c r="B94" s="48"/>
      <c r="C94" s="324" t="s">
        <v>1180</v>
      </c>
      <c r="D94" s="42"/>
      <c r="E94" s="42"/>
      <c r="F94" s="42"/>
      <c r="G94" s="42"/>
      <c r="H94" s="48"/>
    </row>
    <row r="95" spans="1:8" s="2" customFormat="1" ht="12">
      <c r="A95" s="42"/>
      <c r="B95" s="48"/>
      <c r="C95" s="322" t="s">
        <v>582</v>
      </c>
      <c r="D95" s="322" t="s">
        <v>583</v>
      </c>
      <c r="E95" s="21" t="s">
        <v>156</v>
      </c>
      <c r="F95" s="323">
        <v>91.44</v>
      </c>
      <c r="G95" s="42"/>
      <c r="H95" s="48"/>
    </row>
    <row r="96" spans="1:8" s="2" customFormat="1" ht="16.8" customHeight="1">
      <c r="A96" s="42"/>
      <c r="B96" s="48"/>
      <c r="C96" s="322" t="s">
        <v>576</v>
      </c>
      <c r="D96" s="322" t="s">
        <v>577</v>
      </c>
      <c r="E96" s="21" t="s">
        <v>156</v>
      </c>
      <c r="F96" s="323">
        <v>91.44</v>
      </c>
      <c r="G96" s="42"/>
      <c r="H96" s="48"/>
    </row>
    <row r="97" spans="1:8" s="2" customFormat="1" ht="16.8" customHeight="1">
      <c r="A97" s="42"/>
      <c r="B97" s="48"/>
      <c r="C97" s="322" t="s">
        <v>673</v>
      </c>
      <c r="D97" s="322" t="s">
        <v>674</v>
      </c>
      <c r="E97" s="21" t="s">
        <v>156</v>
      </c>
      <c r="F97" s="323">
        <v>2207.916</v>
      </c>
      <c r="G97" s="42"/>
      <c r="H97" s="48"/>
    </row>
    <row r="98" spans="1:8" s="2" customFormat="1" ht="16.8" customHeight="1">
      <c r="A98" s="42"/>
      <c r="B98" s="48"/>
      <c r="C98" s="318" t="s">
        <v>101</v>
      </c>
      <c r="D98" s="319" t="s">
        <v>19</v>
      </c>
      <c r="E98" s="320" t="s">
        <v>19</v>
      </c>
      <c r="F98" s="321">
        <v>126.7</v>
      </c>
      <c r="G98" s="42"/>
      <c r="H98" s="48"/>
    </row>
    <row r="99" spans="1:8" s="2" customFormat="1" ht="16.8" customHeight="1">
      <c r="A99" s="42"/>
      <c r="B99" s="48"/>
      <c r="C99" s="322" t="s">
        <v>19</v>
      </c>
      <c r="D99" s="322" t="s">
        <v>493</v>
      </c>
      <c r="E99" s="21" t="s">
        <v>19</v>
      </c>
      <c r="F99" s="323">
        <v>0</v>
      </c>
      <c r="G99" s="42"/>
      <c r="H99" s="48"/>
    </row>
    <row r="100" spans="1:8" s="2" customFormat="1" ht="16.8" customHeight="1">
      <c r="A100" s="42"/>
      <c r="B100" s="48"/>
      <c r="C100" s="322" t="s">
        <v>19</v>
      </c>
      <c r="D100" s="322" t="s">
        <v>494</v>
      </c>
      <c r="E100" s="21" t="s">
        <v>19</v>
      </c>
      <c r="F100" s="323">
        <v>23.7</v>
      </c>
      <c r="G100" s="42"/>
      <c r="H100" s="48"/>
    </row>
    <row r="101" spans="1:8" s="2" customFormat="1" ht="16.8" customHeight="1">
      <c r="A101" s="42"/>
      <c r="B101" s="48"/>
      <c r="C101" s="322" t="s">
        <v>19</v>
      </c>
      <c r="D101" s="322" t="s">
        <v>495</v>
      </c>
      <c r="E101" s="21" t="s">
        <v>19</v>
      </c>
      <c r="F101" s="323">
        <v>0</v>
      </c>
      <c r="G101" s="42"/>
      <c r="H101" s="48"/>
    </row>
    <row r="102" spans="1:8" s="2" customFormat="1" ht="16.8" customHeight="1">
      <c r="A102" s="42"/>
      <c r="B102" s="48"/>
      <c r="C102" s="322" t="s">
        <v>19</v>
      </c>
      <c r="D102" s="322" t="s">
        <v>496</v>
      </c>
      <c r="E102" s="21" t="s">
        <v>19</v>
      </c>
      <c r="F102" s="323">
        <v>103</v>
      </c>
      <c r="G102" s="42"/>
      <c r="H102" s="48"/>
    </row>
    <row r="103" spans="1:8" s="2" customFormat="1" ht="16.8" customHeight="1">
      <c r="A103" s="42"/>
      <c r="B103" s="48"/>
      <c r="C103" s="322" t="s">
        <v>101</v>
      </c>
      <c r="D103" s="322" t="s">
        <v>168</v>
      </c>
      <c r="E103" s="21" t="s">
        <v>19</v>
      </c>
      <c r="F103" s="323">
        <v>126.7</v>
      </c>
      <c r="G103" s="42"/>
      <c r="H103" s="48"/>
    </row>
    <row r="104" spans="1:8" s="2" customFormat="1" ht="16.8" customHeight="1">
      <c r="A104" s="42"/>
      <c r="B104" s="48"/>
      <c r="C104" s="324" t="s">
        <v>1180</v>
      </c>
      <c r="D104" s="42"/>
      <c r="E104" s="42"/>
      <c r="F104" s="42"/>
      <c r="G104" s="42"/>
      <c r="H104" s="48"/>
    </row>
    <row r="105" spans="1:8" s="2" customFormat="1" ht="12">
      <c r="A105" s="42"/>
      <c r="B105" s="48"/>
      <c r="C105" s="322" t="s">
        <v>488</v>
      </c>
      <c r="D105" s="322" t="s">
        <v>489</v>
      </c>
      <c r="E105" s="21" t="s">
        <v>184</v>
      </c>
      <c r="F105" s="323">
        <v>126.7</v>
      </c>
      <c r="G105" s="42"/>
      <c r="H105" s="48"/>
    </row>
    <row r="106" spans="1:8" s="2" customFormat="1" ht="16.8" customHeight="1">
      <c r="A106" s="42"/>
      <c r="B106" s="48"/>
      <c r="C106" s="322" t="s">
        <v>307</v>
      </c>
      <c r="D106" s="322" t="s">
        <v>308</v>
      </c>
      <c r="E106" s="21" t="s">
        <v>184</v>
      </c>
      <c r="F106" s="323">
        <v>126.7</v>
      </c>
      <c r="G106" s="42"/>
      <c r="H106" s="48"/>
    </row>
    <row r="107" spans="1:8" s="2" customFormat="1" ht="16.8" customHeight="1">
      <c r="A107" s="42"/>
      <c r="B107" s="48"/>
      <c r="C107" s="318" t="s">
        <v>103</v>
      </c>
      <c r="D107" s="319" t="s">
        <v>19</v>
      </c>
      <c r="E107" s="320" t="s">
        <v>19</v>
      </c>
      <c r="F107" s="321">
        <v>2207.916</v>
      </c>
      <c r="G107" s="42"/>
      <c r="H107" s="48"/>
    </row>
    <row r="108" spans="1:8" s="2" customFormat="1" ht="16.8" customHeight="1">
      <c r="A108" s="42"/>
      <c r="B108" s="48"/>
      <c r="C108" s="322" t="s">
        <v>19</v>
      </c>
      <c r="D108" s="322" t="s">
        <v>678</v>
      </c>
      <c r="E108" s="21" t="s">
        <v>19</v>
      </c>
      <c r="F108" s="323">
        <v>0</v>
      </c>
      <c r="G108" s="42"/>
      <c r="H108" s="48"/>
    </row>
    <row r="109" spans="1:8" s="2" customFormat="1" ht="16.8" customHeight="1">
      <c r="A109" s="42"/>
      <c r="B109" s="48"/>
      <c r="C109" s="322" t="s">
        <v>19</v>
      </c>
      <c r="D109" s="322" t="s">
        <v>508</v>
      </c>
      <c r="E109" s="21" t="s">
        <v>19</v>
      </c>
      <c r="F109" s="323">
        <v>0</v>
      </c>
      <c r="G109" s="42"/>
      <c r="H109" s="48"/>
    </row>
    <row r="110" spans="1:8" s="2" customFormat="1" ht="16.8" customHeight="1">
      <c r="A110" s="42"/>
      <c r="B110" s="48"/>
      <c r="C110" s="322" t="s">
        <v>19</v>
      </c>
      <c r="D110" s="322" t="s">
        <v>509</v>
      </c>
      <c r="E110" s="21" t="s">
        <v>19</v>
      </c>
      <c r="F110" s="323">
        <v>15.33</v>
      </c>
      <c r="G110" s="42"/>
      <c r="H110" s="48"/>
    </row>
    <row r="111" spans="1:8" s="2" customFormat="1" ht="16.8" customHeight="1">
      <c r="A111" s="42"/>
      <c r="B111" s="48"/>
      <c r="C111" s="322" t="s">
        <v>19</v>
      </c>
      <c r="D111" s="322" t="s">
        <v>510</v>
      </c>
      <c r="E111" s="21" t="s">
        <v>19</v>
      </c>
      <c r="F111" s="323">
        <v>0</v>
      </c>
      <c r="G111" s="42"/>
      <c r="H111" s="48"/>
    </row>
    <row r="112" spans="1:8" s="2" customFormat="1" ht="16.8" customHeight="1">
      <c r="A112" s="42"/>
      <c r="B112" s="48"/>
      <c r="C112" s="322" t="s">
        <v>19</v>
      </c>
      <c r="D112" s="322" t="s">
        <v>511</v>
      </c>
      <c r="E112" s="21" t="s">
        <v>19</v>
      </c>
      <c r="F112" s="323">
        <v>15.17</v>
      </c>
      <c r="G112" s="42"/>
      <c r="H112" s="48"/>
    </row>
    <row r="113" spans="1:8" s="2" customFormat="1" ht="16.8" customHeight="1">
      <c r="A113" s="42"/>
      <c r="B113" s="48"/>
      <c r="C113" s="322" t="s">
        <v>19</v>
      </c>
      <c r="D113" s="322" t="s">
        <v>512</v>
      </c>
      <c r="E113" s="21" t="s">
        <v>19</v>
      </c>
      <c r="F113" s="323">
        <v>0</v>
      </c>
      <c r="G113" s="42"/>
      <c r="H113" s="48"/>
    </row>
    <row r="114" spans="1:8" s="2" customFormat="1" ht="16.8" customHeight="1">
      <c r="A114" s="42"/>
      <c r="B114" s="48"/>
      <c r="C114" s="322" t="s">
        <v>19</v>
      </c>
      <c r="D114" s="322" t="s">
        <v>513</v>
      </c>
      <c r="E114" s="21" t="s">
        <v>19</v>
      </c>
      <c r="F114" s="323">
        <v>13.97</v>
      </c>
      <c r="G114" s="42"/>
      <c r="H114" s="48"/>
    </row>
    <row r="115" spans="1:8" s="2" customFormat="1" ht="16.8" customHeight="1">
      <c r="A115" s="42"/>
      <c r="B115" s="48"/>
      <c r="C115" s="322" t="s">
        <v>19</v>
      </c>
      <c r="D115" s="322" t="s">
        <v>514</v>
      </c>
      <c r="E115" s="21" t="s">
        <v>19</v>
      </c>
      <c r="F115" s="323">
        <v>0</v>
      </c>
      <c r="G115" s="42"/>
      <c r="H115" s="48"/>
    </row>
    <row r="116" spans="1:8" s="2" customFormat="1" ht="16.8" customHeight="1">
      <c r="A116" s="42"/>
      <c r="B116" s="48"/>
      <c r="C116" s="322" t="s">
        <v>19</v>
      </c>
      <c r="D116" s="322" t="s">
        <v>515</v>
      </c>
      <c r="E116" s="21" t="s">
        <v>19</v>
      </c>
      <c r="F116" s="323">
        <v>14.71</v>
      </c>
      <c r="G116" s="42"/>
      <c r="H116" s="48"/>
    </row>
    <row r="117" spans="1:8" s="2" customFormat="1" ht="16.8" customHeight="1">
      <c r="A117" s="42"/>
      <c r="B117" s="48"/>
      <c r="C117" s="322" t="s">
        <v>19</v>
      </c>
      <c r="D117" s="322" t="s">
        <v>516</v>
      </c>
      <c r="E117" s="21" t="s">
        <v>19</v>
      </c>
      <c r="F117" s="323">
        <v>0</v>
      </c>
      <c r="G117" s="42"/>
      <c r="H117" s="48"/>
    </row>
    <row r="118" spans="1:8" s="2" customFormat="1" ht="16.8" customHeight="1">
      <c r="A118" s="42"/>
      <c r="B118" s="48"/>
      <c r="C118" s="322" t="s">
        <v>19</v>
      </c>
      <c r="D118" s="322" t="s">
        <v>517</v>
      </c>
      <c r="E118" s="21" t="s">
        <v>19</v>
      </c>
      <c r="F118" s="323">
        <v>14.61</v>
      </c>
      <c r="G118" s="42"/>
      <c r="H118" s="48"/>
    </row>
    <row r="119" spans="1:8" s="2" customFormat="1" ht="16.8" customHeight="1">
      <c r="A119" s="42"/>
      <c r="B119" s="48"/>
      <c r="C119" s="322" t="s">
        <v>19</v>
      </c>
      <c r="D119" s="322" t="s">
        <v>518</v>
      </c>
      <c r="E119" s="21" t="s">
        <v>19</v>
      </c>
      <c r="F119" s="323">
        <v>0</v>
      </c>
      <c r="G119" s="42"/>
      <c r="H119" s="48"/>
    </row>
    <row r="120" spans="1:8" s="2" customFormat="1" ht="16.8" customHeight="1">
      <c r="A120" s="42"/>
      <c r="B120" s="48"/>
      <c r="C120" s="322" t="s">
        <v>19</v>
      </c>
      <c r="D120" s="322" t="s">
        <v>519</v>
      </c>
      <c r="E120" s="21" t="s">
        <v>19</v>
      </c>
      <c r="F120" s="323">
        <v>14.22</v>
      </c>
      <c r="G120" s="42"/>
      <c r="H120" s="48"/>
    </row>
    <row r="121" spans="1:8" s="2" customFormat="1" ht="16.8" customHeight="1">
      <c r="A121" s="42"/>
      <c r="B121" s="48"/>
      <c r="C121" s="322" t="s">
        <v>19</v>
      </c>
      <c r="D121" s="322" t="s">
        <v>520</v>
      </c>
      <c r="E121" s="21" t="s">
        <v>19</v>
      </c>
      <c r="F121" s="323">
        <v>0</v>
      </c>
      <c r="G121" s="42"/>
      <c r="H121" s="48"/>
    </row>
    <row r="122" spans="1:8" s="2" customFormat="1" ht="16.8" customHeight="1">
      <c r="A122" s="42"/>
      <c r="B122" s="48"/>
      <c r="C122" s="322" t="s">
        <v>19</v>
      </c>
      <c r="D122" s="322" t="s">
        <v>521</v>
      </c>
      <c r="E122" s="21" t="s">
        <v>19</v>
      </c>
      <c r="F122" s="323">
        <v>14.43</v>
      </c>
      <c r="G122" s="42"/>
      <c r="H122" s="48"/>
    </row>
    <row r="123" spans="1:8" s="2" customFormat="1" ht="16.8" customHeight="1">
      <c r="A123" s="42"/>
      <c r="B123" s="48"/>
      <c r="C123" s="322" t="s">
        <v>19</v>
      </c>
      <c r="D123" s="322" t="s">
        <v>522</v>
      </c>
      <c r="E123" s="21" t="s">
        <v>19</v>
      </c>
      <c r="F123" s="323">
        <v>0</v>
      </c>
      <c r="G123" s="42"/>
      <c r="H123" s="48"/>
    </row>
    <row r="124" spans="1:8" s="2" customFormat="1" ht="16.8" customHeight="1">
      <c r="A124" s="42"/>
      <c r="B124" s="48"/>
      <c r="C124" s="322" t="s">
        <v>19</v>
      </c>
      <c r="D124" s="322" t="s">
        <v>523</v>
      </c>
      <c r="E124" s="21" t="s">
        <v>19</v>
      </c>
      <c r="F124" s="323">
        <v>14.65</v>
      </c>
      <c r="G124" s="42"/>
      <c r="H124" s="48"/>
    </row>
    <row r="125" spans="1:8" s="2" customFormat="1" ht="16.8" customHeight="1">
      <c r="A125" s="42"/>
      <c r="B125" s="48"/>
      <c r="C125" s="322" t="s">
        <v>19</v>
      </c>
      <c r="D125" s="322" t="s">
        <v>524</v>
      </c>
      <c r="E125" s="21" t="s">
        <v>19</v>
      </c>
      <c r="F125" s="323">
        <v>0</v>
      </c>
      <c r="G125" s="42"/>
      <c r="H125" s="48"/>
    </row>
    <row r="126" spans="1:8" s="2" customFormat="1" ht="16.8" customHeight="1">
      <c r="A126" s="42"/>
      <c r="B126" s="48"/>
      <c r="C126" s="322" t="s">
        <v>19</v>
      </c>
      <c r="D126" s="322" t="s">
        <v>525</v>
      </c>
      <c r="E126" s="21" t="s">
        <v>19</v>
      </c>
      <c r="F126" s="323">
        <v>13.9</v>
      </c>
      <c r="G126" s="42"/>
      <c r="H126" s="48"/>
    </row>
    <row r="127" spans="1:8" s="2" customFormat="1" ht="16.8" customHeight="1">
      <c r="A127" s="42"/>
      <c r="B127" s="48"/>
      <c r="C127" s="322" t="s">
        <v>19</v>
      </c>
      <c r="D127" s="322" t="s">
        <v>526</v>
      </c>
      <c r="E127" s="21" t="s">
        <v>19</v>
      </c>
      <c r="F127" s="323">
        <v>0</v>
      </c>
      <c r="G127" s="42"/>
      <c r="H127" s="48"/>
    </row>
    <row r="128" spans="1:8" s="2" customFormat="1" ht="16.8" customHeight="1">
      <c r="A128" s="42"/>
      <c r="B128" s="48"/>
      <c r="C128" s="322" t="s">
        <v>19</v>
      </c>
      <c r="D128" s="322" t="s">
        <v>527</v>
      </c>
      <c r="E128" s="21" t="s">
        <v>19</v>
      </c>
      <c r="F128" s="323">
        <v>15.1</v>
      </c>
      <c r="G128" s="42"/>
      <c r="H128" s="48"/>
    </row>
    <row r="129" spans="1:8" s="2" customFormat="1" ht="16.8" customHeight="1">
      <c r="A129" s="42"/>
      <c r="B129" s="48"/>
      <c r="C129" s="322" t="s">
        <v>19</v>
      </c>
      <c r="D129" s="322" t="s">
        <v>528</v>
      </c>
      <c r="E129" s="21" t="s">
        <v>19</v>
      </c>
      <c r="F129" s="323">
        <v>0</v>
      </c>
      <c r="G129" s="42"/>
      <c r="H129" s="48"/>
    </row>
    <row r="130" spans="1:8" s="2" customFormat="1" ht="16.8" customHeight="1">
      <c r="A130" s="42"/>
      <c r="B130" s="48"/>
      <c r="C130" s="322" t="s">
        <v>19</v>
      </c>
      <c r="D130" s="322" t="s">
        <v>529</v>
      </c>
      <c r="E130" s="21" t="s">
        <v>19</v>
      </c>
      <c r="F130" s="323">
        <v>14.27</v>
      </c>
      <c r="G130" s="42"/>
      <c r="H130" s="48"/>
    </row>
    <row r="131" spans="1:8" s="2" customFormat="1" ht="16.8" customHeight="1">
      <c r="A131" s="42"/>
      <c r="B131" s="48"/>
      <c r="C131" s="322" t="s">
        <v>19</v>
      </c>
      <c r="D131" s="322" t="s">
        <v>530</v>
      </c>
      <c r="E131" s="21" t="s">
        <v>19</v>
      </c>
      <c r="F131" s="323">
        <v>0</v>
      </c>
      <c r="G131" s="42"/>
      <c r="H131" s="48"/>
    </row>
    <row r="132" spans="1:8" s="2" customFormat="1" ht="16.8" customHeight="1">
      <c r="A132" s="42"/>
      <c r="B132" s="48"/>
      <c r="C132" s="322" t="s">
        <v>19</v>
      </c>
      <c r="D132" s="322" t="s">
        <v>531</v>
      </c>
      <c r="E132" s="21" t="s">
        <v>19</v>
      </c>
      <c r="F132" s="323">
        <v>13.83</v>
      </c>
      <c r="G132" s="42"/>
      <c r="H132" s="48"/>
    </row>
    <row r="133" spans="1:8" s="2" customFormat="1" ht="16.8" customHeight="1">
      <c r="A133" s="42"/>
      <c r="B133" s="48"/>
      <c r="C133" s="322" t="s">
        <v>19</v>
      </c>
      <c r="D133" s="322" t="s">
        <v>532</v>
      </c>
      <c r="E133" s="21" t="s">
        <v>19</v>
      </c>
      <c r="F133" s="323">
        <v>0</v>
      </c>
      <c r="G133" s="42"/>
      <c r="H133" s="48"/>
    </row>
    <row r="134" spans="1:8" s="2" customFormat="1" ht="16.8" customHeight="1">
      <c r="A134" s="42"/>
      <c r="B134" s="48"/>
      <c r="C134" s="322" t="s">
        <v>19</v>
      </c>
      <c r="D134" s="322" t="s">
        <v>517</v>
      </c>
      <c r="E134" s="21" t="s">
        <v>19</v>
      </c>
      <c r="F134" s="323">
        <v>14.61</v>
      </c>
      <c r="G134" s="42"/>
      <c r="H134" s="48"/>
    </row>
    <row r="135" spans="1:8" s="2" customFormat="1" ht="16.8" customHeight="1">
      <c r="A135" s="42"/>
      <c r="B135" s="48"/>
      <c r="C135" s="322" t="s">
        <v>19</v>
      </c>
      <c r="D135" s="322" t="s">
        <v>533</v>
      </c>
      <c r="E135" s="21" t="s">
        <v>19</v>
      </c>
      <c r="F135" s="323">
        <v>0</v>
      </c>
      <c r="G135" s="42"/>
      <c r="H135" s="48"/>
    </row>
    <row r="136" spans="1:8" s="2" customFormat="1" ht="16.8" customHeight="1">
      <c r="A136" s="42"/>
      <c r="B136" s="48"/>
      <c r="C136" s="322" t="s">
        <v>19</v>
      </c>
      <c r="D136" s="322" t="s">
        <v>534</v>
      </c>
      <c r="E136" s="21" t="s">
        <v>19</v>
      </c>
      <c r="F136" s="323">
        <v>14.1</v>
      </c>
      <c r="G136" s="42"/>
      <c r="H136" s="48"/>
    </row>
    <row r="137" spans="1:8" s="2" customFormat="1" ht="16.8" customHeight="1">
      <c r="A137" s="42"/>
      <c r="B137" s="48"/>
      <c r="C137" s="322" t="s">
        <v>19</v>
      </c>
      <c r="D137" s="322" t="s">
        <v>535</v>
      </c>
      <c r="E137" s="21" t="s">
        <v>19</v>
      </c>
      <c r="F137" s="323">
        <v>0</v>
      </c>
      <c r="G137" s="42"/>
      <c r="H137" s="48"/>
    </row>
    <row r="138" spans="1:8" s="2" customFormat="1" ht="16.8" customHeight="1">
      <c r="A138" s="42"/>
      <c r="B138" s="48"/>
      <c r="C138" s="322" t="s">
        <v>19</v>
      </c>
      <c r="D138" s="322" t="s">
        <v>536</v>
      </c>
      <c r="E138" s="21" t="s">
        <v>19</v>
      </c>
      <c r="F138" s="323">
        <v>13.7</v>
      </c>
      <c r="G138" s="42"/>
      <c r="H138" s="48"/>
    </row>
    <row r="139" spans="1:8" s="2" customFormat="1" ht="16.8" customHeight="1">
      <c r="A139" s="42"/>
      <c r="B139" s="48"/>
      <c r="C139" s="322" t="s">
        <v>19</v>
      </c>
      <c r="D139" s="322" t="s">
        <v>537</v>
      </c>
      <c r="E139" s="21" t="s">
        <v>19</v>
      </c>
      <c r="F139" s="323">
        <v>0</v>
      </c>
      <c r="G139" s="42"/>
      <c r="H139" s="48"/>
    </row>
    <row r="140" spans="1:8" s="2" customFormat="1" ht="16.8" customHeight="1">
      <c r="A140" s="42"/>
      <c r="B140" s="48"/>
      <c r="C140" s="322" t="s">
        <v>19</v>
      </c>
      <c r="D140" s="322" t="s">
        <v>538</v>
      </c>
      <c r="E140" s="21" t="s">
        <v>19</v>
      </c>
      <c r="F140" s="323">
        <v>14.78</v>
      </c>
      <c r="G140" s="42"/>
      <c r="H140" s="48"/>
    </row>
    <row r="141" spans="1:8" s="2" customFormat="1" ht="16.8" customHeight="1">
      <c r="A141" s="42"/>
      <c r="B141" s="48"/>
      <c r="C141" s="322" t="s">
        <v>19</v>
      </c>
      <c r="D141" s="322" t="s">
        <v>539</v>
      </c>
      <c r="E141" s="21" t="s">
        <v>19</v>
      </c>
      <c r="F141" s="323">
        <v>0</v>
      </c>
      <c r="G141" s="42"/>
      <c r="H141" s="48"/>
    </row>
    <row r="142" spans="1:8" s="2" customFormat="1" ht="16.8" customHeight="1">
      <c r="A142" s="42"/>
      <c r="B142" s="48"/>
      <c r="C142" s="322" t="s">
        <v>19</v>
      </c>
      <c r="D142" s="322" t="s">
        <v>536</v>
      </c>
      <c r="E142" s="21" t="s">
        <v>19</v>
      </c>
      <c r="F142" s="323">
        <v>13.7</v>
      </c>
      <c r="G142" s="42"/>
      <c r="H142" s="48"/>
    </row>
    <row r="143" spans="1:8" s="2" customFormat="1" ht="16.8" customHeight="1">
      <c r="A143" s="42"/>
      <c r="B143" s="48"/>
      <c r="C143" s="322" t="s">
        <v>19</v>
      </c>
      <c r="D143" s="322" t="s">
        <v>540</v>
      </c>
      <c r="E143" s="21" t="s">
        <v>19</v>
      </c>
      <c r="F143" s="323">
        <v>0</v>
      </c>
      <c r="G143" s="42"/>
      <c r="H143" s="48"/>
    </row>
    <row r="144" spans="1:8" s="2" customFormat="1" ht="16.8" customHeight="1">
      <c r="A144" s="42"/>
      <c r="B144" s="48"/>
      <c r="C144" s="322" t="s">
        <v>19</v>
      </c>
      <c r="D144" s="322" t="s">
        <v>541</v>
      </c>
      <c r="E144" s="21" t="s">
        <v>19</v>
      </c>
      <c r="F144" s="323">
        <v>12.27</v>
      </c>
      <c r="G144" s="42"/>
      <c r="H144" s="48"/>
    </row>
    <row r="145" spans="1:8" s="2" customFormat="1" ht="16.8" customHeight="1">
      <c r="A145" s="42"/>
      <c r="B145" s="48"/>
      <c r="C145" s="322" t="s">
        <v>19</v>
      </c>
      <c r="D145" s="322" t="s">
        <v>542</v>
      </c>
      <c r="E145" s="21" t="s">
        <v>19</v>
      </c>
      <c r="F145" s="323">
        <v>0</v>
      </c>
      <c r="G145" s="42"/>
      <c r="H145" s="48"/>
    </row>
    <row r="146" spans="1:8" s="2" customFormat="1" ht="16.8" customHeight="1">
      <c r="A146" s="42"/>
      <c r="B146" s="48"/>
      <c r="C146" s="322" t="s">
        <v>19</v>
      </c>
      <c r="D146" s="322" t="s">
        <v>657</v>
      </c>
      <c r="E146" s="21" t="s">
        <v>19</v>
      </c>
      <c r="F146" s="323">
        <v>1312</v>
      </c>
      <c r="G146" s="42"/>
      <c r="H146" s="48"/>
    </row>
    <row r="147" spans="1:8" s="2" customFormat="1" ht="16.8" customHeight="1">
      <c r="A147" s="42"/>
      <c r="B147" s="48"/>
      <c r="C147" s="322" t="s">
        <v>19</v>
      </c>
      <c r="D147" s="322" t="s">
        <v>544</v>
      </c>
      <c r="E147" s="21" t="s">
        <v>19</v>
      </c>
      <c r="F147" s="323">
        <v>0</v>
      </c>
      <c r="G147" s="42"/>
      <c r="H147" s="48"/>
    </row>
    <row r="148" spans="1:8" s="2" customFormat="1" ht="16.8" customHeight="1">
      <c r="A148" s="42"/>
      <c r="B148" s="48"/>
      <c r="C148" s="322" t="s">
        <v>19</v>
      </c>
      <c r="D148" s="322" t="s">
        <v>545</v>
      </c>
      <c r="E148" s="21" t="s">
        <v>19</v>
      </c>
      <c r="F148" s="323">
        <v>12.81</v>
      </c>
      <c r="G148" s="42"/>
      <c r="H148" s="48"/>
    </row>
    <row r="149" spans="1:8" s="2" customFormat="1" ht="16.8" customHeight="1">
      <c r="A149" s="42"/>
      <c r="B149" s="48"/>
      <c r="C149" s="322" t="s">
        <v>19</v>
      </c>
      <c r="D149" s="322" t="s">
        <v>546</v>
      </c>
      <c r="E149" s="21" t="s">
        <v>19</v>
      </c>
      <c r="F149" s="323">
        <v>0</v>
      </c>
      <c r="G149" s="42"/>
      <c r="H149" s="48"/>
    </row>
    <row r="150" spans="1:8" s="2" customFormat="1" ht="16.8" customHeight="1">
      <c r="A150" s="42"/>
      <c r="B150" s="48"/>
      <c r="C150" s="322" t="s">
        <v>19</v>
      </c>
      <c r="D150" s="322" t="s">
        <v>547</v>
      </c>
      <c r="E150" s="21" t="s">
        <v>19</v>
      </c>
      <c r="F150" s="323">
        <v>12.82</v>
      </c>
      <c r="G150" s="42"/>
      <c r="H150" s="48"/>
    </row>
    <row r="151" spans="1:8" s="2" customFormat="1" ht="16.8" customHeight="1">
      <c r="A151" s="42"/>
      <c r="B151" s="48"/>
      <c r="C151" s="322" t="s">
        <v>19</v>
      </c>
      <c r="D151" s="322" t="s">
        <v>493</v>
      </c>
      <c r="E151" s="21" t="s">
        <v>19</v>
      </c>
      <c r="F151" s="323">
        <v>0</v>
      </c>
      <c r="G151" s="42"/>
      <c r="H151" s="48"/>
    </row>
    <row r="152" spans="1:8" s="2" customFormat="1" ht="16.8" customHeight="1">
      <c r="A152" s="42"/>
      <c r="B152" s="48"/>
      <c r="C152" s="322" t="s">
        <v>19</v>
      </c>
      <c r="D152" s="322" t="s">
        <v>548</v>
      </c>
      <c r="E152" s="21" t="s">
        <v>19</v>
      </c>
      <c r="F152" s="323">
        <v>23.82</v>
      </c>
      <c r="G152" s="42"/>
      <c r="H152" s="48"/>
    </row>
    <row r="153" spans="1:8" s="2" customFormat="1" ht="16.8" customHeight="1">
      <c r="A153" s="42"/>
      <c r="B153" s="48"/>
      <c r="C153" s="322" t="s">
        <v>19</v>
      </c>
      <c r="D153" s="322" t="s">
        <v>495</v>
      </c>
      <c r="E153" s="21" t="s">
        <v>19</v>
      </c>
      <c r="F153" s="323">
        <v>0</v>
      </c>
      <c r="G153" s="42"/>
      <c r="H153" s="48"/>
    </row>
    <row r="154" spans="1:8" s="2" customFormat="1" ht="16.8" customHeight="1">
      <c r="A154" s="42"/>
      <c r="B154" s="48"/>
      <c r="C154" s="322" t="s">
        <v>19</v>
      </c>
      <c r="D154" s="322" t="s">
        <v>549</v>
      </c>
      <c r="E154" s="21" t="s">
        <v>19</v>
      </c>
      <c r="F154" s="323">
        <v>89.43</v>
      </c>
      <c r="G154" s="42"/>
      <c r="H154" s="48"/>
    </row>
    <row r="155" spans="1:8" s="2" customFormat="1" ht="16.8" customHeight="1">
      <c r="A155" s="42"/>
      <c r="B155" s="48"/>
      <c r="C155" s="322" t="s">
        <v>19</v>
      </c>
      <c r="D155" s="322" t="s">
        <v>550</v>
      </c>
      <c r="E155" s="21" t="s">
        <v>19</v>
      </c>
      <c r="F155" s="323">
        <v>0</v>
      </c>
      <c r="G155" s="42"/>
      <c r="H155" s="48"/>
    </row>
    <row r="156" spans="1:8" s="2" customFormat="1" ht="16.8" customHeight="1">
      <c r="A156" s="42"/>
      <c r="B156" s="48"/>
      <c r="C156" s="322" t="s">
        <v>19</v>
      </c>
      <c r="D156" s="322" t="s">
        <v>551</v>
      </c>
      <c r="E156" s="21" t="s">
        <v>19</v>
      </c>
      <c r="F156" s="323">
        <v>10.65</v>
      </c>
      <c r="G156" s="42"/>
      <c r="H156" s="48"/>
    </row>
    <row r="157" spans="1:8" s="2" customFormat="1" ht="16.8" customHeight="1">
      <c r="A157" s="42"/>
      <c r="B157" s="48"/>
      <c r="C157" s="322" t="s">
        <v>19</v>
      </c>
      <c r="D157" s="322" t="s">
        <v>552</v>
      </c>
      <c r="E157" s="21" t="s">
        <v>19</v>
      </c>
      <c r="F157" s="323">
        <v>0</v>
      </c>
      <c r="G157" s="42"/>
      <c r="H157" s="48"/>
    </row>
    <row r="158" spans="1:8" s="2" customFormat="1" ht="16.8" customHeight="1">
      <c r="A158" s="42"/>
      <c r="B158" s="48"/>
      <c r="C158" s="322" t="s">
        <v>19</v>
      </c>
      <c r="D158" s="322" t="s">
        <v>553</v>
      </c>
      <c r="E158" s="21" t="s">
        <v>19</v>
      </c>
      <c r="F158" s="323">
        <v>11.23</v>
      </c>
      <c r="G158" s="42"/>
      <c r="H158" s="48"/>
    </row>
    <row r="159" spans="1:8" s="2" customFormat="1" ht="16.8" customHeight="1">
      <c r="A159" s="42"/>
      <c r="B159" s="48"/>
      <c r="C159" s="322" t="s">
        <v>19</v>
      </c>
      <c r="D159" s="322" t="s">
        <v>554</v>
      </c>
      <c r="E159" s="21" t="s">
        <v>19</v>
      </c>
      <c r="F159" s="323">
        <v>0</v>
      </c>
      <c r="G159" s="42"/>
      <c r="H159" s="48"/>
    </row>
    <row r="160" spans="1:8" s="2" customFormat="1" ht="16.8" customHeight="1">
      <c r="A160" s="42"/>
      <c r="B160" s="48"/>
      <c r="C160" s="322" t="s">
        <v>19</v>
      </c>
      <c r="D160" s="322" t="s">
        <v>555</v>
      </c>
      <c r="E160" s="21" t="s">
        <v>19</v>
      </c>
      <c r="F160" s="323">
        <v>1.12</v>
      </c>
      <c r="G160" s="42"/>
      <c r="H160" s="48"/>
    </row>
    <row r="161" spans="1:8" s="2" customFormat="1" ht="16.8" customHeight="1">
      <c r="A161" s="42"/>
      <c r="B161" s="48"/>
      <c r="C161" s="322" t="s">
        <v>19</v>
      </c>
      <c r="D161" s="322" t="s">
        <v>556</v>
      </c>
      <c r="E161" s="21" t="s">
        <v>19</v>
      </c>
      <c r="F161" s="323">
        <v>0</v>
      </c>
      <c r="G161" s="42"/>
      <c r="H161" s="48"/>
    </row>
    <row r="162" spans="1:8" s="2" customFormat="1" ht="16.8" customHeight="1">
      <c r="A162" s="42"/>
      <c r="B162" s="48"/>
      <c r="C162" s="322" t="s">
        <v>19</v>
      </c>
      <c r="D162" s="322" t="s">
        <v>555</v>
      </c>
      <c r="E162" s="21" t="s">
        <v>19</v>
      </c>
      <c r="F162" s="323">
        <v>1.12</v>
      </c>
      <c r="G162" s="42"/>
      <c r="H162" s="48"/>
    </row>
    <row r="163" spans="1:8" s="2" customFormat="1" ht="16.8" customHeight="1">
      <c r="A163" s="42"/>
      <c r="B163" s="48"/>
      <c r="C163" s="322" t="s">
        <v>19</v>
      </c>
      <c r="D163" s="322" t="s">
        <v>557</v>
      </c>
      <c r="E163" s="21" t="s">
        <v>19</v>
      </c>
      <c r="F163" s="323">
        <v>0</v>
      </c>
      <c r="G163" s="42"/>
      <c r="H163" s="48"/>
    </row>
    <row r="164" spans="1:8" s="2" customFormat="1" ht="16.8" customHeight="1">
      <c r="A164" s="42"/>
      <c r="B164" s="48"/>
      <c r="C164" s="322" t="s">
        <v>19</v>
      </c>
      <c r="D164" s="322" t="s">
        <v>555</v>
      </c>
      <c r="E164" s="21" t="s">
        <v>19</v>
      </c>
      <c r="F164" s="323">
        <v>1.12</v>
      </c>
      <c r="G164" s="42"/>
      <c r="H164" s="48"/>
    </row>
    <row r="165" spans="1:8" s="2" customFormat="1" ht="16.8" customHeight="1">
      <c r="A165" s="42"/>
      <c r="B165" s="48"/>
      <c r="C165" s="322" t="s">
        <v>19</v>
      </c>
      <c r="D165" s="322" t="s">
        <v>558</v>
      </c>
      <c r="E165" s="21" t="s">
        <v>19</v>
      </c>
      <c r="F165" s="323">
        <v>0</v>
      </c>
      <c r="G165" s="42"/>
      <c r="H165" s="48"/>
    </row>
    <row r="166" spans="1:8" s="2" customFormat="1" ht="16.8" customHeight="1">
      <c r="A166" s="42"/>
      <c r="B166" s="48"/>
      <c r="C166" s="322" t="s">
        <v>19</v>
      </c>
      <c r="D166" s="322" t="s">
        <v>559</v>
      </c>
      <c r="E166" s="21" t="s">
        <v>19</v>
      </c>
      <c r="F166" s="323">
        <v>1.27</v>
      </c>
      <c r="G166" s="42"/>
      <c r="H166" s="48"/>
    </row>
    <row r="167" spans="1:8" s="2" customFormat="1" ht="16.8" customHeight="1">
      <c r="A167" s="42"/>
      <c r="B167" s="48"/>
      <c r="C167" s="322" t="s">
        <v>19</v>
      </c>
      <c r="D167" s="322" t="s">
        <v>658</v>
      </c>
      <c r="E167" s="21" t="s">
        <v>19</v>
      </c>
      <c r="F167" s="323">
        <v>0</v>
      </c>
      <c r="G167" s="42"/>
      <c r="H167" s="48"/>
    </row>
    <row r="168" spans="1:8" s="2" customFormat="1" ht="16.8" customHeight="1">
      <c r="A168" s="42"/>
      <c r="B168" s="48"/>
      <c r="C168" s="322" t="s">
        <v>19</v>
      </c>
      <c r="D168" s="322" t="s">
        <v>659</v>
      </c>
      <c r="E168" s="21" t="s">
        <v>19</v>
      </c>
      <c r="F168" s="323">
        <v>35.82</v>
      </c>
      <c r="G168" s="42"/>
      <c r="H168" s="48"/>
    </row>
    <row r="169" spans="1:8" s="2" customFormat="1" ht="16.8" customHeight="1">
      <c r="A169" s="42"/>
      <c r="B169" s="48"/>
      <c r="C169" s="322" t="s">
        <v>19</v>
      </c>
      <c r="D169" s="322" t="s">
        <v>560</v>
      </c>
      <c r="E169" s="21" t="s">
        <v>19</v>
      </c>
      <c r="F169" s="323">
        <v>0</v>
      </c>
      <c r="G169" s="42"/>
      <c r="H169" s="48"/>
    </row>
    <row r="170" spans="1:8" s="2" customFormat="1" ht="16.8" customHeight="1">
      <c r="A170" s="42"/>
      <c r="B170" s="48"/>
      <c r="C170" s="322" t="s">
        <v>19</v>
      </c>
      <c r="D170" s="322" t="s">
        <v>561</v>
      </c>
      <c r="E170" s="21" t="s">
        <v>19</v>
      </c>
      <c r="F170" s="323">
        <v>0.72</v>
      </c>
      <c r="G170" s="42"/>
      <c r="H170" s="48"/>
    </row>
    <row r="171" spans="1:8" s="2" customFormat="1" ht="16.8" customHeight="1">
      <c r="A171" s="42"/>
      <c r="B171" s="48"/>
      <c r="C171" s="322" t="s">
        <v>19</v>
      </c>
      <c r="D171" s="322" t="s">
        <v>680</v>
      </c>
      <c r="E171" s="21" t="s">
        <v>19</v>
      </c>
      <c r="F171" s="323">
        <v>0</v>
      </c>
      <c r="G171" s="42"/>
      <c r="H171" s="48"/>
    </row>
    <row r="172" spans="1:8" s="2" customFormat="1" ht="16.8" customHeight="1">
      <c r="A172" s="42"/>
      <c r="B172" s="48"/>
      <c r="C172" s="322" t="s">
        <v>19</v>
      </c>
      <c r="D172" s="322" t="s">
        <v>493</v>
      </c>
      <c r="E172" s="21" t="s">
        <v>19</v>
      </c>
      <c r="F172" s="323">
        <v>0</v>
      </c>
      <c r="G172" s="42"/>
      <c r="H172" s="48"/>
    </row>
    <row r="173" spans="1:8" s="2" customFormat="1" ht="16.8" customHeight="1">
      <c r="A173" s="42"/>
      <c r="B173" s="48"/>
      <c r="C173" s="322" t="s">
        <v>19</v>
      </c>
      <c r="D173" s="322" t="s">
        <v>681</v>
      </c>
      <c r="E173" s="21" t="s">
        <v>19</v>
      </c>
      <c r="F173" s="323">
        <v>70.508</v>
      </c>
      <c r="G173" s="42"/>
      <c r="H173" s="48"/>
    </row>
    <row r="174" spans="1:8" s="2" customFormat="1" ht="16.8" customHeight="1">
      <c r="A174" s="42"/>
      <c r="B174" s="48"/>
      <c r="C174" s="322" t="s">
        <v>19</v>
      </c>
      <c r="D174" s="322" t="s">
        <v>495</v>
      </c>
      <c r="E174" s="21" t="s">
        <v>19</v>
      </c>
      <c r="F174" s="323">
        <v>0</v>
      </c>
      <c r="G174" s="42"/>
      <c r="H174" s="48"/>
    </row>
    <row r="175" spans="1:8" s="2" customFormat="1" ht="16.8" customHeight="1">
      <c r="A175" s="42"/>
      <c r="B175" s="48"/>
      <c r="C175" s="322" t="s">
        <v>19</v>
      </c>
      <c r="D175" s="322" t="s">
        <v>682</v>
      </c>
      <c r="E175" s="21" t="s">
        <v>19</v>
      </c>
      <c r="F175" s="323">
        <v>306.425</v>
      </c>
      <c r="G175" s="42"/>
      <c r="H175" s="48"/>
    </row>
    <row r="176" spans="1:8" s="2" customFormat="1" ht="16.8" customHeight="1">
      <c r="A176" s="42"/>
      <c r="B176" s="48"/>
      <c r="C176" s="322" t="s">
        <v>19</v>
      </c>
      <c r="D176" s="322" t="s">
        <v>550</v>
      </c>
      <c r="E176" s="21" t="s">
        <v>19</v>
      </c>
      <c r="F176" s="323">
        <v>0</v>
      </c>
      <c r="G176" s="42"/>
      <c r="H176" s="48"/>
    </row>
    <row r="177" spans="1:8" s="2" customFormat="1" ht="16.8" customHeight="1">
      <c r="A177" s="42"/>
      <c r="B177" s="48"/>
      <c r="C177" s="322" t="s">
        <v>19</v>
      </c>
      <c r="D177" s="322" t="s">
        <v>683</v>
      </c>
      <c r="E177" s="21" t="s">
        <v>19</v>
      </c>
      <c r="F177" s="323">
        <v>14.04</v>
      </c>
      <c r="G177" s="42"/>
      <c r="H177" s="48"/>
    </row>
    <row r="178" spans="1:8" s="2" customFormat="1" ht="16.8" customHeight="1">
      <c r="A178" s="42"/>
      <c r="B178" s="48"/>
      <c r="C178" s="322" t="s">
        <v>19</v>
      </c>
      <c r="D178" s="322" t="s">
        <v>552</v>
      </c>
      <c r="E178" s="21" t="s">
        <v>19</v>
      </c>
      <c r="F178" s="323">
        <v>0</v>
      </c>
      <c r="G178" s="42"/>
      <c r="H178" s="48"/>
    </row>
    <row r="179" spans="1:8" s="2" customFormat="1" ht="16.8" customHeight="1">
      <c r="A179" s="42"/>
      <c r="B179" s="48"/>
      <c r="C179" s="322" t="s">
        <v>19</v>
      </c>
      <c r="D179" s="322" t="s">
        <v>684</v>
      </c>
      <c r="E179" s="21" t="s">
        <v>19</v>
      </c>
      <c r="F179" s="323">
        <v>13.163</v>
      </c>
      <c r="G179" s="42"/>
      <c r="H179" s="48"/>
    </row>
    <row r="180" spans="1:8" s="2" customFormat="1" ht="16.8" customHeight="1">
      <c r="A180" s="42"/>
      <c r="B180" s="48"/>
      <c r="C180" s="322" t="s">
        <v>19</v>
      </c>
      <c r="D180" s="322" t="s">
        <v>554</v>
      </c>
      <c r="E180" s="21" t="s">
        <v>19</v>
      </c>
      <c r="F180" s="323">
        <v>0</v>
      </c>
      <c r="G180" s="42"/>
      <c r="H180" s="48"/>
    </row>
    <row r="181" spans="1:8" s="2" customFormat="1" ht="16.8" customHeight="1">
      <c r="A181" s="42"/>
      <c r="B181" s="48"/>
      <c r="C181" s="322" t="s">
        <v>19</v>
      </c>
      <c r="D181" s="322" t="s">
        <v>685</v>
      </c>
      <c r="E181" s="21" t="s">
        <v>19</v>
      </c>
      <c r="F181" s="323">
        <v>4.29</v>
      </c>
      <c r="G181" s="42"/>
      <c r="H181" s="48"/>
    </row>
    <row r="182" spans="1:8" s="2" customFormat="1" ht="16.8" customHeight="1">
      <c r="A182" s="42"/>
      <c r="B182" s="48"/>
      <c r="C182" s="322" t="s">
        <v>19</v>
      </c>
      <c r="D182" s="322" t="s">
        <v>556</v>
      </c>
      <c r="E182" s="21" t="s">
        <v>19</v>
      </c>
      <c r="F182" s="323">
        <v>0</v>
      </c>
      <c r="G182" s="42"/>
      <c r="H182" s="48"/>
    </row>
    <row r="183" spans="1:8" s="2" customFormat="1" ht="16.8" customHeight="1">
      <c r="A183" s="42"/>
      <c r="B183" s="48"/>
      <c r="C183" s="322" t="s">
        <v>19</v>
      </c>
      <c r="D183" s="322" t="s">
        <v>685</v>
      </c>
      <c r="E183" s="21" t="s">
        <v>19</v>
      </c>
      <c r="F183" s="323">
        <v>4.29</v>
      </c>
      <c r="G183" s="42"/>
      <c r="H183" s="48"/>
    </row>
    <row r="184" spans="1:8" s="2" customFormat="1" ht="16.8" customHeight="1">
      <c r="A184" s="42"/>
      <c r="B184" s="48"/>
      <c r="C184" s="322" t="s">
        <v>19</v>
      </c>
      <c r="D184" s="322" t="s">
        <v>557</v>
      </c>
      <c r="E184" s="21" t="s">
        <v>19</v>
      </c>
      <c r="F184" s="323">
        <v>0</v>
      </c>
      <c r="G184" s="42"/>
      <c r="H184" s="48"/>
    </row>
    <row r="185" spans="1:8" s="2" customFormat="1" ht="16.8" customHeight="1">
      <c r="A185" s="42"/>
      <c r="B185" s="48"/>
      <c r="C185" s="322" t="s">
        <v>19</v>
      </c>
      <c r="D185" s="322" t="s">
        <v>685</v>
      </c>
      <c r="E185" s="21" t="s">
        <v>19</v>
      </c>
      <c r="F185" s="323">
        <v>4.29</v>
      </c>
      <c r="G185" s="42"/>
      <c r="H185" s="48"/>
    </row>
    <row r="186" spans="1:8" s="2" customFormat="1" ht="16.8" customHeight="1">
      <c r="A186" s="42"/>
      <c r="B186" s="48"/>
      <c r="C186" s="322" t="s">
        <v>19</v>
      </c>
      <c r="D186" s="322" t="s">
        <v>558</v>
      </c>
      <c r="E186" s="21" t="s">
        <v>19</v>
      </c>
      <c r="F186" s="323">
        <v>0</v>
      </c>
      <c r="G186" s="42"/>
      <c r="H186" s="48"/>
    </row>
    <row r="187" spans="1:8" s="2" customFormat="1" ht="16.8" customHeight="1">
      <c r="A187" s="42"/>
      <c r="B187" s="48"/>
      <c r="C187" s="322" t="s">
        <v>19</v>
      </c>
      <c r="D187" s="322" t="s">
        <v>686</v>
      </c>
      <c r="E187" s="21" t="s">
        <v>19</v>
      </c>
      <c r="F187" s="323">
        <v>4.505</v>
      </c>
      <c r="G187" s="42"/>
      <c r="H187" s="48"/>
    </row>
    <row r="188" spans="1:8" s="2" customFormat="1" ht="16.8" customHeight="1">
      <c r="A188" s="42"/>
      <c r="B188" s="48"/>
      <c r="C188" s="322" t="s">
        <v>19</v>
      </c>
      <c r="D188" s="322" t="s">
        <v>658</v>
      </c>
      <c r="E188" s="21" t="s">
        <v>19</v>
      </c>
      <c r="F188" s="323">
        <v>0</v>
      </c>
      <c r="G188" s="42"/>
      <c r="H188" s="48"/>
    </row>
    <row r="189" spans="1:8" s="2" customFormat="1" ht="16.8" customHeight="1">
      <c r="A189" s="42"/>
      <c r="B189" s="48"/>
      <c r="C189" s="322" t="s">
        <v>19</v>
      </c>
      <c r="D189" s="322" t="s">
        <v>687</v>
      </c>
      <c r="E189" s="21" t="s">
        <v>19</v>
      </c>
      <c r="F189" s="323">
        <v>106.565</v>
      </c>
      <c r="G189" s="42"/>
      <c r="H189" s="48"/>
    </row>
    <row r="190" spans="1:8" s="2" customFormat="1" ht="16.8" customHeight="1">
      <c r="A190" s="42"/>
      <c r="B190" s="48"/>
      <c r="C190" s="322" t="s">
        <v>19</v>
      </c>
      <c r="D190" s="322" t="s">
        <v>688</v>
      </c>
      <c r="E190" s="21" t="s">
        <v>19</v>
      </c>
      <c r="F190" s="323">
        <v>0</v>
      </c>
      <c r="G190" s="42"/>
      <c r="H190" s="48"/>
    </row>
    <row r="191" spans="1:8" s="2" customFormat="1" ht="16.8" customHeight="1">
      <c r="A191" s="42"/>
      <c r="B191" s="48"/>
      <c r="C191" s="322" t="s">
        <v>19</v>
      </c>
      <c r="D191" s="322" t="s">
        <v>689</v>
      </c>
      <c r="E191" s="21" t="s">
        <v>19</v>
      </c>
      <c r="F191" s="323">
        <v>-91.44</v>
      </c>
      <c r="G191" s="42"/>
      <c r="H191" s="48"/>
    </row>
    <row r="192" spans="1:8" s="2" customFormat="1" ht="16.8" customHeight="1">
      <c r="A192" s="42"/>
      <c r="B192" s="48"/>
      <c r="C192" s="322" t="s">
        <v>103</v>
      </c>
      <c r="D192" s="322" t="s">
        <v>168</v>
      </c>
      <c r="E192" s="21" t="s">
        <v>19</v>
      </c>
      <c r="F192" s="323">
        <v>2207.916</v>
      </c>
      <c r="G192" s="42"/>
      <c r="H192" s="48"/>
    </row>
    <row r="193" spans="1:8" s="2" customFormat="1" ht="16.8" customHeight="1">
      <c r="A193" s="42"/>
      <c r="B193" s="48"/>
      <c r="C193" s="324" t="s">
        <v>1180</v>
      </c>
      <c r="D193" s="42"/>
      <c r="E193" s="42"/>
      <c r="F193" s="42"/>
      <c r="G193" s="42"/>
      <c r="H193" s="48"/>
    </row>
    <row r="194" spans="1:8" s="2" customFormat="1" ht="16.8" customHeight="1">
      <c r="A194" s="42"/>
      <c r="B194" s="48"/>
      <c r="C194" s="322" t="s">
        <v>673</v>
      </c>
      <c r="D194" s="322" t="s">
        <v>674</v>
      </c>
      <c r="E194" s="21" t="s">
        <v>156</v>
      </c>
      <c r="F194" s="323">
        <v>2207.916</v>
      </c>
      <c r="G194" s="42"/>
      <c r="H194" s="48"/>
    </row>
    <row r="195" spans="1:8" s="2" customFormat="1" ht="16.8" customHeight="1">
      <c r="A195" s="42"/>
      <c r="B195" s="48"/>
      <c r="C195" s="322" t="s">
        <v>646</v>
      </c>
      <c r="D195" s="322" t="s">
        <v>647</v>
      </c>
      <c r="E195" s="21" t="s">
        <v>156</v>
      </c>
      <c r="F195" s="323">
        <v>2207.916</v>
      </c>
      <c r="G195" s="42"/>
      <c r="H195" s="48"/>
    </row>
    <row r="196" spans="1:8" s="2" customFormat="1" ht="16.8" customHeight="1">
      <c r="A196" s="42"/>
      <c r="B196" s="48"/>
      <c r="C196" s="322" t="s">
        <v>666</v>
      </c>
      <c r="D196" s="322" t="s">
        <v>667</v>
      </c>
      <c r="E196" s="21" t="s">
        <v>156</v>
      </c>
      <c r="F196" s="323">
        <v>2207.916</v>
      </c>
      <c r="G196" s="42"/>
      <c r="H196" s="48"/>
    </row>
    <row r="197" spans="1:8" s="2" customFormat="1" ht="12">
      <c r="A197" s="42"/>
      <c r="B197" s="48"/>
      <c r="C197" s="322" t="s">
        <v>691</v>
      </c>
      <c r="D197" s="322" t="s">
        <v>692</v>
      </c>
      <c r="E197" s="21" t="s">
        <v>156</v>
      </c>
      <c r="F197" s="323">
        <v>2207.916</v>
      </c>
      <c r="G197" s="42"/>
      <c r="H197" s="48"/>
    </row>
    <row r="198" spans="1:8" s="2" customFormat="1" ht="16.8" customHeight="1">
      <c r="A198" s="42"/>
      <c r="B198" s="48"/>
      <c r="C198" s="318" t="s">
        <v>105</v>
      </c>
      <c r="D198" s="319" t="s">
        <v>19</v>
      </c>
      <c r="E198" s="320" t="s">
        <v>19</v>
      </c>
      <c r="F198" s="321">
        <v>1771.28</v>
      </c>
      <c r="G198" s="42"/>
      <c r="H198" s="48"/>
    </row>
    <row r="199" spans="1:8" s="2" customFormat="1" ht="16.8" customHeight="1">
      <c r="A199" s="42"/>
      <c r="B199" s="48"/>
      <c r="C199" s="322" t="s">
        <v>19</v>
      </c>
      <c r="D199" s="322" t="s">
        <v>508</v>
      </c>
      <c r="E199" s="21" t="s">
        <v>19</v>
      </c>
      <c r="F199" s="323">
        <v>0</v>
      </c>
      <c r="G199" s="42"/>
      <c r="H199" s="48"/>
    </row>
    <row r="200" spans="1:8" s="2" customFormat="1" ht="16.8" customHeight="1">
      <c r="A200" s="42"/>
      <c r="B200" s="48"/>
      <c r="C200" s="322" t="s">
        <v>19</v>
      </c>
      <c r="D200" s="322" t="s">
        <v>509</v>
      </c>
      <c r="E200" s="21" t="s">
        <v>19</v>
      </c>
      <c r="F200" s="323">
        <v>15.33</v>
      </c>
      <c r="G200" s="42"/>
      <c r="H200" s="48"/>
    </row>
    <row r="201" spans="1:8" s="2" customFormat="1" ht="16.8" customHeight="1">
      <c r="A201" s="42"/>
      <c r="B201" s="48"/>
      <c r="C201" s="322" t="s">
        <v>19</v>
      </c>
      <c r="D201" s="322" t="s">
        <v>510</v>
      </c>
      <c r="E201" s="21" t="s">
        <v>19</v>
      </c>
      <c r="F201" s="323">
        <v>0</v>
      </c>
      <c r="G201" s="42"/>
      <c r="H201" s="48"/>
    </row>
    <row r="202" spans="1:8" s="2" customFormat="1" ht="16.8" customHeight="1">
      <c r="A202" s="42"/>
      <c r="B202" s="48"/>
      <c r="C202" s="322" t="s">
        <v>19</v>
      </c>
      <c r="D202" s="322" t="s">
        <v>511</v>
      </c>
      <c r="E202" s="21" t="s">
        <v>19</v>
      </c>
      <c r="F202" s="323">
        <v>15.17</v>
      </c>
      <c r="G202" s="42"/>
      <c r="H202" s="48"/>
    </row>
    <row r="203" spans="1:8" s="2" customFormat="1" ht="16.8" customHeight="1">
      <c r="A203" s="42"/>
      <c r="B203" s="48"/>
      <c r="C203" s="322" t="s">
        <v>19</v>
      </c>
      <c r="D203" s="322" t="s">
        <v>512</v>
      </c>
      <c r="E203" s="21" t="s">
        <v>19</v>
      </c>
      <c r="F203" s="323">
        <v>0</v>
      </c>
      <c r="G203" s="42"/>
      <c r="H203" s="48"/>
    </row>
    <row r="204" spans="1:8" s="2" customFormat="1" ht="16.8" customHeight="1">
      <c r="A204" s="42"/>
      <c r="B204" s="48"/>
      <c r="C204" s="322" t="s">
        <v>19</v>
      </c>
      <c r="D204" s="322" t="s">
        <v>513</v>
      </c>
      <c r="E204" s="21" t="s">
        <v>19</v>
      </c>
      <c r="F204" s="323">
        <v>13.97</v>
      </c>
      <c r="G204" s="42"/>
      <c r="H204" s="48"/>
    </row>
    <row r="205" spans="1:8" s="2" customFormat="1" ht="16.8" customHeight="1">
      <c r="A205" s="42"/>
      <c r="B205" s="48"/>
      <c r="C205" s="322" t="s">
        <v>19</v>
      </c>
      <c r="D205" s="322" t="s">
        <v>514</v>
      </c>
      <c r="E205" s="21" t="s">
        <v>19</v>
      </c>
      <c r="F205" s="323">
        <v>0</v>
      </c>
      <c r="G205" s="42"/>
      <c r="H205" s="48"/>
    </row>
    <row r="206" spans="1:8" s="2" customFormat="1" ht="16.8" customHeight="1">
      <c r="A206" s="42"/>
      <c r="B206" s="48"/>
      <c r="C206" s="322" t="s">
        <v>19</v>
      </c>
      <c r="D206" s="322" t="s">
        <v>515</v>
      </c>
      <c r="E206" s="21" t="s">
        <v>19</v>
      </c>
      <c r="F206" s="323">
        <v>14.71</v>
      </c>
      <c r="G206" s="42"/>
      <c r="H206" s="48"/>
    </row>
    <row r="207" spans="1:8" s="2" customFormat="1" ht="16.8" customHeight="1">
      <c r="A207" s="42"/>
      <c r="B207" s="48"/>
      <c r="C207" s="322" t="s">
        <v>19</v>
      </c>
      <c r="D207" s="322" t="s">
        <v>516</v>
      </c>
      <c r="E207" s="21" t="s">
        <v>19</v>
      </c>
      <c r="F207" s="323">
        <v>0</v>
      </c>
      <c r="G207" s="42"/>
      <c r="H207" s="48"/>
    </row>
    <row r="208" spans="1:8" s="2" customFormat="1" ht="16.8" customHeight="1">
      <c r="A208" s="42"/>
      <c r="B208" s="48"/>
      <c r="C208" s="322" t="s">
        <v>19</v>
      </c>
      <c r="D208" s="322" t="s">
        <v>517</v>
      </c>
      <c r="E208" s="21" t="s">
        <v>19</v>
      </c>
      <c r="F208" s="323">
        <v>14.61</v>
      </c>
      <c r="G208" s="42"/>
      <c r="H208" s="48"/>
    </row>
    <row r="209" spans="1:8" s="2" customFormat="1" ht="16.8" customHeight="1">
      <c r="A209" s="42"/>
      <c r="B209" s="48"/>
      <c r="C209" s="322" t="s">
        <v>19</v>
      </c>
      <c r="D209" s="322" t="s">
        <v>518</v>
      </c>
      <c r="E209" s="21" t="s">
        <v>19</v>
      </c>
      <c r="F209" s="323">
        <v>0</v>
      </c>
      <c r="G209" s="42"/>
      <c r="H209" s="48"/>
    </row>
    <row r="210" spans="1:8" s="2" customFormat="1" ht="16.8" customHeight="1">
      <c r="A210" s="42"/>
      <c r="B210" s="48"/>
      <c r="C210" s="322" t="s">
        <v>19</v>
      </c>
      <c r="D210" s="322" t="s">
        <v>519</v>
      </c>
      <c r="E210" s="21" t="s">
        <v>19</v>
      </c>
      <c r="F210" s="323">
        <v>14.22</v>
      </c>
      <c r="G210" s="42"/>
      <c r="H210" s="48"/>
    </row>
    <row r="211" spans="1:8" s="2" customFormat="1" ht="16.8" customHeight="1">
      <c r="A211" s="42"/>
      <c r="B211" s="48"/>
      <c r="C211" s="322" t="s">
        <v>19</v>
      </c>
      <c r="D211" s="322" t="s">
        <v>520</v>
      </c>
      <c r="E211" s="21" t="s">
        <v>19</v>
      </c>
      <c r="F211" s="323">
        <v>0</v>
      </c>
      <c r="G211" s="42"/>
      <c r="H211" s="48"/>
    </row>
    <row r="212" spans="1:8" s="2" customFormat="1" ht="16.8" customHeight="1">
      <c r="A212" s="42"/>
      <c r="B212" s="48"/>
      <c r="C212" s="322" t="s">
        <v>19</v>
      </c>
      <c r="D212" s="322" t="s">
        <v>521</v>
      </c>
      <c r="E212" s="21" t="s">
        <v>19</v>
      </c>
      <c r="F212" s="323">
        <v>14.43</v>
      </c>
      <c r="G212" s="42"/>
      <c r="H212" s="48"/>
    </row>
    <row r="213" spans="1:8" s="2" customFormat="1" ht="16.8" customHeight="1">
      <c r="A213" s="42"/>
      <c r="B213" s="48"/>
      <c r="C213" s="322" t="s">
        <v>19</v>
      </c>
      <c r="D213" s="322" t="s">
        <v>522</v>
      </c>
      <c r="E213" s="21" t="s">
        <v>19</v>
      </c>
      <c r="F213" s="323">
        <v>0</v>
      </c>
      <c r="G213" s="42"/>
      <c r="H213" s="48"/>
    </row>
    <row r="214" spans="1:8" s="2" customFormat="1" ht="16.8" customHeight="1">
      <c r="A214" s="42"/>
      <c r="B214" s="48"/>
      <c r="C214" s="322" t="s">
        <v>19</v>
      </c>
      <c r="D214" s="322" t="s">
        <v>523</v>
      </c>
      <c r="E214" s="21" t="s">
        <v>19</v>
      </c>
      <c r="F214" s="323">
        <v>14.65</v>
      </c>
      <c r="G214" s="42"/>
      <c r="H214" s="48"/>
    </row>
    <row r="215" spans="1:8" s="2" customFormat="1" ht="16.8" customHeight="1">
      <c r="A215" s="42"/>
      <c r="B215" s="48"/>
      <c r="C215" s="322" t="s">
        <v>19</v>
      </c>
      <c r="D215" s="322" t="s">
        <v>524</v>
      </c>
      <c r="E215" s="21" t="s">
        <v>19</v>
      </c>
      <c r="F215" s="323">
        <v>0</v>
      </c>
      <c r="G215" s="42"/>
      <c r="H215" s="48"/>
    </row>
    <row r="216" spans="1:8" s="2" customFormat="1" ht="16.8" customHeight="1">
      <c r="A216" s="42"/>
      <c r="B216" s="48"/>
      <c r="C216" s="322" t="s">
        <v>19</v>
      </c>
      <c r="D216" s="322" t="s">
        <v>525</v>
      </c>
      <c r="E216" s="21" t="s">
        <v>19</v>
      </c>
      <c r="F216" s="323">
        <v>13.9</v>
      </c>
      <c r="G216" s="42"/>
      <c r="H216" s="48"/>
    </row>
    <row r="217" spans="1:8" s="2" customFormat="1" ht="16.8" customHeight="1">
      <c r="A217" s="42"/>
      <c r="B217" s="48"/>
      <c r="C217" s="322" t="s">
        <v>19</v>
      </c>
      <c r="D217" s="322" t="s">
        <v>526</v>
      </c>
      <c r="E217" s="21" t="s">
        <v>19</v>
      </c>
      <c r="F217" s="323">
        <v>0</v>
      </c>
      <c r="G217" s="42"/>
      <c r="H217" s="48"/>
    </row>
    <row r="218" spans="1:8" s="2" customFormat="1" ht="16.8" customHeight="1">
      <c r="A218" s="42"/>
      <c r="B218" s="48"/>
      <c r="C218" s="322" t="s">
        <v>19</v>
      </c>
      <c r="D218" s="322" t="s">
        <v>527</v>
      </c>
      <c r="E218" s="21" t="s">
        <v>19</v>
      </c>
      <c r="F218" s="323">
        <v>15.1</v>
      </c>
      <c r="G218" s="42"/>
      <c r="H218" s="48"/>
    </row>
    <row r="219" spans="1:8" s="2" customFormat="1" ht="16.8" customHeight="1">
      <c r="A219" s="42"/>
      <c r="B219" s="48"/>
      <c r="C219" s="322" t="s">
        <v>19</v>
      </c>
      <c r="D219" s="322" t="s">
        <v>528</v>
      </c>
      <c r="E219" s="21" t="s">
        <v>19</v>
      </c>
      <c r="F219" s="323">
        <v>0</v>
      </c>
      <c r="G219" s="42"/>
      <c r="H219" s="48"/>
    </row>
    <row r="220" spans="1:8" s="2" customFormat="1" ht="16.8" customHeight="1">
      <c r="A220" s="42"/>
      <c r="B220" s="48"/>
      <c r="C220" s="322" t="s">
        <v>19</v>
      </c>
      <c r="D220" s="322" t="s">
        <v>529</v>
      </c>
      <c r="E220" s="21" t="s">
        <v>19</v>
      </c>
      <c r="F220" s="323">
        <v>14.27</v>
      </c>
      <c r="G220" s="42"/>
      <c r="H220" s="48"/>
    </row>
    <row r="221" spans="1:8" s="2" customFormat="1" ht="16.8" customHeight="1">
      <c r="A221" s="42"/>
      <c r="B221" s="48"/>
      <c r="C221" s="322" t="s">
        <v>19</v>
      </c>
      <c r="D221" s="322" t="s">
        <v>530</v>
      </c>
      <c r="E221" s="21" t="s">
        <v>19</v>
      </c>
      <c r="F221" s="323">
        <v>0</v>
      </c>
      <c r="G221" s="42"/>
      <c r="H221" s="48"/>
    </row>
    <row r="222" spans="1:8" s="2" customFormat="1" ht="16.8" customHeight="1">
      <c r="A222" s="42"/>
      <c r="B222" s="48"/>
      <c r="C222" s="322" t="s">
        <v>19</v>
      </c>
      <c r="D222" s="322" t="s">
        <v>531</v>
      </c>
      <c r="E222" s="21" t="s">
        <v>19</v>
      </c>
      <c r="F222" s="323">
        <v>13.83</v>
      </c>
      <c r="G222" s="42"/>
      <c r="H222" s="48"/>
    </row>
    <row r="223" spans="1:8" s="2" customFormat="1" ht="16.8" customHeight="1">
      <c r="A223" s="42"/>
      <c r="B223" s="48"/>
      <c r="C223" s="322" t="s">
        <v>19</v>
      </c>
      <c r="D223" s="322" t="s">
        <v>532</v>
      </c>
      <c r="E223" s="21" t="s">
        <v>19</v>
      </c>
      <c r="F223" s="323">
        <v>0</v>
      </c>
      <c r="G223" s="42"/>
      <c r="H223" s="48"/>
    </row>
    <row r="224" spans="1:8" s="2" customFormat="1" ht="16.8" customHeight="1">
      <c r="A224" s="42"/>
      <c r="B224" s="48"/>
      <c r="C224" s="322" t="s">
        <v>19</v>
      </c>
      <c r="D224" s="322" t="s">
        <v>517</v>
      </c>
      <c r="E224" s="21" t="s">
        <v>19</v>
      </c>
      <c r="F224" s="323">
        <v>14.61</v>
      </c>
      <c r="G224" s="42"/>
      <c r="H224" s="48"/>
    </row>
    <row r="225" spans="1:8" s="2" customFormat="1" ht="16.8" customHeight="1">
      <c r="A225" s="42"/>
      <c r="B225" s="48"/>
      <c r="C225" s="322" t="s">
        <v>19</v>
      </c>
      <c r="D225" s="322" t="s">
        <v>533</v>
      </c>
      <c r="E225" s="21" t="s">
        <v>19</v>
      </c>
      <c r="F225" s="323">
        <v>0</v>
      </c>
      <c r="G225" s="42"/>
      <c r="H225" s="48"/>
    </row>
    <row r="226" spans="1:8" s="2" customFormat="1" ht="16.8" customHeight="1">
      <c r="A226" s="42"/>
      <c r="B226" s="48"/>
      <c r="C226" s="322" t="s">
        <v>19</v>
      </c>
      <c r="D226" s="322" t="s">
        <v>534</v>
      </c>
      <c r="E226" s="21" t="s">
        <v>19</v>
      </c>
      <c r="F226" s="323">
        <v>14.1</v>
      </c>
      <c r="G226" s="42"/>
      <c r="H226" s="48"/>
    </row>
    <row r="227" spans="1:8" s="2" customFormat="1" ht="16.8" customHeight="1">
      <c r="A227" s="42"/>
      <c r="B227" s="48"/>
      <c r="C227" s="322" t="s">
        <v>19</v>
      </c>
      <c r="D227" s="322" t="s">
        <v>535</v>
      </c>
      <c r="E227" s="21" t="s">
        <v>19</v>
      </c>
      <c r="F227" s="323">
        <v>0</v>
      </c>
      <c r="G227" s="42"/>
      <c r="H227" s="48"/>
    </row>
    <row r="228" spans="1:8" s="2" customFormat="1" ht="16.8" customHeight="1">
      <c r="A228" s="42"/>
      <c r="B228" s="48"/>
      <c r="C228" s="322" t="s">
        <v>19</v>
      </c>
      <c r="D228" s="322" t="s">
        <v>536</v>
      </c>
      <c r="E228" s="21" t="s">
        <v>19</v>
      </c>
      <c r="F228" s="323">
        <v>13.7</v>
      </c>
      <c r="G228" s="42"/>
      <c r="H228" s="48"/>
    </row>
    <row r="229" spans="1:8" s="2" customFormat="1" ht="16.8" customHeight="1">
      <c r="A229" s="42"/>
      <c r="B229" s="48"/>
      <c r="C229" s="322" t="s">
        <v>19</v>
      </c>
      <c r="D229" s="322" t="s">
        <v>537</v>
      </c>
      <c r="E229" s="21" t="s">
        <v>19</v>
      </c>
      <c r="F229" s="323">
        <v>0</v>
      </c>
      <c r="G229" s="42"/>
      <c r="H229" s="48"/>
    </row>
    <row r="230" spans="1:8" s="2" customFormat="1" ht="16.8" customHeight="1">
      <c r="A230" s="42"/>
      <c r="B230" s="48"/>
      <c r="C230" s="322" t="s">
        <v>19</v>
      </c>
      <c r="D230" s="322" t="s">
        <v>538</v>
      </c>
      <c r="E230" s="21" t="s">
        <v>19</v>
      </c>
      <c r="F230" s="323">
        <v>14.78</v>
      </c>
      <c r="G230" s="42"/>
      <c r="H230" s="48"/>
    </row>
    <row r="231" spans="1:8" s="2" customFormat="1" ht="16.8" customHeight="1">
      <c r="A231" s="42"/>
      <c r="B231" s="48"/>
      <c r="C231" s="322" t="s">
        <v>19</v>
      </c>
      <c r="D231" s="322" t="s">
        <v>539</v>
      </c>
      <c r="E231" s="21" t="s">
        <v>19</v>
      </c>
      <c r="F231" s="323">
        <v>0</v>
      </c>
      <c r="G231" s="42"/>
      <c r="H231" s="48"/>
    </row>
    <row r="232" spans="1:8" s="2" customFormat="1" ht="16.8" customHeight="1">
      <c r="A232" s="42"/>
      <c r="B232" s="48"/>
      <c r="C232" s="322" t="s">
        <v>19</v>
      </c>
      <c r="D232" s="322" t="s">
        <v>536</v>
      </c>
      <c r="E232" s="21" t="s">
        <v>19</v>
      </c>
      <c r="F232" s="323">
        <v>13.7</v>
      </c>
      <c r="G232" s="42"/>
      <c r="H232" s="48"/>
    </row>
    <row r="233" spans="1:8" s="2" customFormat="1" ht="16.8" customHeight="1">
      <c r="A233" s="42"/>
      <c r="B233" s="48"/>
      <c r="C233" s="322" t="s">
        <v>19</v>
      </c>
      <c r="D233" s="322" t="s">
        <v>540</v>
      </c>
      <c r="E233" s="21" t="s">
        <v>19</v>
      </c>
      <c r="F233" s="323">
        <v>0</v>
      </c>
      <c r="G233" s="42"/>
      <c r="H233" s="48"/>
    </row>
    <row r="234" spans="1:8" s="2" customFormat="1" ht="16.8" customHeight="1">
      <c r="A234" s="42"/>
      <c r="B234" s="48"/>
      <c r="C234" s="322" t="s">
        <v>19</v>
      </c>
      <c r="D234" s="322" t="s">
        <v>541</v>
      </c>
      <c r="E234" s="21" t="s">
        <v>19</v>
      </c>
      <c r="F234" s="323">
        <v>12.27</v>
      </c>
      <c r="G234" s="42"/>
      <c r="H234" s="48"/>
    </row>
    <row r="235" spans="1:8" s="2" customFormat="1" ht="16.8" customHeight="1">
      <c r="A235" s="42"/>
      <c r="B235" s="48"/>
      <c r="C235" s="322" t="s">
        <v>19</v>
      </c>
      <c r="D235" s="322" t="s">
        <v>542</v>
      </c>
      <c r="E235" s="21" t="s">
        <v>19</v>
      </c>
      <c r="F235" s="323">
        <v>0</v>
      </c>
      <c r="G235" s="42"/>
      <c r="H235" s="48"/>
    </row>
    <row r="236" spans="1:8" s="2" customFormat="1" ht="16.8" customHeight="1">
      <c r="A236" s="42"/>
      <c r="B236" s="48"/>
      <c r="C236" s="322" t="s">
        <v>19</v>
      </c>
      <c r="D236" s="322" t="s">
        <v>657</v>
      </c>
      <c r="E236" s="21" t="s">
        <v>19</v>
      </c>
      <c r="F236" s="323">
        <v>1312</v>
      </c>
      <c r="G236" s="42"/>
      <c r="H236" s="48"/>
    </row>
    <row r="237" spans="1:8" s="2" customFormat="1" ht="16.8" customHeight="1">
      <c r="A237" s="42"/>
      <c r="B237" s="48"/>
      <c r="C237" s="322" t="s">
        <v>19</v>
      </c>
      <c r="D237" s="322" t="s">
        <v>544</v>
      </c>
      <c r="E237" s="21" t="s">
        <v>19</v>
      </c>
      <c r="F237" s="323">
        <v>0</v>
      </c>
      <c r="G237" s="42"/>
      <c r="H237" s="48"/>
    </row>
    <row r="238" spans="1:8" s="2" customFormat="1" ht="16.8" customHeight="1">
      <c r="A238" s="42"/>
      <c r="B238" s="48"/>
      <c r="C238" s="322" t="s">
        <v>19</v>
      </c>
      <c r="D238" s="322" t="s">
        <v>545</v>
      </c>
      <c r="E238" s="21" t="s">
        <v>19</v>
      </c>
      <c r="F238" s="323">
        <v>12.81</v>
      </c>
      <c r="G238" s="42"/>
      <c r="H238" s="48"/>
    </row>
    <row r="239" spans="1:8" s="2" customFormat="1" ht="16.8" customHeight="1">
      <c r="A239" s="42"/>
      <c r="B239" s="48"/>
      <c r="C239" s="322" t="s">
        <v>19</v>
      </c>
      <c r="D239" s="322" t="s">
        <v>546</v>
      </c>
      <c r="E239" s="21" t="s">
        <v>19</v>
      </c>
      <c r="F239" s="323">
        <v>0</v>
      </c>
      <c r="G239" s="42"/>
      <c r="H239" s="48"/>
    </row>
    <row r="240" spans="1:8" s="2" customFormat="1" ht="16.8" customHeight="1">
      <c r="A240" s="42"/>
      <c r="B240" s="48"/>
      <c r="C240" s="322" t="s">
        <v>19</v>
      </c>
      <c r="D240" s="322" t="s">
        <v>547</v>
      </c>
      <c r="E240" s="21" t="s">
        <v>19</v>
      </c>
      <c r="F240" s="323">
        <v>12.82</v>
      </c>
      <c r="G240" s="42"/>
      <c r="H240" s="48"/>
    </row>
    <row r="241" spans="1:8" s="2" customFormat="1" ht="16.8" customHeight="1">
      <c r="A241" s="42"/>
      <c r="B241" s="48"/>
      <c r="C241" s="322" t="s">
        <v>19</v>
      </c>
      <c r="D241" s="322" t="s">
        <v>493</v>
      </c>
      <c r="E241" s="21" t="s">
        <v>19</v>
      </c>
      <c r="F241" s="323">
        <v>0</v>
      </c>
      <c r="G241" s="42"/>
      <c r="H241" s="48"/>
    </row>
    <row r="242" spans="1:8" s="2" customFormat="1" ht="16.8" customHeight="1">
      <c r="A242" s="42"/>
      <c r="B242" s="48"/>
      <c r="C242" s="322" t="s">
        <v>19</v>
      </c>
      <c r="D242" s="322" t="s">
        <v>548</v>
      </c>
      <c r="E242" s="21" t="s">
        <v>19</v>
      </c>
      <c r="F242" s="323">
        <v>23.82</v>
      </c>
      <c r="G242" s="42"/>
      <c r="H242" s="48"/>
    </row>
    <row r="243" spans="1:8" s="2" customFormat="1" ht="16.8" customHeight="1">
      <c r="A243" s="42"/>
      <c r="B243" s="48"/>
      <c r="C243" s="322" t="s">
        <v>19</v>
      </c>
      <c r="D243" s="322" t="s">
        <v>495</v>
      </c>
      <c r="E243" s="21" t="s">
        <v>19</v>
      </c>
      <c r="F243" s="323">
        <v>0</v>
      </c>
      <c r="G243" s="42"/>
      <c r="H243" s="48"/>
    </row>
    <row r="244" spans="1:8" s="2" customFormat="1" ht="16.8" customHeight="1">
      <c r="A244" s="42"/>
      <c r="B244" s="48"/>
      <c r="C244" s="322" t="s">
        <v>19</v>
      </c>
      <c r="D244" s="322" t="s">
        <v>549</v>
      </c>
      <c r="E244" s="21" t="s">
        <v>19</v>
      </c>
      <c r="F244" s="323">
        <v>89.43</v>
      </c>
      <c r="G244" s="42"/>
      <c r="H244" s="48"/>
    </row>
    <row r="245" spans="1:8" s="2" customFormat="1" ht="16.8" customHeight="1">
      <c r="A245" s="42"/>
      <c r="B245" s="48"/>
      <c r="C245" s="322" t="s">
        <v>19</v>
      </c>
      <c r="D245" s="322" t="s">
        <v>550</v>
      </c>
      <c r="E245" s="21" t="s">
        <v>19</v>
      </c>
      <c r="F245" s="323">
        <v>0</v>
      </c>
      <c r="G245" s="42"/>
      <c r="H245" s="48"/>
    </row>
    <row r="246" spans="1:8" s="2" customFormat="1" ht="16.8" customHeight="1">
      <c r="A246" s="42"/>
      <c r="B246" s="48"/>
      <c r="C246" s="322" t="s">
        <v>19</v>
      </c>
      <c r="D246" s="322" t="s">
        <v>551</v>
      </c>
      <c r="E246" s="21" t="s">
        <v>19</v>
      </c>
      <c r="F246" s="323">
        <v>10.65</v>
      </c>
      <c r="G246" s="42"/>
      <c r="H246" s="48"/>
    </row>
    <row r="247" spans="1:8" s="2" customFormat="1" ht="16.8" customHeight="1">
      <c r="A247" s="42"/>
      <c r="B247" s="48"/>
      <c r="C247" s="322" t="s">
        <v>19</v>
      </c>
      <c r="D247" s="322" t="s">
        <v>552</v>
      </c>
      <c r="E247" s="21" t="s">
        <v>19</v>
      </c>
      <c r="F247" s="323">
        <v>0</v>
      </c>
      <c r="G247" s="42"/>
      <c r="H247" s="48"/>
    </row>
    <row r="248" spans="1:8" s="2" customFormat="1" ht="16.8" customHeight="1">
      <c r="A248" s="42"/>
      <c r="B248" s="48"/>
      <c r="C248" s="322" t="s">
        <v>19</v>
      </c>
      <c r="D248" s="322" t="s">
        <v>553</v>
      </c>
      <c r="E248" s="21" t="s">
        <v>19</v>
      </c>
      <c r="F248" s="323">
        <v>11.23</v>
      </c>
      <c r="G248" s="42"/>
      <c r="H248" s="48"/>
    </row>
    <row r="249" spans="1:8" s="2" customFormat="1" ht="16.8" customHeight="1">
      <c r="A249" s="42"/>
      <c r="B249" s="48"/>
      <c r="C249" s="322" t="s">
        <v>19</v>
      </c>
      <c r="D249" s="322" t="s">
        <v>554</v>
      </c>
      <c r="E249" s="21" t="s">
        <v>19</v>
      </c>
      <c r="F249" s="323">
        <v>0</v>
      </c>
      <c r="G249" s="42"/>
      <c r="H249" s="48"/>
    </row>
    <row r="250" spans="1:8" s="2" customFormat="1" ht="16.8" customHeight="1">
      <c r="A250" s="42"/>
      <c r="B250" s="48"/>
      <c r="C250" s="322" t="s">
        <v>19</v>
      </c>
      <c r="D250" s="322" t="s">
        <v>555</v>
      </c>
      <c r="E250" s="21" t="s">
        <v>19</v>
      </c>
      <c r="F250" s="323">
        <v>1.12</v>
      </c>
      <c r="G250" s="42"/>
      <c r="H250" s="48"/>
    </row>
    <row r="251" spans="1:8" s="2" customFormat="1" ht="16.8" customHeight="1">
      <c r="A251" s="42"/>
      <c r="B251" s="48"/>
      <c r="C251" s="322" t="s">
        <v>19</v>
      </c>
      <c r="D251" s="322" t="s">
        <v>556</v>
      </c>
      <c r="E251" s="21" t="s">
        <v>19</v>
      </c>
      <c r="F251" s="323">
        <v>0</v>
      </c>
      <c r="G251" s="42"/>
      <c r="H251" s="48"/>
    </row>
    <row r="252" spans="1:8" s="2" customFormat="1" ht="16.8" customHeight="1">
      <c r="A252" s="42"/>
      <c r="B252" s="48"/>
      <c r="C252" s="322" t="s">
        <v>19</v>
      </c>
      <c r="D252" s="322" t="s">
        <v>555</v>
      </c>
      <c r="E252" s="21" t="s">
        <v>19</v>
      </c>
      <c r="F252" s="323">
        <v>1.12</v>
      </c>
      <c r="G252" s="42"/>
      <c r="H252" s="48"/>
    </row>
    <row r="253" spans="1:8" s="2" customFormat="1" ht="16.8" customHeight="1">
      <c r="A253" s="42"/>
      <c r="B253" s="48"/>
      <c r="C253" s="322" t="s">
        <v>19</v>
      </c>
      <c r="D253" s="322" t="s">
        <v>557</v>
      </c>
      <c r="E253" s="21" t="s">
        <v>19</v>
      </c>
      <c r="F253" s="323">
        <v>0</v>
      </c>
      <c r="G253" s="42"/>
      <c r="H253" s="48"/>
    </row>
    <row r="254" spans="1:8" s="2" customFormat="1" ht="16.8" customHeight="1">
      <c r="A254" s="42"/>
      <c r="B254" s="48"/>
      <c r="C254" s="322" t="s">
        <v>19</v>
      </c>
      <c r="D254" s="322" t="s">
        <v>555</v>
      </c>
      <c r="E254" s="21" t="s">
        <v>19</v>
      </c>
      <c r="F254" s="323">
        <v>1.12</v>
      </c>
      <c r="G254" s="42"/>
      <c r="H254" s="48"/>
    </row>
    <row r="255" spans="1:8" s="2" customFormat="1" ht="16.8" customHeight="1">
      <c r="A255" s="42"/>
      <c r="B255" s="48"/>
      <c r="C255" s="322" t="s">
        <v>19</v>
      </c>
      <c r="D255" s="322" t="s">
        <v>558</v>
      </c>
      <c r="E255" s="21" t="s">
        <v>19</v>
      </c>
      <c r="F255" s="323">
        <v>0</v>
      </c>
      <c r="G255" s="42"/>
      <c r="H255" s="48"/>
    </row>
    <row r="256" spans="1:8" s="2" customFormat="1" ht="16.8" customHeight="1">
      <c r="A256" s="42"/>
      <c r="B256" s="48"/>
      <c r="C256" s="322" t="s">
        <v>19</v>
      </c>
      <c r="D256" s="322" t="s">
        <v>559</v>
      </c>
      <c r="E256" s="21" t="s">
        <v>19</v>
      </c>
      <c r="F256" s="323">
        <v>1.27</v>
      </c>
      <c r="G256" s="42"/>
      <c r="H256" s="48"/>
    </row>
    <row r="257" spans="1:8" s="2" customFormat="1" ht="16.8" customHeight="1">
      <c r="A257" s="42"/>
      <c r="B257" s="48"/>
      <c r="C257" s="322" t="s">
        <v>19</v>
      </c>
      <c r="D257" s="322" t="s">
        <v>658</v>
      </c>
      <c r="E257" s="21" t="s">
        <v>19</v>
      </c>
      <c r="F257" s="323">
        <v>0</v>
      </c>
      <c r="G257" s="42"/>
      <c r="H257" s="48"/>
    </row>
    <row r="258" spans="1:8" s="2" customFormat="1" ht="16.8" customHeight="1">
      <c r="A258" s="42"/>
      <c r="B258" s="48"/>
      <c r="C258" s="322" t="s">
        <v>19</v>
      </c>
      <c r="D258" s="322" t="s">
        <v>659</v>
      </c>
      <c r="E258" s="21" t="s">
        <v>19</v>
      </c>
      <c r="F258" s="323">
        <v>35.82</v>
      </c>
      <c r="G258" s="42"/>
      <c r="H258" s="48"/>
    </row>
    <row r="259" spans="1:8" s="2" customFormat="1" ht="16.8" customHeight="1">
      <c r="A259" s="42"/>
      <c r="B259" s="48"/>
      <c r="C259" s="322" t="s">
        <v>19</v>
      </c>
      <c r="D259" s="322" t="s">
        <v>560</v>
      </c>
      <c r="E259" s="21" t="s">
        <v>19</v>
      </c>
      <c r="F259" s="323">
        <v>0</v>
      </c>
      <c r="G259" s="42"/>
      <c r="H259" s="48"/>
    </row>
    <row r="260" spans="1:8" s="2" customFormat="1" ht="16.8" customHeight="1">
      <c r="A260" s="42"/>
      <c r="B260" s="48"/>
      <c r="C260" s="322" t="s">
        <v>19</v>
      </c>
      <c r="D260" s="322" t="s">
        <v>561</v>
      </c>
      <c r="E260" s="21" t="s">
        <v>19</v>
      </c>
      <c r="F260" s="323">
        <v>0.72</v>
      </c>
      <c r="G260" s="42"/>
      <c r="H260" s="48"/>
    </row>
    <row r="261" spans="1:8" s="2" customFormat="1" ht="16.8" customHeight="1">
      <c r="A261" s="42"/>
      <c r="B261" s="48"/>
      <c r="C261" s="322" t="s">
        <v>105</v>
      </c>
      <c r="D261" s="322" t="s">
        <v>168</v>
      </c>
      <c r="E261" s="21" t="s">
        <v>19</v>
      </c>
      <c r="F261" s="323">
        <v>1771.28</v>
      </c>
      <c r="G261" s="42"/>
      <c r="H261" s="48"/>
    </row>
    <row r="262" spans="1:8" s="2" customFormat="1" ht="16.8" customHeight="1">
      <c r="A262" s="42"/>
      <c r="B262" s="48"/>
      <c r="C262" s="324" t="s">
        <v>1180</v>
      </c>
      <c r="D262" s="42"/>
      <c r="E262" s="42"/>
      <c r="F262" s="42"/>
      <c r="G262" s="42"/>
      <c r="H262" s="48"/>
    </row>
    <row r="263" spans="1:8" s="2" customFormat="1" ht="16.8" customHeight="1">
      <c r="A263" s="42"/>
      <c r="B263" s="48"/>
      <c r="C263" s="322" t="s">
        <v>652</v>
      </c>
      <c r="D263" s="322" t="s">
        <v>653</v>
      </c>
      <c r="E263" s="21" t="s">
        <v>156</v>
      </c>
      <c r="F263" s="323">
        <v>1771.28</v>
      </c>
      <c r="G263" s="42"/>
      <c r="H263" s="48"/>
    </row>
    <row r="264" spans="1:8" s="2" customFormat="1" ht="16.8" customHeight="1">
      <c r="A264" s="42"/>
      <c r="B264" s="48"/>
      <c r="C264" s="322" t="s">
        <v>287</v>
      </c>
      <c r="D264" s="322" t="s">
        <v>288</v>
      </c>
      <c r="E264" s="21" t="s">
        <v>156</v>
      </c>
      <c r="F264" s="323">
        <v>1771.28</v>
      </c>
      <c r="G264" s="42"/>
      <c r="H264" s="48"/>
    </row>
    <row r="265" spans="1:8" s="2" customFormat="1" ht="7.4" customHeight="1">
      <c r="A265" s="42"/>
      <c r="B265" s="170"/>
      <c r="C265" s="171"/>
      <c r="D265" s="171"/>
      <c r="E265" s="171"/>
      <c r="F265" s="171"/>
      <c r="G265" s="171"/>
      <c r="H265" s="48"/>
    </row>
    <row r="266" spans="1:8" s="2" customFormat="1" ht="12">
      <c r="A266" s="42"/>
      <c r="B266" s="42"/>
      <c r="C266" s="42"/>
      <c r="D266" s="42"/>
      <c r="E266" s="42"/>
      <c r="F266" s="42"/>
      <c r="G266" s="42"/>
      <c r="H266" s="42"/>
    </row>
  </sheetData>
  <sheetProtection password="C67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25" customWidth="1"/>
    <col min="2" max="2" width="1.7109375" style="325" customWidth="1"/>
    <col min="3" max="4" width="5.00390625" style="325" customWidth="1"/>
    <col min="5" max="5" width="11.7109375" style="325" customWidth="1"/>
    <col min="6" max="6" width="9.140625" style="325" customWidth="1"/>
    <col min="7" max="7" width="5.00390625" style="325" customWidth="1"/>
    <col min="8" max="8" width="77.8515625" style="325" customWidth="1"/>
    <col min="9" max="10" width="20.00390625" style="325" customWidth="1"/>
    <col min="11" max="11" width="1.7109375" style="325" customWidth="1"/>
  </cols>
  <sheetData>
    <row r="1" s="1" customFormat="1" ht="37.5" customHeight="1"/>
    <row r="2" spans="2:11" s="1" customFormat="1" ht="7.5" customHeight="1">
      <c r="B2" s="326"/>
      <c r="C2" s="327"/>
      <c r="D2" s="327"/>
      <c r="E2" s="327"/>
      <c r="F2" s="327"/>
      <c r="G2" s="327"/>
      <c r="H2" s="327"/>
      <c r="I2" s="327"/>
      <c r="J2" s="327"/>
      <c r="K2" s="328"/>
    </row>
    <row r="3" spans="2:11" s="18" customFormat="1" ht="45" customHeight="1">
      <c r="B3" s="329"/>
      <c r="C3" s="330" t="s">
        <v>1181</v>
      </c>
      <c r="D3" s="330"/>
      <c r="E3" s="330"/>
      <c r="F3" s="330"/>
      <c r="G3" s="330"/>
      <c r="H3" s="330"/>
      <c r="I3" s="330"/>
      <c r="J3" s="330"/>
      <c r="K3" s="331"/>
    </row>
    <row r="4" spans="2:11" s="1" customFormat="1" ht="25.5" customHeight="1">
      <c r="B4" s="332"/>
      <c r="C4" s="333" t="s">
        <v>1182</v>
      </c>
      <c r="D4" s="333"/>
      <c r="E4" s="333"/>
      <c r="F4" s="333"/>
      <c r="G4" s="333"/>
      <c r="H4" s="333"/>
      <c r="I4" s="333"/>
      <c r="J4" s="333"/>
      <c r="K4" s="334"/>
    </row>
    <row r="5" spans="2:11" s="1" customFormat="1" ht="5.25" customHeight="1">
      <c r="B5" s="332"/>
      <c r="C5" s="335"/>
      <c r="D5" s="335"/>
      <c r="E5" s="335"/>
      <c r="F5" s="335"/>
      <c r="G5" s="335"/>
      <c r="H5" s="335"/>
      <c r="I5" s="335"/>
      <c r="J5" s="335"/>
      <c r="K5" s="334"/>
    </row>
    <row r="6" spans="2:11" s="1" customFormat="1" ht="15" customHeight="1">
      <c r="B6" s="332"/>
      <c r="C6" s="336" t="s">
        <v>1183</v>
      </c>
      <c r="D6" s="336"/>
      <c r="E6" s="336"/>
      <c r="F6" s="336"/>
      <c r="G6" s="336"/>
      <c r="H6" s="336"/>
      <c r="I6" s="336"/>
      <c r="J6" s="336"/>
      <c r="K6" s="334"/>
    </row>
    <row r="7" spans="2:11" s="1" customFormat="1" ht="15" customHeight="1">
      <c r="B7" s="337"/>
      <c r="C7" s="336" t="s">
        <v>1184</v>
      </c>
      <c r="D7" s="336"/>
      <c r="E7" s="336"/>
      <c r="F7" s="336"/>
      <c r="G7" s="336"/>
      <c r="H7" s="336"/>
      <c r="I7" s="336"/>
      <c r="J7" s="336"/>
      <c r="K7" s="334"/>
    </row>
    <row r="8" spans="2:11" s="1" customFormat="1" ht="12.75" customHeight="1">
      <c r="B8" s="337"/>
      <c r="C8" s="336"/>
      <c r="D8" s="336"/>
      <c r="E8" s="336"/>
      <c r="F8" s="336"/>
      <c r="G8" s="336"/>
      <c r="H8" s="336"/>
      <c r="I8" s="336"/>
      <c r="J8" s="336"/>
      <c r="K8" s="334"/>
    </row>
    <row r="9" spans="2:11" s="1" customFormat="1" ht="15" customHeight="1">
      <c r="B9" s="337"/>
      <c r="C9" s="336" t="s">
        <v>1185</v>
      </c>
      <c r="D9" s="336"/>
      <c r="E9" s="336"/>
      <c r="F9" s="336"/>
      <c r="G9" s="336"/>
      <c r="H9" s="336"/>
      <c r="I9" s="336"/>
      <c r="J9" s="336"/>
      <c r="K9" s="334"/>
    </row>
    <row r="10" spans="2:11" s="1" customFormat="1" ht="15" customHeight="1">
      <c r="B10" s="337"/>
      <c r="C10" s="336"/>
      <c r="D10" s="336" t="s">
        <v>1186</v>
      </c>
      <c r="E10" s="336"/>
      <c r="F10" s="336"/>
      <c r="G10" s="336"/>
      <c r="H10" s="336"/>
      <c r="I10" s="336"/>
      <c r="J10" s="336"/>
      <c r="K10" s="334"/>
    </row>
    <row r="11" spans="2:11" s="1" customFormat="1" ht="15" customHeight="1">
      <c r="B11" s="337"/>
      <c r="C11" s="338"/>
      <c r="D11" s="336" t="s">
        <v>1187</v>
      </c>
      <c r="E11" s="336"/>
      <c r="F11" s="336"/>
      <c r="G11" s="336"/>
      <c r="H11" s="336"/>
      <c r="I11" s="336"/>
      <c r="J11" s="336"/>
      <c r="K11" s="334"/>
    </row>
    <row r="12" spans="2:11" s="1" customFormat="1" ht="15" customHeight="1">
      <c r="B12" s="337"/>
      <c r="C12" s="338"/>
      <c r="D12" s="336"/>
      <c r="E12" s="336"/>
      <c r="F12" s="336"/>
      <c r="G12" s="336"/>
      <c r="H12" s="336"/>
      <c r="I12" s="336"/>
      <c r="J12" s="336"/>
      <c r="K12" s="334"/>
    </row>
    <row r="13" spans="2:11" s="1" customFormat="1" ht="15" customHeight="1">
      <c r="B13" s="337"/>
      <c r="C13" s="338"/>
      <c r="D13" s="339" t="s">
        <v>1188</v>
      </c>
      <c r="E13" s="336"/>
      <c r="F13" s="336"/>
      <c r="G13" s="336"/>
      <c r="H13" s="336"/>
      <c r="I13" s="336"/>
      <c r="J13" s="336"/>
      <c r="K13" s="334"/>
    </row>
    <row r="14" spans="2:11" s="1" customFormat="1" ht="12.7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4"/>
    </row>
    <row r="15" spans="2:11" s="1" customFormat="1" ht="15" customHeight="1">
      <c r="B15" s="337"/>
      <c r="C15" s="338"/>
      <c r="D15" s="336" t="s">
        <v>1189</v>
      </c>
      <c r="E15" s="336"/>
      <c r="F15" s="336"/>
      <c r="G15" s="336"/>
      <c r="H15" s="336"/>
      <c r="I15" s="336"/>
      <c r="J15" s="336"/>
      <c r="K15" s="334"/>
    </row>
    <row r="16" spans="2:11" s="1" customFormat="1" ht="15" customHeight="1">
      <c r="B16" s="337"/>
      <c r="C16" s="338"/>
      <c r="D16" s="336" t="s">
        <v>1190</v>
      </c>
      <c r="E16" s="336"/>
      <c r="F16" s="336"/>
      <c r="G16" s="336"/>
      <c r="H16" s="336"/>
      <c r="I16" s="336"/>
      <c r="J16" s="336"/>
      <c r="K16" s="334"/>
    </row>
    <row r="17" spans="2:11" s="1" customFormat="1" ht="15" customHeight="1">
      <c r="B17" s="337"/>
      <c r="C17" s="338"/>
      <c r="D17" s="336" t="s">
        <v>1191</v>
      </c>
      <c r="E17" s="336"/>
      <c r="F17" s="336"/>
      <c r="G17" s="336"/>
      <c r="H17" s="336"/>
      <c r="I17" s="336"/>
      <c r="J17" s="336"/>
      <c r="K17" s="334"/>
    </row>
    <row r="18" spans="2:11" s="1" customFormat="1" ht="15" customHeight="1">
      <c r="B18" s="337"/>
      <c r="C18" s="338"/>
      <c r="D18" s="338"/>
      <c r="E18" s="340" t="s">
        <v>79</v>
      </c>
      <c r="F18" s="336" t="s">
        <v>1192</v>
      </c>
      <c r="G18" s="336"/>
      <c r="H18" s="336"/>
      <c r="I18" s="336"/>
      <c r="J18" s="336"/>
      <c r="K18" s="334"/>
    </row>
    <row r="19" spans="2:11" s="1" customFormat="1" ht="15" customHeight="1">
      <c r="B19" s="337"/>
      <c r="C19" s="338"/>
      <c r="D19" s="338"/>
      <c r="E19" s="340" t="s">
        <v>1193</v>
      </c>
      <c r="F19" s="336" t="s">
        <v>1194</v>
      </c>
      <c r="G19" s="336"/>
      <c r="H19" s="336"/>
      <c r="I19" s="336"/>
      <c r="J19" s="336"/>
      <c r="K19" s="334"/>
    </row>
    <row r="20" spans="2:11" s="1" customFormat="1" ht="15" customHeight="1">
      <c r="B20" s="337"/>
      <c r="C20" s="338"/>
      <c r="D20" s="338"/>
      <c r="E20" s="340" t="s">
        <v>1195</v>
      </c>
      <c r="F20" s="336" t="s">
        <v>1196</v>
      </c>
      <c r="G20" s="336"/>
      <c r="H20" s="336"/>
      <c r="I20" s="336"/>
      <c r="J20" s="336"/>
      <c r="K20" s="334"/>
    </row>
    <row r="21" spans="2:11" s="1" customFormat="1" ht="15" customHeight="1">
      <c r="B21" s="337"/>
      <c r="C21" s="338"/>
      <c r="D21" s="338"/>
      <c r="E21" s="340" t="s">
        <v>93</v>
      </c>
      <c r="F21" s="336" t="s">
        <v>1197</v>
      </c>
      <c r="G21" s="336"/>
      <c r="H21" s="336"/>
      <c r="I21" s="336"/>
      <c r="J21" s="336"/>
      <c r="K21" s="334"/>
    </row>
    <row r="22" spans="2:11" s="1" customFormat="1" ht="15" customHeight="1">
      <c r="B22" s="337"/>
      <c r="C22" s="338"/>
      <c r="D22" s="338"/>
      <c r="E22" s="340" t="s">
        <v>1198</v>
      </c>
      <c r="F22" s="336" t="s">
        <v>1199</v>
      </c>
      <c r="G22" s="336"/>
      <c r="H22" s="336"/>
      <c r="I22" s="336"/>
      <c r="J22" s="336"/>
      <c r="K22" s="334"/>
    </row>
    <row r="23" spans="2:11" s="1" customFormat="1" ht="15" customHeight="1">
      <c r="B23" s="337"/>
      <c r="C23" s="338"/>
      <c r="D23" s="338"/>
      <c r="E23" s="340" t="s">
        <v>88</v>
      </c>
      <c r="F23" s="336" t="s">
        <v>1200</v>
      </c>
      <c r="G23" s="336"/>
      <c r="H23" s="336"/>
      <c r="I23" s="336"/>
      <c r="J23" s="336"/>
      <c r="K23" s="334"/>
    </row>
    <row r="24" spans="2:11" s="1" customFormat="1" ht="12.75" customHeight="1">
      <c r="B24" s="337"/>
      <c r="C24" s="338"/>
      <c r="D24" s="338"/>
      <c r="E24" s="338"/>
      <c r="F24" s="338"/>
      <c r="G24" s="338"/>
      <c r="H24" s="338"/>
      <c r="I24" s="338"/>
      <c r="J24" s="338"/>
      <c r="K24" s="334"/>
    </row>
    <row r="25" spans="2:11" s="1" customFormat="1" ht="15" customHeight="1">
      <c r="B25" s="337"/>
      <c r="C25" s="336" t="s">
        <v>1201</v>
      </c>
      <c r="D25" s="336"/>
      <c r="E25" s="336"/>
      <c r="F25" s="336"/>
      <c r="G25" s="336"/>
      <c r="H25" s="336"/>
      <c r="I25" s="336"/>
      <c r="J25" s="336"/>
      <c r="K25" s="334"/>
    </row>
    <row r="26" spans="2:11" s="1" customFormat="1" ht="15" customHeight="1">
      <c r="B26" s="337"/>
      <c r="C26" s="336" t="s">
        <v>1202</v>
      </c>
      <c r="D26" s="336"/>
      <c r="E26" s="336"/>
      <c r="F26" s="336"/>
      <c r="G26" s="336"/>
      <c r="H26" s="336"/>
      <c r="I26" s="336"/>
      <c r="J26" s="336"/>
      <c r="K26" s="334"/>
    </row>
    <row r="27" spans="2:11" s="1" customFormat="1" ht="15" customHeight="1">
      <c r="B27" s="337"/>
      <c r="C27" s="336"/>
      <c r="D27" s="336" t="s">
        <v>1203</v>
      </c>
      <c r="E27" s="336"/>
      <c r="F27" s="336"/>
      <c r="G27" s="336"/>
      <c r="H27" s="336"/>
      <c r="I27" s="336"/>
      <c r="J27" s="336"/>
      <c r="K27" s="334"/>
    </row>
    <row r="28" spans="2:11" s="1" customFormat="1" ht="15" customHeight="1">
      <c r="B28" s="337"/>
      <c r="C28" s="338"/>
      <c r="D28" s="336" t="s">
        <v>1204</v>
      </c>
      <c r="E28" s="336"/>
      <c r="F28" s="336"/>
      <c r="G28" s="336"/>
      <c r="H28" s="336"/>
      <c r="I28" s="336"/>
      <c r="J28" s="336"/>
      <c r="K28" s="334"/>
    </row>
    <row r="29" spans="2:11" s="1" customFormat="1" ht="12.75" customHeight="1">
      <c r="B29" s="337"/>
      <c r="C29" s="338"/>
      <c r="D29" s="338"/>
      <c r="E29" s="338"/>
      <c r="F29" s="338"/>
      <c r="G29" s="338"/>
      <c r="H29" s="338"/>
      <c r="I29" s="338"/>
      <c r="J29" s="338"/>
      <c r="K29" s="334"/>
    </row>
    <row r="30" spans="2:11" s="1" customFormat="1" ht="15" customHeight="1">
      <c r="B30" s="337"/>
      <c r="C30" s="338"/>
      <c r="D30" s="336" t="s">
        <v>1205</v>
      </c>
      <c r="E30" s="336"/>
      <c r="F30" s="336"/>
      <c r="G30" s="336"/>
      <c r="H30" s="336"/>
      <c r="I30" s="336"/>
      <c r="J30" s="336"/>
      <c r="K30" s="334"/>
    </row>
    <row r="31" spans="2:11" s="1" customFormat="1" ht="15" customHeight="1">
      <c r="B31" s="337"/>
      <c r="C31" s="338"/>
      <c r="D31" s="336" t="s">
        <v>1206</v>
      </c>
      <c r="E31" s="336"/>
      <c r="F31" s="336"/>
      <c r="G31" s="336"/>
      <c r="H31" s="336"/>
      <c r="I31" s="336"/>
      <c r="J31" s="336"/>
      <c r="K31" s="334"/>
    </row>
    <row r="32" spans="2:11" s="1" customFormat="1" ht="12.75" customHeight="1">
      <c r="B32" s="337"/>
      <c r="C32" s="338"/>
      <c r="D32" s="338"/>
      <c r="E32" s="338"/>
      <c r="F32" s="338"/>
      <c r="G32" s="338"/>
      <c r="H32" s="338"/>
      <c r="I32" s="338"/>
      <c r="J32" s="338"/>
      <c r="K32" s="334"/>
    </row>
    <row r="33" spans="2:11" s="1" customFormat="1" ht="15" customHeight="1">
      <c r="B33" s="337"/>
      <c r="C33" s="338"/>
      <c r="D33" s="336" t="s">
        <v>1207</v>
      </c>
      <c r="E33" s="336"/>
      <c r="F33" s="336"/>
      <c r="G33" s="336"/>
      <c r="H33" s="336"/>
      <c r="I33" s="336"/>
      <c r="J33" s="336"/>
      <c r="K33" s="334"/>
    </row>
    <row r="34" spans="2:11" s="1" customFormat="1" ht="15" customHeight="1">
      <c r="B34" s="337"/>
      <c r="C34" s="338"/>
      <c r="D34" s="336" t="s">
        <v>1208</v>
      </c>
      <c r="E34" s="336"/>
      <c r="F34" s="336"/>
      <c r="G34" s="336"/>
      <c r="H34" s="336"/>
      <c r="I34" s="336"/>
      <c r="J34" s="336"/>
      <c r="K34" s="334"/>
    </row>
    <row r="35" spans="2:11" s="1" customFormat="1" ht="15" customHeight="1">
      <c r="B35" s="337"/>
      <c r="C35" s="338"/>
      <c r="D35" s="336" t="s">
        <v>1209</v>
      </c>
      <c r="E35" s="336"/>
      <c r="F35" s="336"/>
      <c r="G35" s="336"/>
      <c r="H35" s="336"/>
      <c r="I35" s="336"/>
      <c r="J35" s="336"/>
      <c r="K35" s="334"/>
    </row>
    <row r="36" spans="2:11" s="1" customFormat="1" ht="15" customHeight="1">
      <c r="B36" s="337"/>
      <c r="C36" s="338"/>
      <c r="D36" s="336"/>
      <c r="E36" s="339" t="s">
        <v>136</v>
      </c>
      <c r="F36" s="336"/>
      <c r="G36" s="336" t="s">
        <v>1210</v>
      </c>
      <c r="H36" s="336"/>
      <c r="I36" s="336"/>
      <c r="J36" s="336"/>
      <c r="K36" s="334"/>
    </row>
    <row r="37" spans="2:11" s="1" customFormat="1" ht="30.75" customHeight="1">
      <c r="B37" s="337"/>
      <c r="C37" s="338"/>
      <c r="D37" s="336"/>
      <c r="E37" s="339" t="s">
        <v>1211</v>
      </c>
      <c r="F37" s="336"/>
      <c r="G37" s="336" t="s">
        <v>1212</v>
      </c>
      <c r="H37" s="336"/>
      <c r="I37" s="336"/>
      <c r="J37" s="336"/>
      <c r="K37" s="334"/>
    </row>
    <row r="38" spans="2:11" s="1" customFormat="1" ht="15" customHeight="1">
      <c r="B38" s="337"/>
      <c r="C38" s="338"/>
      <c r="D38" s="336"/>
      <c r="E38" s="339" t="s">
        <v>53</v>
      </c>
      <c r="F38" s="336"/>
      <c r="G38" s="336" t="s">
        <v>1213</v>
      </c>
      <c r="H38" s="336"/>
      <c r="I38" s="336"/>
      <c r="J38" s="336"/>
      <c r="K38" s="334"/>
    </row>
    <row r="39" spans="2:11" s="1" customFormat="1" ht="15" customHeight="1">
      <c r="B39" s="337"/>
      <c r="C39" s="338"/>
      <c r="D39" s="336"/>
      <c r="E39" s="339" t="s">
        <v>54</v>
      </c>
      <c r="F39" s="336"/>
      <c r="G39" s="336" t="s">
        <v>1214</v>
      </c>
      <c r="H39" s="336"/>
      <c r="I39" s="336"/>
      <c r="J39" s="336"/>
      <c r="K39" s="334"/>
    </row>
    <row r="40" spans="2:11" s="1" customFormat="1" ht="15" customHeight="1">
      <c r="B40" s="337"/>
      <c r="C40" s="338"/>
      <c r="D40" s="336"/>
      <c r="E40" s="339" t="s">
        <v>137</v>
      </c>
      <c r="F40" s="336"/>
      <c r="G40" s="336" t="s">
        <v>1215</v>
      </c>
      <c r="H40" s="336"/>
      <c r="I40" s="336"/>
      <c r="J40" s="336"/>
      <c r="K40" s="334"/>
    </row>
    <row r="41" spans="2:11" s="1" customFormat="1" ht="15" customHeight="1">
      <c r="B41" s="337"/>
      <c r="C41" s="338"/>
      <c r="D41" s="336"/>
      <c r="E41" s="339" t="s">
        <v>138</v>
      </c>
      <c r="F41" s="336"/>
      <c r="G41" s="336" t="s">
        <v>1216</v>
      </c>
      <c r="H41" s="336"/>
      <c r="I41" s="336"/>
      <c r="J41" s="336"/>
      <c r="K41" s="334"/>
    </row>
    <row r="42" spans="2:11" s="1" customFormat="1" ht="15" customHeight="1">
      <c r="B42" s="337"/>
      <c r="C42" s="338"/>
      <c r="D42" s="336"/>
      <c r="E42" s="339" t="s">
        <v>1217</v>
      </c>
      <c r="F42" s="336"/>
      <c r="G42" s="336" t="s">
        <v>1218</v>
      </c>
      <c r="H42" s="336"/>
      <c r="I42" s="336"/>
      <c r="J42" s="336"/>
      <c r="K42" s="334"/>
    </row>
    <row r="43" spans="2:11" s="1" customFormat="1" ht="15" customHeight="1">
      <c r="B43" s="337"/>
      <c r="C43" s="338"/>
      <c r="D43" s="336"/>
      <c r="E43" s="339"/>
      <c r="F43" s="336"/>
      <c r="G43" s="336" t="s">
        <v>1219</v>
      </c>
      <c r="H43" s="336"/>
      <c r="I43" s="336"/>
      <c r="J43" s="336"/>
      <c r="K43" s="334"/>
    </row>
    <row r="44" spans="2:11" s="1" customFormat="1" ht="15" customHeight="1">
      <c r="B44" s="337"/>
      <c r="C44" s="338"/>
      <c r="D44" s="336"/>
      <c r="E44" s="339" t="s">
        <v>1220</v>
      </c>
      <c r="F44" s="336"/>
      <c r="G44" s="336" t="s">
        <v>1221</v>
      </c>
      <c r="H44" s="336"/>
      <c r="I44" s="336"/>
      <c r="J44" s="336"/>
      <c r="K44" s="334"/>
    </row>
    <row r="45" spans="2:11" s="1" customFormat="1" ht="15" customHeight="1">
      <c r="B45" s="337"/>
      <c r="C45" s="338"/>
      <c r="D45" s="336"/>
      <c r="E45" s="339" t="s">
        <v>140</v>
      </c>
      <c r="F45" s="336"/>
      <c r="G45" s="336" t="s">
        <v>1222</v>
      </c>
      <c r="H45" s="336"/>
      <c r="I45" s="336"/>
      <c r="J45" s="336"/>
      <c r="K45" s="334"/>
    </row>
    <row r="46" spans="2:11" s="1" customFormat="1" ht="12.75" customHeight="1">
      <c r="B46" s="337"/>
      <c r="C46" s="338"/>
      <c r="D46" s="336"/>
      <c r="E46" s="336"/>
      <c r="F46" s="336"/>
      <c r="G46" s="336"/>
      <c r="H46" s="336"/>
      <c r="I46" s="336"/>
      <c r="J46" s="336"/>
      <c r="K46" s="334"/>
    </row>
    <row r="47" spans="2:11" s="1" customFormat="1" ht="15" customHeight="1">
      <c r="B47" s="337"/>
      <c r="C47" s="338"/>
      <c r="D47" s="336" t="s">
        <v>1223</v>
      </c>
      <c r="E47" s="336"/>
      <c r="F47" s="336"/>
      <c r="G47" s="336"/>
      <c r="H47" s="336"/>
      <c r="I47" s="336"/>
      <c r="J47" s="336"/>
      <c r="K47" s="334"/>
    </row>
    <row r="48" spans="2:11" s="1" customFormat="1" ht="15" customHeight="1">
      <c r="B48" s="337"/>
      <c r="C48" s="338"/>
      <c r="D48" s="338"/>
      <c r="E48" s="336" t="s">
        <v>1224</v>
      </c>
      <c r="F48" s="336"/>
      <c r="G48" s="336"/>
      <c r="H48" s="336"/>
      <c r="I48" s="336"/>
      <c r="J48" s="336"/>
      <c r="K48" s="334"/>
    </row>
    <row r="49" spans="2:11" s="1" customFormat="1" ht="15" customHeight="1">
      <c r="B49" s="337"/>
      <c r="C49" s="338"/>
      <c r="D49" s="338"/>
      <c r="E49" s="336" t="s">
        <v>1225</v>
      </c>
      <c r="F49" s="336"/>
      <c r="G49" s="336"/>
      <c r="H49" s="336"/>
      <c r="I49" s="336"/>
      <c r="J49" s="336"/>
      <c r="K49" s="334"/>
    </row>
    <row r="50" spans="2:11" s="1" customFormat="1" ht="15" customHeight="1">
      <c r="B50" s="337"/>
      <c r="C50" s="338"/>
      <c r="D50" s="338"/>
      <c r="E50" s="336" t="s">
        <v>1226</v>
      </c>
      <c r="F50" s="336"/>
      <c r="G50" s="336"/>
      <c r="H50" s="336"/>
      <c r="I50" s="336"/>
      <c r="J50" s="336"/>
      <c r="K50" s="334"/>
    </row>
    <row r="51" spans="2:11" s="1" customFormat="1" ht="15" customHeight="1">
      <c r="B51" s="337"/>
      <c r="C51" s="338"/>
      <c r="D51" s="336" t="s">
        <v>1227</v>
      </c>
      <c r="E51" s="336"/>
      <c r="F51" s="336"/>
      <c r="G51" s="336"/>
      <c r="H51" s="336"/>
      <c r="I51" s="336"/>
      <c r="J51" s="336"/>
      <c r="K51" s="334"/>
    </row>
    <row r="52" spans="2:11" s="1" customFormat="1" ht="25.5" customHeight="1">
      <c r="B52" s="332"/>
      <c r="C52" s="333" t="s">
        <v>1228</v>
      </c>
      <c r="D52" s="333"/>
      <c r="E52" s="333"/>
      <c r="F52" s="333"/>
      <c r="G52" s="333"/>
      <c r="H52" s="333"/>
      <c r="I52" s="333"/>
      <c r="J52" s="333"/>
      <c r="K52" s="334"/>
    </row>
    <row r="53" spans="2:11" s="1" customFormat="1" ht="5.25" customHeight="1">
      <c r="B53" s="332"/>
      <c r="C53" s="335"/>
      <c r="D53" s="335"/>
      <c r="E53" s="335"/>
      <c r="F53" s="335"/>
      <c r="G53" s="335"/>
      <c r="H53" s="335"/>
      <c r="I53" s="335"/>
      <c r="J53" s="335"/>
      <c r="K53" s="334"/>
    </row>
    <row r="54" spans="2:11" s="1" customFormat="1" ht="15" customHeight="1">
      <c r="B54" s="332"/>
      <c r="C54" s="336" t="s">
        <v>1229</v>
      </c>
      <c r="D54" s="336"/>
      <c r="E54" s="336"/>
      <c r="F54" s="336"/>
      <c r="G54" s="336"/>
      <c r="H54" s="336"/>
      <c r="I54" s="336"/>
      <c r="J54" s="336"/>
      <c r="K54" s="334"/>
    </row>
    <row r="55" spans="2:11" s="1" customFormat="1" ht="15" customHeight="1">
      <c r="B55" s="332"/>
      <c r="C55" s="336" t="s">
        <v>1230</v>
      </c>
      <c r="D55" s="336"/>
      <c r="E55" s="336"/>
      <c r="F55" s="336"/>
      <c r="G55" s="336"/>
      <c r="H55" s="336"/>
      <c r="I55" s="336"/>
      <c r="J55" s="336"/>
      <c r="K55" s="334"/>
    </row>
    <row r="56" spans="2:11" s="1" customFormat="1" ht="12.75" customHeight="1">
      <c r="B56" s="332"/>
      <c r="C56" s="336"/>
      <c r="D56" s="336"/>
      <c r="E56" s="336"/>
      <c r="F56" s="336"/>
      <c r="G56" s="336"/>
      <c r="H56" s="336"/>
      <c r="I56" s="336"/>
      <c r="J56" s="336"/>
      <c r="K56" s="334"/>
    </row>
    <row r="57" spans="2:11" s="1" customFormat="1" ht="15" customHeight="1">
      <c r="B57" s="332"/>
      <c r="C57" s="336" t="s">
        <v>1231</v>
      </c>
      <c r="D57" s="336"/>
      <c r="E57" s="336"/>
      <c r="F57" s="336"/>
      <c r="G57" s="336"/>
      <c r="H57" s="336"/>
      <c r="I57" s="336"/>
      <c r="J57" s="336"/>
      <c r="K57" s="334"/>
    </row>
    <row r="58" spans="2:11" s="1" customFormat="1" ht="15" customHeight="1">
      <c r="B58" s="332"/>
      <c r="C58" s="338"/>
      <c r="D58" s="336" t="s">
        <v>1232</v>
      </c>
      <c r="E58" s="336"/>
      <c r="F58" s="336"/>
      <c r="G58" s="336"/>
      <c r="H58" s="336"/>
      <c r="I58" s="336"/>
      <c r="J58" s="336"/>
      <c r="K58" s="334"/>
    </row>
    <row r="59" spans="2:11" s="1" customFormat="1" ht="15" customHeight="1">
      <c r="B59" s="332"/>
      <c r="C59" s="338"/>
      <c r="D59" s="336" t="s">
        <v>1233</v>
      </c>
      <c r="E59" s="336"/>
      <c r="F59" s="336"/>
      <c r="G59" s="336"/>
      <c r="H59" s="336"/>
      <c r="I59" s="336"/>
      <c r="J59" s="336"/>
      <c r="K59" s="334"/>
    </row>
    <row r="60" spans="2:11" s="1" customFormat="1" ht="15" customHeight="1">
      <c r="B60" s="332"/>
      <c r="C60" s="338"/>
      <c r="D60" s="336" t="s">
        <v>1234</v>
      </c>
      <c r="E60" s="336"/>
      <c r="F60" s="336"/>
      <c r="G60" s="336"/>
      <c r="H60" s="336"/>
      <c r="I60" s="336"/>
      <c r="J60" s="336"/>
      <c r="K60" s="334"/>
    </row>
    <row r="61" spans="2:11" s="1" customFormat="1" ht="15" customHeight="1">
      <c r="B61" s="332"/>
      <c r="C61" s="338"/>
      <c r="D61" s="336" t="s">
        <v>1235</v>
      </c>
      <c r="E61" s="336"/>
      <c r="F61" s="336"/>
      <c r="G61" s="336"/>
      <c r="H61" s="336"/>
      <c r="I61" s="336"/>
      <c r="J61" s="336"/>
      <c r="K61" s="334"/>
    </row>
    <row r="62" spans="2:11" s="1" customFormat="1" ht="15" customHeight="1">
      <c r="B62" s="332"/>
      <c r="C62" s="338"/>
      <c r="D62" s="341" t="s">
        <v>1236</v>
      </c>
      <c r="E62" s="341"/>
      <c r="F62" s="341"/>
      <c r="G62" s="341"/>
      <c r="H62" s="341"/>
      <c r="I62" s="341"/>
      <c r="J62" s="341"/>
      <c r="K62" s="334"/>
    </row>
    <row r="63" spans="2:11" s="1" customFormat="1" ht="15" customHeight="1">
      <c r="B63" s="332"/>
      <c r="C63" s="338"/>
      <c r="D63" s="336" t="s">
        <v>1237</v>
      </c>
      <c r="E63" s="336"/>
      <c r="F63" s="336"/>
      <c r="G63" s="336"/>
      <c r="H63" s="336"/>
      <c r="I63" s="336"/>
      <c r="J63" s="336"/>
      <c r="K63" s="334"/>
    </row>
    <row r="64" spans="2:11" s="1" customFormat="1" ht="12.75" customHeight="1">
      <c r="B64" s="332"/>
      <c r="C64" s="338"/>
      <c r="D64" s="338"/>
      <c r="E64" s="342"/>
      <c r="F64" s="338"/>
      <c r="G64" s="338"/>
      <c r="H64" s="338"/>
      <c r="I64" s="338"/>
      <c r="J64" s="338"/>
      <c r="K64" s="334"/>
    </row>
    <row r="65" spans="2:11" s="1" customFormat="1" ht="15" customHeight="1">
      <c r="B65" s="332"/>
      <c r="C65" s="338"/>
      <c r="D65" s="336" t="s">
        <v>1238</v>
      </c>
      <c r="E65" s="336"/>
      <c r="F65" s="336"/>
      <c r="G65" s="336"/>
      <c r="H65" s="336"/>
      <c r="I65" s="336"/>
      <c r="J65" s="336"/>
      <c r="K65" s="334"/>
    </row>
    <row r="66" spans="2:11" s="1" customFormat="1" ht="15" customHeight="1">
      <c r="B66" s="332"/>
      <c r="C66" s="338"/>
      <c r="D66" s="341" t="s">
        <v>1239</v>
      </c>
      <c r="E66" s="341"/>
      <c r="F66" s="341"/>
      <c r="G66" s="341"/>
      <c r="H66" s="341"/>
      <c r="I66" s="341"/>
      <c r="J66" s="341"/>
      <c r="K66" s="334"/>
    </row>
    <row r="67" spans="2:11" s="1" customFormat="1" ht="15" customHeight="1">
      <c r="B67" s="332"/>
      <c r="C67" s="338"/>
      <c r="D67" s="336" t="s">
        <v>1240</v>
      </c>
      <c r="E67" s="336"/>
      <c r="F67" s="336"/>
      <c r="G67" s="336"/>
      <c r="H67" s="336"/>
      <c r="I67" s="336"/>
      <c r="J67" s="336"/>
      <c r="K67" s="334"/>
    </row>
    <row r="68" spans="2:11" s="1" customFormat="1" ht="15" customHeight="1">
      <c r="B68" s="332"/>
      <c r="C68" s="338"/>
      <c r="D68" s="336" t="s">
        <v>1241</v>
      </c>
      <c r="E68" s="336"/>
      <c r="F68" s="336"/>
      <c r="G68" s="336"/>
      <c r="H68" s="336"/>
      <c r="I68" s="336"/>
      <c r="J68" s="336"/>
      <c r="K68" s="334"/>
    </row>
    <row r="69" spans="2:11" s="1" customFormat="1" ht="15" customHeight="1">
      <c r="B69" s="332"/>
      <c r="C69" s="338"/>
      <c r="D69" s="336" t="s">
        <v>1242</v>
      </c>
      <c r="E69" s="336"/>
      <c r="F69" s="336"/>
      <c r="G69" s="336"/>
      <c r="H69" s="336"/>
      <c r="I69" s="336"/>
      <c r="J69" s="336"/>
      <c r="K69" s="334"/>
    </row>
    <row r="70" spans="2:11" s="1" customFormat="1" ht="15" customHeight="1">
      <c r="B70" s="332"/>
      <c r="C70" s="338"/>
      <c r="D70" s="336" t="s">
        <v>1243</v>
      </c>
      <c r="E70" s="336"/>
      <c r="F70" s="336"/>
      <c r="G70" s="336"/>
      <c r="H70" s="336"/>
      <c r="I70" s="336"/>
      <c r="J70" s="336"/>
      <c r="K70" s="334"/>
    </row>
    <row r="71" spans="2:11" s="1" customFormat="1" ht="12.75" customHeight="1">
      <c r="B71" s="343"/>
      <c r="C71" s="344"/>
      <c r="D71" s="344"/>
      <c r="E71" s="344"/>
      <c r="F71" s="344"/>
      <c r="G71" s="344"/>
      <c r="H71" s="344"/>
      <c r="I71" s="344"/>
      <c r="J71" s="344"/>
      <c r="K71" s="345"/>
    </row>
    <row r="72" spans="2:11" s="1" customFormat="1" ht="18.75" customHeight="1">
      <c r="B72" s="346"/>
      <c r="C72" s="346"/>
      <c r="D72" s="346"/>
      <c r="E72" s="346"/>
      <c r="F72" s="346"/>
      <c r="G72" s="346"/>
      <c r="H72" s="346"/>
      <c r="I72" s="346"/>
      <c r="J72" s="346"/>
      <c r="K72" s="347"/>
    </row>
    <row r="73" spans="2:11" s="1" customFormat="1" ht="18.75" customHeight="1">
      <c r="B73" s="347"/>
      <c r="C73" s="347"/>
      <c r="D73" s="347"/>
      <c r="E73" s="347"/>
      <c r="F73" s="347"/>
      <c r="G73" s="347"/>
      <c r="H73" s="347"/>
      <c r="I73" s="347"/>
      <c r="J73" s="347"/>
      <c r="K73" s="347"/>
    </row>
    <row r="74" spans="2:11" s="1" customFormat="1" ht="7.5" customHeight="1">
      <c r="B74" s="348"/>
      <c r="C74" s="349"/>
      <c r="D74" s="349"/>
      <c r="E74" s="349"/>
      <c r="F74" s="349"/>
      <c r="G74" s="349"/>
      <c r="H74" s="349"/>
      <c r="I74" s="349"/>
      <c r="J74" s="349"/>
      <c r="K74" s="350"/>
    </row>
    <row r="75" spans="2:11" s="1" customFormat="1" ht="45" customHeight="1">
      <c r="B75" s="351"/>
      <c r="C75" s="352" t="s">
        <v>1244</v>
      </c>
      <c r="D75" s="352"/>
      <c r="E75" s="352"/>
      <c r="F75" s="352"/>
      <c r="G75" s="352"/>
      <c r="H75" s="352"/>
      <c r="I75" s="352"/>
      <c r="J75" s="352"/>
      <c r="K75" s="353"/>
    </row>
    <row r="76" spans="2:11" s="1" customFormat="1" ht="17.25" customHeight="1">
      <c r="B76" s="351"/>
      <c r="C76" s="354" t="s">
        <v>1245</v>
      </c>
      <c r="D76" s="354"/>
      <c r="E76" s="354"/>
      <c r="F76" s="354" t="s">
        <v>1246</v>
      </c>
      <c r="G76" s="355"/>
      <c r="H76" s="354" t="s">
        <v>54</v>
      </c>
      <c r="I76" s="354" t="s">
        <v>57</v>
      </c>
      <c r="J76" s="354" t="s">
        <v>1247</v>
      </c>
      <c r="K76" s="353"/>
    </row>
    <row r="77" spans="2:11" s="1" customFormat="1" ht="17.25" customHeight="1">
      <c r="B77" s="351"/>
      <c r="C77" s="356" t="s">
        <v>1248</v>
      </c>
      <c r="D77" s="356"/>
      <c r="E77" s="356"/>
      <c r="F77" s="357" t="s">
        <v>1249</v>
      </c>
      <c r="G77" s="358"/>
      <c r="H77" s="356"/>
      <c r="I77" s="356"/>
      <c r="J77" s="356" t="s">
        <v>1250</v>
      </c>
      <c r="K77" s="353"/>
    </row>
    <row r="78" spans="2:11" s="1" customFormat="1" ht="5.25" customHeight="1">
      <c r="B78" s="351"/>
      <c r="C78" s="359"/>
      <c r="D78" s="359"/>
      <c r="E78" s="359"/>
      <c r="F78" s="359"/>
      <c r="G78" s="360"/>
      <c r="H78" s="359"/>
      <c r="I78" s="359"/>
      <c r="J78" s="359"/>
      <c r="K78" s="353"/>
    </row>
    <row r="79" spans="2:11" s="1" customFormat="1" ht="15" customHeight="1">
      <c r="B79" s="351"/>
      <c r="C79" s="339" t="s">
        <v>53</v>
      </c>
      <c r="D79" s="361"/>
      <c r="E79" s="361"/>
      <c r="F79" s="362" t="s">
        <v>1251</v>
      </c>
      <c r="G79" s="363"/>
      <c r="H79" s="339" t="s">
        <v>1252</v>
      </c>
      <c r="I79" s="339" t="s">
        <v>1253</v>
      </c>
      <c r="J79" s="339">
        <v>20</v>
      </c>
      <c r="K79" s="353"/>
    </row>
    <row r="80" spans="2:11" s="1" customFormat="1" ht="15" customHeight="1">
      <c r="B80" s="351"/>
      <c r="C80" s="339" t="s">
        <v>1254</v>
      </c>
      <c r="D80" s="339"/>
      <c r="E80" s="339"/>
      <c r="F80" s="362" t="s">
        <v>1251</v>
      </c>
      <c r="G80" s="363"/>
      <c r="H80" s="339" t="s">
        <v>1255</v>
      </c>
      <c r="I80" s="339" t="s">
        <v>1253</v>
      </c>
      <c r="J80" s="339">
        <v>120</v>
      </c>
      <c r="K80" s="353"/>
    </row>
    <row r="81" spans="2:11" s="1" customFormat="1" ht="15" customHeight="1">
      <c r="B81" s="364"/>
      <c r="C81" s="339" t="s">
        <v>1256</v>
      </c>
      <c r="D81" s="339"/>
      <c r="E81" s="339"/>
      <c r="F81" s="362" t="s">
        <v>1257</v>
      </c>
      <c r="G81" s="363"/>
      <c r="H81" s="339" t="s">
        <v>1258</v>
      </c>
      <c r="I81" s="339" t="s">
        <v>1253</v>
      </c>
      <c r="J81" s="339">
        <v>50</v>
      </c>
      <c r="K81" s="353"/>
    </row>
    <row r="82" spans="2:11" s="1" customFormat="1" ht="15" customHeight="1">
      <c r="B82" s="364"/>
      <c r="C82" s="339" t="s">
        <v>1259</v>
      </c>
      <c r="D82" s="339"/>
      <c r="E82" s="339"/>
      <c r="F82" s="362" t="s">
        <v>1251</v>
      </c>
      <c r="G82" s="363"/>
      <c r="H82" s="339" t="s">
        <v>1260</v>
      </c>
      <c r="I82" s="339" t="s">
        <v>1261</v>
      </c>
      <c r="J82" s="339"/>
      <c r="K82" s="353"/>
    </row>
    <row r="83" spans="2:11" s="1" customFormat="1" ht="15" customHeight="1">
      <c r="B83" s="364"/>
      <c r="C83" s="365" t="s">
        <v>1262</v>
      </c>
      <c r="D83" s="365"/>
      <c r="E83" s="365"/>
      <c r="F83" s="366" t="s">
        <v>1257</v>
      </c>
      <c r="G83" s="365"/>
      <c r="H83" s="365" t="s">
        <v>1263</v>
      </c>
      <c r="I83" s="365" t="s">
        <v>1253</v>
      </c>
      <c r="J83" s="365">
        <v>15</v>
      </c>
      <c r="K83" s="353"/>
    </row>
    <row r="84" spans="2:11" s="1" customFormat="1" ht="15" customHeight="1">
      <c r="B84" s="364"/>
      <c r="C84" s="365" t="s">
        <v>1264</v>
      </c>
      <c r="D84" s="365"/>
      <c r="E84" s="365"/>
      <c r="F84" s="366" t="s">
        <v>1257</v>
      </c>
      <c r="G84" s="365"/>
      <c r="H84" s="365" t="s">
        <v>1265</v>
      </c>
      <c r="I84" s="365" t="s">
        <v>1253</v>
      </c>
      <c r="J84" s="365">
        <v>15</v>
      </c>
      <c r="K84" s="353"/>
    </row>
    <row r="85" spans="2:11" s="1" customFormat="1" ht="15" customHeight="1">
      <c r="B85" s="364"/>
      <c r="C85" s="365" t="s">
        <v>1266</v>
      </c>
      <c r="D85" s="365"/>
      <c r="E85" s="365"/>
      <c r="F85" s="366" t="s">
        <v>1257</v>
      </c>
      <c r="G85" s="365"/>
      <c r="H85" s="365" t="s">
        <v>1267</v>
      </c>
      <c r="I85" s="365" t="s">
        <v>1253</v>
      </c>
      <c r="J85" s="365">
        <v>20</v>
      </c>
      <c r="K85" s="353"/>
    </row>
    <row r="86" spans="2:11" s="1" customFormat="1" ht="15" customHeight="1">
      <c r="B86" s="364"/>
      <c r="C86" s="365" t="s">
        <v>1268</v>
      </c>
      <c r="D86" s="365"/>
      <c r="E86" s="365"/>
      <c r="F86" s="366" t="s">
        <v>1257</v>
      </c>
      <c r="G86" s="365"/>
      <c r="H86" s="365" t="s">
        <v>1269</v>
      </c>
      <c r="I86" s="365" t="s">
        <v>1253</v>
      </c>
      <c r="J86" s="365">
        <v>20</v>
      </c>
      <c r="K86" s="353"/>
    </row>
    <row r="87" spans="2:11" s="1" customFormat="1" ht="15" customHeight="1">
      <c r="B87" s="364"/>
      <c r="C87" s="339" t="s">
        <v>1270</v>
      </c>
      <c r="D87" s="339"/>
      <c r="E87" s="339"/>
      <c r="F87" s="362" t="s">
        <v>1257</v>
      </c>
      <c r="G87" s="363"/>
      <c r="H87" s="339" t="s">
        <v>1271</v>
      </c>
      <c r="I87" s="339" t="s">
        <v>1253</v>
      </c>
      <c r="J87" s="339">
        <v>50</v>
      </c>
      <c r="K87" s="353"/>
    </row>
    <row r="88" spans="2:11" s="1" customFormat="1" ht="15" customHeight="1">
      <c r="B88" s="364"/>
      <c r="C88" s="339" t="s">
        <v>1272</v>
      </c>
      <c r="D88" s="339"/>
      <c r="E88" s="339"/>
      <c r="F88" s="362" t="s">
        <v>1257</v>
      </c>
      <c r="G88" s="363"/>
      <c r="H88" s="339" t="s">
        <v>1273</v>
      </c>
      <c r="I88" s="339" t="s">
        <v>1253</v>
      </c>
      <c r="J88" s="339">
        <v>20</v>
      </c>
      <c r="K88" s="353"/>
    </row>
    <row r="89" spans="2:11" s="1" customFormat="1" ht="15" customHeight="1">
      <c r="B89" s="364"/>
      <c r="C89" s="339" t="s">
        <v>1274</v>
      </c>
      <c r="D89" s="339"/>
      <c r="E89" s="339"/>
      <c r="F89" s="362" t="s">
        <v>1257</v>
      </c>
      <c r="G89" s="363"/>
      <c r="H89" s="339" t="s">
        <v>1275</v>
      </c>
      <c r="I89" s="339" t="s">
        <v>1253</v>
      </c>
      <c r="J89" s="339">
        <v>20</v>
      </c>
      <c r="K89" s="353"/>
    </row>
    <row r="90" spans="2:11" s="1" customFormat="1" ht="15" customHeight="1">
      <c r="B90" s="364"/>
      <c r="C90" s="339" t="s">
        <v>1276</v>
      </c>
      <c r="D90" s="339"/>
      <c r="E90" s="339"/>
      <c r="F90" s="362" t="s">
        <v>1257</v>
      </c>
      <c r="G90" s="363"/>
      <c r="H90" s="339" t="s">
        <v>1277</v>
      </c>
      <c r="I90" s="339" t="s">
        <v>1253</v>
      </c>
      <c r="J90" s="339">
        <v>50</v>
      </c>
      <c r="K90" s="353"/>
    </row>
    <row r="91" spans="2:11" s="1" customFormat="1" ht="15" customHeight="1">
      <c r="B91" s="364"/>
      <c r="C91" s="339" t="s">
        <v>1278</v>
      </c>
      <c r="D91" s="339"/>
      <c r="E91" s="339"/>
      <c r="F91" s="362" t="s">
        <v>1257</v>
      </c>
      <c r="G91" s="363"/>
      <c r="H91" s="339" t="s">
        <v>1278</v>
      </c>
      <c r="I91" s="339" t="s">
        <v>1253</v>
      </c>
      <c r="J91" s="339">
        <v>50</v>
      </c>
      <c r="K91" s="353"/>
    </row>
    <row r="92" spans="2:11" s="1" customFormat="1" ht="15" customHeight="1">
      <c r="B92" s="364"/>
      <c r="C92" s="339" t="s">
        <v>1279</v>
      </c>
      <c r="D92" s="339"/>
      <c r="E92" s="339"/>
      <c r="F92" s="362" t="s">
        <v>1257</v>
      </c>
      <c r="G92" s="363"/>
      <c r="H92" s="339" t="s">
        <v>1280</v>
      </c>
      <c r="I92" s="339" t="s">
        <v>1253</v>
      </c>
      <c r="J92" s="339">
        <v>255</v>
      </c>
      <c r="K92" s="353"/>
    </row>
    <row r="93" spans="2:11" s="1" customFormat="1" ht="15" customHeight="1">
      <c r="B93" s="364"/>
      <c r="C93" s="339" t="s">
        <v>1281</v>
      </c>
      <c r="D93" s="339"/>
      <c r="E93" s="339"/>
      <c r="F93" s="362" t="s">
        <v>1251</v>
      </c>
      <c r="G93" s="363"/>
      <c r="H93" s="339" t="s">
        <v>1282</v>
      </c>
      <c r="I93" s="339" t="s">
        <v>1283</v>
      </c>
      <c r="J93" s="339"/>
      <c r="K93" s="353"/>
    </row>
    <row r="94" spans="2:11" s="1" customFormat="1" ht="15" customHeight="1">
      <c r="B94" s="364"/>
      <c r="C94" s="339" t="s">
        <v>1284</v>
      </c>
      <c r="D94" s="339"/>
      <c r="E94" s="339"/>
      <c r="F94" s="362" t="s">
        <v>1251</v>
      </c>
      <c r="G94" s="363"/>
      <c r="H94" s="339" t="s">
        <v>1285</v>
      </c>
      <c r="I94" s="339" t="s">
        <v>1286</v>
      </c>
      <c r="J94" s="339"/>
      <c r="K94" s="353"/>
    </row>
    <row r="95" spans="2:11" s="1" customFormat="1" ht="15" customHeight="1">
      <c r="B95" s="364"/>
      <c r="C95" s="339" t="s">
        <v>1287</v>
      </c>
      <c r="D95" s="339"/>
      <c r="E95" s="339"/>
      <c r="F95" s="362" t="s">
        <v>1251</v>
      </c>
      <c r="G95" s="363"/>
      <c r="H95" s="339" t="s">
        <v>1287</v>
      </c>
      <c r="I95" s="339" t="s">
        <v>1286</v>
      </c>
      <c r="J95" s="339"/>
      <c r="K95" s="353"/>
    </row>
    <row r="96" spans="2:11" s="1" customFormat="1" ht="15" customHeight="1">
      <c r="B96" s="364"/>
      <c r="C96" s="339" t="s">
        <v>38</v>
      </c>
      <c r="D96" s="339"/>
      <c r="E96" s="339"/>
      <c r="F96" s="362" t="s">
        <v>1251</v>
      </c>
      <c r="G96" s="363"/>
      <c r="H96" s="339" t="s">
        <v>1288</v>
      </c>
      <c r="I96" s="339" t="s">
        <v>1286</v>
      </c>
      <c r="J96" s="339"/>
      <c r="K96" s="353"/>
    </row>
    <row r="97" spans="2:11" s="1" customFormat="1" ht="15" customHeight="1">
      <c r="B97" s="364"/>
      <c r="C97" s="339" t="s">
        <v>48</v>
      </c>
      <c r="D97" s="339"/>
      <c r="E97" s="339"/>
      <c r="F97" s="362" t="s">
        <v>1251</v>
      </c>
      <c r="G97" s="363"/>
      <c r="H97" s="339" t="s">
        <v>1289</v>
      </c>
      <c r="I97" s="339" t="s">
        <v>1286</v>
      </c>
      <c r="J97" s="339"/>
      <c r="K97" s="353"/>
    </row>
    <row r="98" spans="2:11" s="1" customFormat="1" ht="15" customHeight="1">
      <c r="B98" s="367"/>
      <c r="C98" s="368"/>
      <c r="D98" s="368"/>
      <c r="E98" s="368"/>
      <c r="F98" s="368"/>
      <c r="G98" s="368"/>
      <c r="H98" s="368"/>
      <c r="I98" s="368"/>
      <c r="J98" s="368"/>
      <c r="K98" s="369"/>
    </row>
    <row r="99" spans="2:11" s="1" customFormat="1" ht="18.75" customHeight="1">
      <c r="B99" s="370"/>
      <c r="C99" s="371"/>
      <c r="D99" s="371"/>
      <c r="E99" s="371"/>
      <c r="F99" s="371"/>
      <c r="G99" s="371"/>
      <c r="H99" s="371"/>
      <c r="I99" s="371"/>
      <c r="J99" s="371"/>
      <c r="K99" s="370"/>
    </row>
    <row r="100" spans="2:11" s="1" customFormat="1" ht="18.75" customHeight="1"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</row>
    <row r="101" spans="2:11" s="1" customFormat="1" ht="7.5" customHeight="1">
      <c r="B101" s="348"/>
      <c r="C101" s="349"/>
      <c r="D101" s="349"/>
      <c r="E101" s="349"/>
      <c r="F101" s="349"/>
      <c r="G101" s="349"/>
      <c r="H101" s="349"/>
      <c r="I101" s="349"/>
      <c r="J101" s="349"/>
      <c r="K101" s="350"/>
    </row>
    <row r="102" spans="2:11" s="1" customFormat="1" ht="45" customHeight="1">
      <c r="B102" s="351"/>
      <c r="C102" s="352" t="s">
        <v>1290</v>
      </c>
      <c r="D102" s="352"/>
      <c r="E102" s="352"/>
      <c r="F102" s="352"/>
      <c r="G102" s="352"/>
      <c r="H102" s="352"/>
      <c r="I102" s="352"/>
      <c r="J102" s="352"/>
      <c r="K102" s="353"/>
    </row>
    <row r="103" spans="2:11" s="1" customFormat="1" ht="17.25" customHeight="1">
      <c r="B103" s="351"/>
      <c r="C103" s="354" t="s">
        <v>1245</v>
      </c>
      <c r="D103" s="354"/>
      <c r="E103" s="354"/>
      <c r="F103" s="354" t="s">
        <v>1246</v>
      </c>
      <c r="G103" s="355"/>
      <c r="H103" s="354" t="s">
        <v>54</v>
      </c>
      <c r="I103" s="354" t="s">
        <v>57</v>
      </c>
      <c r="J103" s="354" t="s">
        <v>1247</v>
      </c>
      <c r="K103" s="353"/>
    </row>
    <row r="104" spans="2:11" s="1" customFormat="1" ht="17.25" customHeight="1">
      <c r="B104" s="351"/>
      <c r="C104" s="356" t="s">
        <v>1248</v>
      </c>
      <c r="D104" s="356"/>
      <c r="E104" s="356"/>
      <c r="F104" s="357" t="s">
        <v>1249</v>
      </c>
      <c r="G104" s="358"/>
      <c r="H104" s="356"/>
      <c r="I104" s="356"/>
      <c r="J104" s="356" t="s">
        <v>1250</v>
      </c>
      <c r="K104" s="353"/>
    </row>
    <row r="105" spans="2:11" s="1" customFormat="1" ht="5.25" customHeight="1">
      <c r="B105" s="351"/>
      <c r="C105" s="354"/>
      <c r="D105" s="354"/>
      <c r="E105" s="354"/>
      <c r="F105" s="354"/>
      <c r="G105" s="372"/>
      <c r="H105" s="354"/>
      <c r="I105" s="354"/>
      <c r="J105" s="354"/>
      <c r="K105" s="353"/>
    </row>
    <row r="106" spans="2:11" s="1" customFormat="1" ht="15" customHeight="1">
      <c r="B106" s="351"/>
      <c r="C106" s="339" t="s">
        <v>53</v>
      </c>
      <c r="D106" s="361"/>
      <c r="E106" s="361"/>
      <c r="F106" s="362" t="s">
        <v>1251</v>
      </c>
      <c r="G106" s="339"/>
      <c r="H106" s="339" t="s">
        <v>1291</v>
      </c>
      <c r="I106" s="339" t="s">
        <v>1253</v>
      </c>
      <c r="J106" s="339">
        <v>20</v>
      </c>
      <c r="K106" s="353"/>
    </row>
    <row r="107" spans="2:11" s="1" customFormat="1" ht="15" customHeight="1">
      <c r="B107" s="351"/>
      <c r="C107" s="339" t="s">
        <v>1254</v>
      </c>
      <c r="D107" s="339"/>
      <c r="E107" s="339"/>
      <c r="F107" s="362" t="s">
        <v>1251</v>
      </c>
      <c r="G107" s="339"/>
      <c r="H107" s="339" t="s">
        <v>1291</v>
      </c>
      <c r="I107" s="339" t="s">
        <v>1253</v>
      </c>
      <c r="J107" s="339">
        <v>120</v>
      </c>
      <c r="K107" s="353"/>
    </row>
    <row r="108" spans="2:11" s="1" customFormat="1" ht="15" customHeight="1">
      <c r="B108" s="364"/>
      <c r="C108" s="339" t="s">
        <v>1256</v>
      </c>
      <c r="D108" s="339"/>
      <c r="E108" s="339"/>
      <c r="F108" s="362" t="s">
        <v>1257</v>
      </c>
      <c r="G108" s="339"/>
      <c r="H108" s="339" t="s">
        <v>1291</v>
      </c>
      <c r="I108" s="339" t="s">
        <v>1253</v>
      </c>
      <c r="J108" s="339">
        <v>50</v>
      </c>
      <c r="K108" s="353"/>
    </row>
    <row r="109" spans="2:11" s="1" customFormat="1" ht="15" customHeight="1">
      <c r="B109" s="364"/>
      <c r="C109" s="339" t="s">
        <v>1259</v>
      </c>
      <c r="D109" s="339"/>
      <c r="E109" s="339"/>
      <c r="F109" s="362" t="s">
        <v>1251</v>
      </c>
      <c r="G109" s="339"/>
      <c r="H109" s="339" t="s">
        <v>1291</v>
      </c>
      <c r="I109" s="339" t="s">
        <v>1261</v>
      </c>
      <c r="J109" s="339"/>
      <c r="K109" s="353"/>
    </row>
    <row r="110" spans="2:11" s="1" customFormat="1" ht="15" customHeight="1">
      <c r="B110" s="364"/>
      <c r="C110" s="339" t="s">
        <v>1270</v>
      </c>
      <c r="D110" s="339"/>
      <c r="E110" s="339"/>
      <c r="F110" s="362" t="s">
        <v>1257</v>
      </c>
      <c r="G110" s="339"/>
      <c r="H110" s="339" t="s">
        <v>1291</v>
      </c>
      <c r="I110" s="339" t="s">
        <v>1253</v>
      </c>
      <c r="J110" s="339">
        <v>50</v>
      </c>
      <c r="K110" s="353"/>
    </row>
    <row r="111" spans="2:11" s="1" customFormat="1" ht="15" customHeight="1">
      <c r="B111" s="364"/>
      <c r="C111" s="339" t="s">
        <v>1278</v>
      </c>
      <c r="D111" s="339"/>
      <c r="E111" s="339"/>
      <c r="F111" s="362" t="s">
        <v>1257</v>
      </c>
      <c r="G111" s="339"/>
      <c r="H111" s="339" t="s">
        <v>1291</v>
      </c>
      <c r="I111" s="339" t="s">
        <v>1253</v>
      </c>
      <c r="J111" s="339">
        <v>50</v>
      </c>
      <c r="K111" s="353"/>
    </row>
    <row r="112" spans="2:11" s="1" customFormat="1" ht="15" customHeight="1">
      <c r="B112" s="364"/>
      <c r="C112" s="339" t="s">
        <v>1276</v>
      </c>
      <c r="D112" s="339"/>
      <c r="E112" s="339"/>
      <c r="F112" s="362" t="s">
        <v>1257</v>
      </c>
      <c r="G112" s="339"/>
      <c r="H112" s="339" t="s">
        <v>1291</v>
      </c>
      <c r="I112" s="339" t="s">
        <v>1253</v>
      </c>
      <c r="J112" s="339">
        <v>50</v>
      </c>
      <c r="K112" s="353"/>
    </row>
    <row r="113" spans="2:11" s="1" customFormat="1" ht="15" customHeight="1">
      <c r="B113" s="364"/>
      <c r="C113" s="339" t="s">
        <v>53</v>
      </c>
      <c r="D113" s="339"/>
      <c r="E113" s="339"/>
      <c r="F113" s="362" t="s">
        <v>1251</v>
      </c>
      <c r="G113" s="339"/>
      <c r="H113" s="339" t="s">
        <v>1292</v>
      </c>
      <c r="I113" s="339" t="s">
        <v>1253</v>
      </c>
      <c r="J113" s="339">
        <v>20</v>
      </c>
      <c r="K113" s="353"/>
    </row>
    <row r="114" spans="2:11" s="1" customFormat="1" ht="15" customHeight="1">
      <c r="B114" s="364"/>
      <c r="C114" s="339" t="s">
        <v>1293</v>
      </c>
      <c r="D114" s="339"/>
      <c r="E114" s="339"/>
      <c r="F114" s="362" t="s">
        <v>1251</v>
      </c>
      <c r="G114" s="339"/>
      <c r="H114" s="339" t="s">
        <v>1294</v>
      </c>
      <c r="I114" s="339" t="s">
        <v>1253</v>
      </c>
      <c r="J114" s="339">
        <v>120</v>
      </c>
      <c r="K114" s="353"/>
    </row>
    <row r="115" spans="2:11" s="1" customFormat="1" ht="15" customHeight="1">
      <c r="B115" s="364"/>
      <c r="C115" s="339" t="s">
        <v>38</v>
      </c>
      <c r="D115" s="339"/>
      <c r="E115" s="339"/>
      <c r="F115" s="362" t="s">
        <v>1251</v>
      </c>
      <c r="G115" s="339"/>
      <c r="H115" s="339" t="s">
        <v>1295</v>
      </c>
      <c r="I115" s="339" t="s">
        <v>1286</v>
      </c>
      <c r="J115" s="339"/>
      <c r="K115" s="353"/>
    </row>
    <row r="116" spans="2:11" s="1" customFormat="1" ht="15" customHeight="1">
      <c r="B116" s="364"/>
      <c r="C116" s="339" t="s">
        <v>48</v>
      </c>
      <c r="D116" s="339"/>
      <c r="E116" s="339"/>
      <c r="F116" s="362" t="s">
        <v>1251</v>
      </c>
      <c r="G116" s="339"/>
      <c r="H116" s="339" t="s">
        <v>1296</v>
      </c>
      <c r="I116" s="339" t="s">
        <v>1286</v>
      </c>
      <c r="J116" s="339"/>
      <c r="K116" s="353"/>
    </row>
    <row r="117" spans="2:11" s="1" customFormat="1" ht="15" customHeight="1">
      <c r="B117" s="364"/>
      <c r="C117" s="339" t="s">
        <v>57</v>
      </c>
      <c r="D117" s="339"/>
      <c r="E117" s="339"/>
      <c r="F117" s="362" t="s">
        <v>1251</v>
      </c>
      <c r="G117" s="339"/>
      <c r="H117" s="339" t="s">
        <v>1297</v>
      </c>
      <c r="I117" s="339" t="s">
        <v>1298</v>
      </c>
      <c r="J117" s="339"/>
      <c r="K117" s="353"/>
    </row>
    <row r="118" spans="2:11" s="1" customFormat="1" ht="15" customHeight="1">
      <c r="B118" s="367"/>
      <c r="C118" s="373"/>
      <c r="D118" s="373"/>
      <c r="E118" s="373"/>
      <c r="F118" s="373"/>
      <c r="G118" s="373"/>
      <c r="H118" s="373"/>
      <c r="I118" s="373"/>
      <c r="J118" s="373"/>
      <c r="K118" s="369"/>
    </row>
    <row r="119" spans="2:11" s="1" customFormat="1" ht="18.75" customHeight="1">
      <c r="B119" s="374"/>
      <c r="C119" s="375"/>
      <c r="D119" s="375"/>
      <c r="E119" s="375"/>
      <c r="F119" s="376"/>
      <c r="G119" s="375"/>
      <c r="H119" s="375"/>
      <c r="I119" s="375"/>
      <c r="J119" s="375"/>
      <c r="K119" s="374"/>
    </row>
    <row r="120" spans="2:11" s="1" customFormat="1" ht="18.75" customHeight="1"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</row>
    <row r="121" spans="2:11" s="1" customFormat="1" ht="7.5" customHeight="1">
      <c r="B121" s="377"/>
      <c r="C121" s="378"/>
      <c r="D121" s="378"/>
      <c r="E121" s="378"/>
      <c r="F121" s="378"/>
      <c r="G121" s="378"/>
      <c r="H121" s="378"/>
      <c r="I121" s="378"/>
      <c r="J121" s="378"/>
      <c r="K121" s="379"/>
    </row>
    <row r="122" spans="2:11" s="1" customFormat="1" ht="45" customHeight="1">
      <c r="B122" s="380"/>
      <c r="C122" s="330" t="s">
        <v>1299</v>
      </c>
      <c r="D122" s="330"/>
      <c r="E122" s="330"/>
      <c r="F122" s="330"/>
      <c r="G122" s="330"/>
      <c r="H122" s="330"/>
      <c r="I122" s="330"/>
      <c r="J122" s="330"/>
      <c r="K122" s="381"/>
    </row>
    <row r="123" spans="2:11" s="1" customFormat="1" ht="17.25" customHeight="1">
      <c r="B123" s="382"/>
      <c r="C123" s="354" t="s">
        <v>1245</v>
      </c>
      <c r="D123" s="354"/>
      <c r="E123" s="354"/>
      <c r="F123" s="354" t="s">
        <v>1246</v>
      </c>
      <c r="G123" s="355"/>
      <c r="H123" s="354" t="s">
        <v>54</v>
      </c>
      <c r="I123" s="354" t="s">
        <v>57</v>
      </c>
      <c r="J123" s="354" t="s">
        <v>1247</v>
      </c>
      <c r="K123" s="383"/>
    </row>
    <row r="124" spans="2:11" s="1" customFormat="1" ht="17.25" customHeight="1">
      <c r="B124" s="382"/>
      <c r="C124" s="356" t="s">
        <v>1248</v>
      </c>
      <c r="D124" s="356"/>
      <c r="E124" s="356"/>
      <c r="F124" s="357" t="s">
        <v>1249</v>
      </c>
      <c r="G124" s="358"/>
      <c r="H124" s="356"/>
      <c r="I124" s="356"/>
      <c r="J124" s="356" t="s">
        <v>1250</v>
      </c>
      <c r="K124" s="383"/>
    </row>
    <row r="125" spans="2:11" s="1" customFormat="1" ht="5.25" customHeight="1">
      <c r="B125" s="384"/>
      <c r="C125" s="359"/>
      <c r="D125" s="359"/>
      <c r="E125" s="359"/>
      <c r="F125" s="359"/>
      <c r="G125" s="385"/>
      <c r="H125" s="359"/>
      <c r="I125" s="359"/>
      <c r="J125" s="359"/>
      <c r="K125" s="386"/>
    </row>
    <row r="126" spans="2:11" s="1" customFormat="1" ht="15" customHeight="1">
      <c r="B126" s="384"/>
      <c r="C126" s="339" t="s">
        <v>1254</v>
      </c>
      <c r="D126" s="361"/>
      <c r="E126" s="361"/>
      <c r="F126" s="362" t="s">
        <v>1251</v>
      </c>
      <c r="G126" s="339"/>
      <c r="H126" s="339" t="s">
        <v>1291</v>
      </c>
      <c r="I126" s="339" t="s">
        <v>1253</v>
      </c>
      <c r="J126" s="339">
        <v>120</v>
      </c>
      <c r="K126" s="387"/>
    </row>
    <row r="127" spans="2:11" s="1" customFormat="1" ht="15" customHeight="1">
      <c r="B127" s="384"/>
      <c r="C127" s="339" t="s">
        <v>1300</v>
      </c>
      <c r="D127" s="339"/>
      <c r="E127" s="339"/>
      <c r="F127" s="362" t="s">
        <v>1251</v>
      </c>
      <c r="G127" s="339"/>
      <c r="H127" s="339" t="s">
        <v>1301</v>
      </c>
      <c r="I127" s="339" t="s">
        <v>1253</v>
      </c>
      <c r="J127" s="339" t="s">
        <v>1302</v>
      </c>
      <c r="K127" s="387"/>
    </row>
    <row r="128" spans="2:11" s="1" customFormat="1" ht="15" customHeight="1">
      <c r="B128" s="384"/>
      <c r="C128" s="339" t="s">
        <v>88</v>
      </c>
      <c r="D128" s="339"/>
      <c r="E128" s="339"/>
      <c r="F128" s="362" t="s">
        <v>1251</v>
      </c>
      <c r="G128" s="339"/>
      <c r="H128" s="339" t="s">
        <v>1303</v>
      </c>
      <c r="I128" s="339" t="s">
        <v>1253</v>
      </c>
      <c r="J128" s="339" t="s">
        <v>1302</v>
      </c>
      <c r="K128" s="387"/>
    </row>
    <row r="129" spans="2:11" s="1" customFormat="1" ht="15" customHeight="1">
      <c r="B129" s="384"/>
      <c r="C129" s="339" t="s">
        <v>1262</v>
      </c>
      <c r="D129" s="339"/>
      <c r="E129" s="339"/>
      <c r="F129" s="362" t="s">
        <v>1257</v>
      </c>
      <c r="G129" s="339"/>
      <c r="H129" s="339" t="s">
        <v>1263</v>
      </c>
      <c r="I129" s="339" t="s">
        <v>1253</v>
      </c>
      <c r="J129" s="339">
        <v>15</v>
      </c>
      <c r="K129" s="387"/>
    </row>
    <row r="130" spans="2:11" s="1" customFormat="1" ht="15" customHeight="1">
      <c r="B130" s="384"/>
      <c r="C130" s="365" t="s">
        <v>1264</v>
      </c>
      <c r="D130" s="365"/>
      <c r="E130" s="365"/>
      <c r="F130" s="366" t="s">
        <v>1257</v>
      </c>
      <c r="G130" s="365"/>
      <c r="H130" s="365" t="s">
        <v>1265</v>
      </c>
      <c r="I130" s="365" t="s">
        <v>1253</v>
      </c>
      <c r="J130" s="365">
        <v>15</v>
      </c>
      <c r="K130" s="387"/>
    </row>
    <row r="131" spans="2:11" s="1" customFormat="1" ht="15" customHeight="1">
      <c r="B131" s="384"/>
      <c r="C131" s="365" t="s">
        <v>1266</v>
      </c>
      <c r="D131" s="365"/>
      <c r="E131" s="365"/>
      <c r="F131" s="366" t="s">
        <v>1257</v>
      </c>
      <c r="G131" s="365"/>
      <c r="H131" s="365" t="s">
        <v>1267</v>
      </c>
      <c r="I131" s="365" t="s">
        <v>1253</v>
      </c>
      <c r="J131" s="365">
        <v>20</v>
      </c>
      <c r="K131" s="387"/>
    </row>
    <row r="132" spans="2:11" s="1" customFormat="1" ht="15" customHeight="1">
      <c r="B132" s="384"/>
      <c r="C132" s="365" t="s">
        <v>1268</v>
      </c>
      <c r="D132" s="365"/>
      <c r="E132" s="365"/>
      <c r="F132" s="366" t="s">
        <v>1257</v>
      </c>
      <c r="G132" s="365"/>
      <c r="H132" s="365" t="s">
        <v>1269</v>
      </c>
      <c r="I132" s="365" t="s">
        <v>1253</v>
      </c>
      <c r="J132" s="365">
        <v>20</v>
      </c>
      <c r="K132" s="387"/>
    </row>
    <row r="133" spans="2:11" s="1" customFormat="1" ht="15" customHeight="1">
      <c r="B133" s="384"/>
      <c r="C133" s="339" t="s">
        <v>1256</v>
      </c>
      <c r="D133" s="339"/>
      <c r="E133" s="339"/>
      <c r="F133" s="362" t="s">
        <v>1257</v>
      </c>
      <c r="G133" s="339"/>
      <c r="H133" s="339" t="s">
        <v>1291</v>
      </c>
      <c r="I133" s="339" t="s">
        <v>1253</v>
      </c>
      <c r="J133" s="339">
        <v>50</v>
      </c>
      <c r="K133" s="387"/>
    </row>
    <row r="134" spans="2:11" s="1" customFormat="1" ht="15" customHeight="1">
      <c r="B134" s="384"/>
      <c r="C134" s="339" t="s">
        <v>1270</v>
      </c>
      <c r="D134" s="339"/>
      <c r="E134" s="339"/>
      <c r="F134" s="362" t="s">
        <v>1257</v>
      </c>
      <c r="G134" s="339"/>
      <c r="H134" s="339" t="s">
        <v>1291</v>
      </c>
      <c r="I134" s="339" t="s">
        <v>1253</v>
      </c>
      <c r="J134" s="339">
        <v>50</v>
      </c>
      <c r="K134" s="387"/>
    </row>
    <row r="135" spans="2:11" s="1" customFormat="1" ht="15" customHeight="1">
      <c r="B135" s="384"/>
      <c r="C135" s="339" t="s">
        <v>1276</v>
      </c>
      <c r="D135" s="339"/>
      <c r="E135" s="339"/>
      <c r="F135" s="362" t="s">
        <v>1257</v>
      </c>
      <c r="G135" s="339"/>
      <c r="H135" s="339" t="s">
        <v>1291</v>
      </c>
      <c r="I135" s="339" t="s">
        <v>1253</v>
      </c>
      <c r="J135" s="339">
        <v>50</v>
      </c>
      <c r="K135" s="387"/>
    </row>
    <row r="136" spans="2:11" s="1" customFormat="1" ht="15" customHeight="1">
      <c r="B136" s="384"/>
      <c r="C136" s="339" t="s">
        <v>1278</v>
      </c>
      <c r="D136" s="339"/>
      <c r="E136" s="339"/>
      <c r="F136" s="362" t="s">
        <v>1257</v>
      </c>
      <c r="G136" s="339"/>
      <c r="H136" s="339" t="s">
        <v>1291</v>
      </c>
      <c r="I136" s="339" t="s">
        <v>1253</v>
      </c>
      <c r="J136" s="339">
        <v>50</v>
      </c>
      <c r="K136" s="387"/>
    </row>
    <row r="137" spans="2:11" s="1" customFormat="1" ht="15" customHeight="1">
      <c r="B137" s="384"/>
      <c r="C137" s="339" t="s">
        <v>1279</v>
      </c>
      <c r="D137" s="339"/>
      <c r="E137" s="339"/>
      <c r="F137" s="362" t="s">
        <v>1257</v>
      </c>
      <c r="G137" s="339"/>
      <c r="H137" s="339" t="s">
        <v>1304</v>
      </c>
      <c r="I137" s="339" t="s">
        <v>1253</v>
      </c>
      <c r="J137" s="339">
        <v>255</v>
      </c>
      <c r="K137" s="387"/>
    </row>
    <row r="138" spans="2:11" s="1" customFormat="1" ht="15" customHeight="1">
      <c r="B138" s="384"/>
      <c r="C138" s="339" t="s">
        <v>1281</v>
      </c>
      <c r="D138" s="339"/>
      <c r="E138" s="339"/>
      <c r="F138" s="362" t="s">
        <v>1251</v>
      </c>
      <c r="G138" s="339"/>
      <c r="H138" s="339" t="s">
        <v>1305</v>
      </c>
      <c r="I138" s="339" t="s">
        <v>1283</v>
      </c>
      <c r="J138" s="339"/>
      <c r="K138" s="387"/>
    </row>
    <row r="139" spans="2:11" s="1" customFormat="1" ht="15" customHeight="1">
      <c r="B139" s="384"/>
      <c r="C139" s="339" t="s">
        <v>1284</v>
      </c>
      <c r="D139" s="339"/>
      <c r="E139" s="339"/>
      <c r="F139" s="362" t="s">
        <v>1251</v>
      </c>
      <c r="G139" s="339"/>
      <c r="H139" s="339" t="s">
        <v>1306</v>
      </c>
      <c r="I139" s="339" t="s">
        <v>1286</v>
      </c>
      <c r="J139" s="339"/>
      <c r="K139" s="387"/>
    </row>
    <row r="140" spans="2:11" s="1" customFormat="1" ht="15" customHeight="1">
      <c r="B140" s="384"/>
      <c r="C140" s="339" t="s">
        <v>1287</v>
      </c>
      <c r="D140" s="339"/>
      <c r="E140" s="339"/>
      <c r="F140" s="362" t="s">
        <v>1251</v>
      </c>
      <c r="G140" s="339"/>
      <c r="H140" s="339" t="s">
        <v>1287</v>
      </c>
      <c r="I140" s="339" t="s">
        <v>1286</v>
      </c>
      <c r="J140" s="339"/>
      <c r="K140" s="387"/>
    </row>
    <row r="141" spans="2:11" s="1" customFormat="1" ht="15" customHeight="1">
      <c r="B141" s="384"/>
      <c r="C141" s="339" t="s">
        <v>38</v>
      </c>
      <c r="D141" s="339"/>
      <c r="E141" s="339"/>
      <c r="F141" s="362" t="s">
        <v>1251</v>
      </c>
      <c r="G141" s="339"/>
      <c r="H141" s="339" t="s">
        <v>1307</v>
      </c>
      <c r="I141" s="339" t="s">
        <v>1286</v>
      </c>
      <c r="J141" s="339"/>
      <c r="K141" s="387"/>
    </row>
    <row r="142" spans="2:11" s="1" customFormat="1" ht="15" customHeight="1">
      <c r="B142" s="384"/>
      <c r="C142" s="339" t="s">
        <v>1308</v>
      </c>
      <c r="D142" s="339"/>
      <c r="E142" s="339"/>
      <c r="F142" s="362" t="s">
        <v>1251</v>
      </c>
      <c r="G142" s="339"/>
      <c r="H142" s="339" t="s">
        <v>1309</v>
      </c>
      <c r="I142" s="339" t="s">
        <v>1286</v>
      </c>
      <c r="J142" s="339"/>
      <c r="K142" s="387"/>
    </row>
    <row r="143" spans="2:11" s="1" customFormat="1" ht="15" customHeight="1">
      <c r="B143" s="388"/>
      <c r="C143" s="389"/>
      <c r="D143" s="389"/>
      <c r="E143" s="389"/>
      <c r="F143" s="389"/>
      <c r="G143" s="389"/>
      <c r="H143" s="389"/>
      <c r="I143" s="389"/>
      <c r="J143" s="389"/>
      <c r="K143" s="390"/>
    </row>
    <row r="144" spans="2:11" s="1" customFormat="1" ht="18.75" customHeight="1">
      <c r="B144" s="375"/>
      <c r="C144" s="375"/>
      <c r="D144" s="375"/>
      <c r="E144" s="375"/>
      <c r="F144" s="376"/>
      <c r="G144" s="375"/>
      <c r="H144" s="375"/>
      <c r="I144" s="375"/>
      <c r="J144" s="375"/>
      <c r="K144" s="375"/>
    </row>
    <row r="145" spans="2:11" s="1" customFormat="1" ht="18.75" customHeight="1"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</row>
    <row r="146" spans="2:11" s="1" customFormat="1" ht="7.5" customHeight="1">
      <c r="B146" s="348"/>
      <c r="C146" s="349"/>
      <c r="D146" s="349"/>
      <c r="E146" s="349"/>
      <c r="F146" s="349"/>
      <c r="G146" s="349"/>
      <c r="H146" s="349"/>
      <c r="I146" s="349"/>
      <c r="J146" s="349"/>
      <c r="K146" s="350"/>
    </row>
    <row r="147" spans="2:11" s="1" customFormat="1" ht="45" customHeight="1">
      <c r="B147" s="351"/>
      <c r="C147" s="352" t="s">
        <v>1310</v>
      </c>
      <c r="D147" s="352"/>
      <c r="E147" s="352"/>
      <c r="F147" s="352"/>
      <c r="G147" s="352"/>
      <c r="H147" s="352"/>
      <c r="I147" s="352"/>
      <c r="J147" s="352"/>
      <c r="K147" s="353"/>
    </row>
    <row r="148" spans="2:11" s="1" customFormat="1" ht="17.25" customHeight="1">
      <c r="B148" s="351"/>
      <c r="C148" s="354" t="s">
        <v>1245</v>
      </c>
      <c r="D148" s="354"/>
      <c r="E148" s="354"/>
      <c r="F148" s="354" t="s">
        <v>1246</v>
      </c>
      <c r="G148" s="355"/>
      <c r="H148" s="354" t="s">
        <v>54</v>
      </c>
      <c r="I148" s="354" t="s">
        <v>57</v>
      </c>
      <c r="J148" s="354" t="s">
        <v>1247</v>
      </c>
      <c r="K148" s="353"/>
    </row>
    <row r="149" spans="2:11" s="1" customFormat="1" ht="17.25" customHeight="1">
      <c r="B149" s="351"/>
      <c r="C149" s="356" t="s">
        <v>1248</v>
      </c>
      <c r="D149" s="356"/>
      <c r="E149" s="356"/>
      <c r="F149" s="357" t="s">
        <v>1249</v>
      </c>
      <c r="G149" s="358"/>
      <c r="H149" s="356"/>
      <c r="I149" s="356"/>
      <c r="J149" s="356" t="s">
        <v>1250</v>
      </c>
      <c r="K149" s="353"/>
    </row>
    <row r="150" spans="2:11" s="1" customFormat="1" ht="5.25" customHeight="1">
      <c r="B150" s="364"/>
      <c r="C150" s="359"/>
      <c r="D150" s="359"/>
      <c r="E150" s="359"/>
      <c r="F150" s="359"/>
      <c r="G150" s="360"/>
      <c r="H150" s="359"/>
      <c r="I150" s="359"/>
      <c r="J150" s="359"/>
      <c r="K150" s="387"/>
    </row>
    <row r="151" spans="2:11" s="1" customFormat="1" ht="15" customHeight="1">
      <c r="B151" s="364"/>
      <c r="C151" s="391" t="s">
        <v>1254</v>
      </c>
      <c r="D151" s="339"/>
      <c r="E151" s="339"/>
      <c r="F151" s="392" t="s">
        <v>1251</v>
      </c>
      <c r="G151" s="339"/>
      <c r="H151" s="391" t="s">
        <v>1291</v>
      </c>
      <c r="I151" s="391" t="s">
        <v>1253</v>
      </c>
      <c r="J151" s="391">
        <v>120</v>
      </c>
      <c r="K151" s="387"/>
    </row>
    <row r="152" spans="2:11" s="1" customFormat="1" ht="15" customHeight="1">
      <c r="B152" s="364"/>
      <c r="C152" s="391" t="s">
        <v>1300</v>
      </c>
      <c r="D152" s="339"/>
      <c r="E152" s="339"/>
      <c r="F152" s="392" t="s">
        <v>1251</v>
      </c>
      <c r="G152" s="339"/>
      <c r="H152" s="391" t="s">
        <v>1311</v>
      </c>
      <c r="I152" s="391" t="s">
        <v>1253</v>
      </c>
      <c r="J152" s="391" t="s">
        <v>1302</v>
      </c>
      <c r="K152" s="387"/>
    </row>
    <row r="153" spans="2:11" s="1" customFormat="1" ht="15" customHeight="1">
      <c r="B153" s="364"/>
      <c r="C153" s="391" t="s">
        <v>88</v>
      </c>
      <c r="D153" s="339"/>
      <c r="E153" s="339"/>
      <c r="F153" s="392" t="s">
        <v>1251</v>
      </c>
      <c r="G153" s="339"/>
      <c r="H153" s="391" t="s">
        <v>1312</v>
      </c>
      <c r="I153" s="391" t="s">
        <v>1253</v>
      </c>
      <c r="J153" s="391" t="s">
        <v>1302</v>
      </c>
      <c r="K153" s="387"/>
    </row>
    <row r="154" spans="2:11" s="1" customFormat="1" ht="15" customHeight="1">
      <c r="B154" s="364"/>
      <c r="C154" s="391" t="s">
        <v>1256</v>
      </c>
      <c r="D154" s="339"/>
      <c r="E154" s="339"/>
      <c r="F154" s="392" t="s">
        <v>1257</v>
      </c>
      <c r="G154" s="339"/>
      <c r="H154" s="391" t="s">
        <v>1291</v>
      </c>
      <c r="I154" s="391" t="s">
        <v>1253</v>
      </c>
      <c r="J154" s="391">
        <v>50</v>
      </c>
      <c r="K154" s="387"/>
    </row>
    <row r="155" spans="2:11" s="1" customFormat="1" ht="15" customHeight="1">
      <c r="B155" s="364"/>
      <c r="C155" s="391" t="s">
        <v>1259</v>
      </c>
      <c r="D155" s="339"/>
      <c r="E155" s="339"/>
      <c r="F155" s="392" t="s">
        <v>1251</v>
      </c>
      <c r="G155" s="339"/>
      <c r="H155" s="391" t="s">
        <v>1291</v>
      </c>
      <c r="I155" s="391" t="s">
        <v>1261</v>
      </c>
      <c r="J155" s="391"/>
      <c r="K155" s="387"/>
    </row>
    <row r="156" spans="2:11" s="1" customFormat="1" ht="15" customHeight="1">
      <c r="B156" s="364"/>
      <c r="C156" s="391" t="s">
        <v>1270</v>
      </c>
      <c r="D156" s="339"/>
      <c r="E156" s="339"/>
      <c r="F156" s="392" t="s">
        <v>1257</v>
      </c>
      <c r="G156" s="339"/>
      <c r="H156" s="391" t="s">
        <v>1291</v>
      </c>
      <c r="I156" s="391" t="s">
        <v>1253</v>
      </c>
      <c r="J156" s="391">
        <v>50</v>
      </c>
      <c r="K156" s="387"/>
    </row>
    <row r="157" spans="2:11" s="1" customFormat="1" ht="15" customHeight="1">
      <c r="B157" s="364"/>
      <c r="C157" s="391" t="s">
        <v>1278</v>
      </c>
      <c r="D157" s="339"/>
      <c r="E157" s="339"/>
      <c r="F157" s="392" t="s">
        <v>1257</v>
      </c>
      <c r="G157" s="339"/>
      <c r="H157" s="391" t="s">
        <v>1291</v>
      </c>
      <c r="I157" s="391" t="s">
        <v>1253</v>
      </c>
      <c r="J157" s="391">
        <v>50</v>
      </c>
      <c r="K157" s="387"/>
    </row>
    <row r="158" spans="2:11" s="1" customFormat="1" ht="15" customHeight="1">
      <c r="B158" s="364"/>
      <c r="C158" s="391" t="s">
        <v>1276</v>
      </c>
      <c r="D158" s="339"/>
      <c r="E158" s="339"/>
      <c r="F158" s="392" t="s">
        <v>1257</v>
      </c>
      <c r="G158" s="339"/>
      <c r="H158" s="391" t="s">
        <v>1291</v>
      </c>
      <c r="I158" s="391" t="s">
        <v>1253</v>
      </c>
      <c r="J158" s="391">
        <v>50</v>
      </c>
      <c r="K158" s="387"/>
    </row>
    <row r="159" spans="2:11" s="1" customFormat="1" ht="15" customHeight="1">
      <c r="B159" s="364"/>
      <c r="C159" s="391" t="s">
        <v>110</v>
      </c>
      <c r="D159" s="339"/>
      <c r="E159" s="339"/>
      <c r="F159" s="392" t="s">
        <v>1251</v>
      </c>
      <c r="G159" s="339"/>
      <c r="H159" s="391" t="s">
        <v>1313</v>
      </c>
      <c r="I159" s="391" t="s">
        <v>1253</v>
      </c>
      <c r="J159" s="391" t="s">
        <v>1314</v>
      </c>
      <c r="K159" s="387"/>
    </row>
    <row r="160" spans="2:11" s="1" customFormat="1" ht="15" customHeight="1">
      <c r="B160" s="364"/>
      <c r="C160" s="391" t="s">
        <v>1315</v>
      </c>
      <c r="D160" s="339"/>
      <c r="E160" s="339"/>
      <c r="F160" s="392" t="s">
        <v>1251</v>
      </c>
      <c r="G160" s="339"/>
      <c r="H160" s="391" t="s">
        <v>1316</v>
      </c>
      <c r="I160" s="391" t="s">
        <v>1286</v>
      </c>
      <c r="J160" s="391"/>
      <c r="K160" s="387"/>
    </row>
    <row r="161" spans="2:11" s="1" customFormat="1" ht="15" customHeight="1">
      <c r="B161" s="393"/>
      <c r="C161" s="373"/>
      <c r="D161" s="373"/>
      <c r="E161" s="373"/>
      <c r="F161" s="373"/>
      <c r="G161" s="373"/>
      <c r="H161" s="373"/>
      <c r="I161" s="373"/>
      <c r="J161" s="373"/>
      <c r="K161" s="394"/>
    </row>
    <row r="162" spans="2:11" s="1" customFormat="1" ht="18.75" customHeight="1">
      <c r="B162" s="375"/>
      <c r="C162" s="385"/>
      <c r="D162" s="385"/>
      <c r="E162" s="385"/>
      <c r="F162" s="395"/>
      <c r="G162" s="385"/>
      <c r="H162" s="385"/>
      <c r="I162" s="385"/>
      <c r="J162" s="385"/>
      <c r="K162" s="375"/>
    </row>
    <row r="163" spans="2:11" s="1" customFormat="1" ht="18.75" customHeight="1"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</row>
    <row r="164" spans="2:11" s="1" customFormat="1" ht="7.5" customHeight="1">
      <c r="B164" s="326"/>
      <c r="C164" s="327"/>
      <c r="D164" s="327"/>
      <c r="E164" s="327"/>
      <c r="F164" s="327"/>
      <c r="G164" s="327"/>
      <c r="H164" s="327"/>
      <c r="I164" s="327"/>
      <c r="J164" s="327"/>
      <c r="K164" s="328"/>
    </row>
    <row r="165" spans="2:11" s="1" customFormat="1" ht="45" customHeight="1">
      <c r="B165" s="329"/>
      <c r="C165" s="330" t="s">
        <v>1317</v>
      </c>
      <c r="D165" s="330"/>
      <c r="E165" s="330"/>
      <c r="F165" s="330"/>
      <c r="G165" s="330"/>
      <c r="H165" s="330"/>
      <c r="I165" s="330"/>
      <c r="J165" s="330"/>
      <c r="K165" s="331"/>
    </row>
    <row r="166" spans="2:11" s="1" customFormat="1" ht="17.25" customHeight="1">
      <c r="B166" s="329"/>
      <c r="C166" s="354" t="s">
        <v>1245</v>
      </c>
      <c r="D166" s="354"/>
      <c r="E166" s="354"/>
      <c r="F166" s="354" t="s">
        <v>1246</v>
      </c>
      <c r="G166" s="396"/>
      <c r="H166" s="397" t="s">
        <v>54</v>
      </c>
      <c r="I166" s="397" t="s">
        <v>57</v>
      </c>
      <c r="J166" s="354" t="s">
        <v>1247</v>
      </c>
      <c r="K166" s="331"/>
    </row>
    <row r="167" spans="2:11" s="1" customFormat="1" ht="17.25" customHeight="1">
      <c r="B167" s="332"/>
      <c r="C167" s="356" t="s">
        <v>1248</v>
      </c>
      <c r="D167" s="356"/>
      <c r="E167" s="356"/>
      <c r="F167" s="357" t="s">
        <v>1249</v>
      </c>
      <c r="G167" s="398"/>
      <c r="H167" s="399"/>
      <c r="I167" s="399"/>
      <c r="J167" s="356" t="s">
        <v>1250</v>
      </c>
      <c r="K167" s="334"/>
    </row>
    <row r="168" spans="2:11" s="1" customFormat="1" ht="5.25" customHeight="1">
      <c r="B168" s="364"/>
      <c r="C168" s="359"/>
      <c r="D168" s="359"/>
      <c r="E168" s="359"/>
      <c r="F168" s="359"/>
      <c r="G168" s="360"/>
      <c r="H168" s="359"/>
      <c r="I168" s="359"/>
      <c r="J168" s="359"/>
      <c r="K168" s="387"/>
    </row>
    <row r="169" spans="2:11" s="1" customFormat="1" ht="15" customHeight="1">
      <c r="B169" s="364"/>
      <c r="C169" s="339" t="s">
        <v>1254</v>
      </c>
      <c r="D169" s="339"/>
      <c r="E169" s="339"/>
      <c r="F169" s="362" t="s">
        <v>1251</v>
      </c>
      <c r="G169" s="339"/>
      <c r="H169" s="339" t="s">
        <v>1291</v>
      </c>
      <c r="I169" s="339" t="s">
        <v>1253</v>
      </c>
      <c r="J169" s="339">
        <v>120</v>
      </c>
      <c r="K169" s="387"/>
    </row>
    <row r="170" spans="2:11" s="1" customFormat="1" ht="15" customHeight="1">
      <c r="B170" s="364"/>
      <c r="C170" s="339" t="s">
        <v>1300</v>
      </c>
      <c r="D170" s="339"/>
      <c r="E170" s="339"/>
      <c r="F170" s="362" t="s">
        <v>1251</v>
      </c>
      <c r="G170" s="339"/>
      <c r="H170" s="339" t="s">
        <v>1301</v>
      </c>
      <c r="I170" s="339" t="s">
        <v>1253</v>
      </c>
      <c r="J170" s="339" t="s">
        <v>1302</v>
      </c>
      <c r="K170" s="387"/>
    </row>
    <row r="171" spans="2:11" s="1" customFormat="1" ht="15" customHeight="1">
      <c r="B171" s="364"/>
      <c r="C171" s="339" t="s">
        <v>88</v>
      </c>
      <c r="D171" s="339"/>
      <c r="E171" s="339"/>
      <c r="F171" s="362" t="s">
        <v>1251</v>
      </c>
      <c r="G171" s="339"/>
      <c r="H171" s="339" t="s">
        <v>1318</v>
      </c>
      <c r="I171" s="339" t="s">
        <v>1253</v>
      </c>
      <c r="J171" s="339" t="s">
        <v>1302</v>
      </c>
      <c r="K171" s="387"/>
    </row>
    <row r="172" spans="2:11" s="1" customFormat="1" ht="15" customHeight="1">
      <c r="B172" s="364"/>
      <c r="C172" s="339" t="s">
        <v>1256</v>
      </c>
      <c r="D172" s="339"/>
      <c r="E172" s="339"/>
      <c r="F172" s="362" t="s">
        <v>1257</v>
      </c>
      <c r="G172" s="339"/>
      <c r="H172" s="339" t="s">
        <v>1318</v>
      </c>
      <c r="I172" s="339" t="s">
        <v>1253</v>
      </c>
      <c r="J172" s="339">
        <v>50</v>
      </c>
      <c r="K172" s="387"/>
    </row>
    <row r="173" spans="2:11" s="1" customFormat="1" ht="15" customHeight="1">
      <c r="B173" s="364"/>
      <c r="C173" s="339" t="s">
        <v>1259</v>
      </c>
      <c r="D173" s="339"/>
      <c r="E173" s="339"/>
      <c r="F173" s="362" t="s">
        <v>1251</v>
      </c>
      <c r="G173" s="339"/>
      <c r="H173" s="339" t="s">
        <v>1318</v>
      </c>
      <c r="I173" s="339" t="s">
        <v>1261</v>
      </c>
      <c r="J173" s="339"/>
      <c r="K173" s="387"/>
    </row>
    <row r="174" spans="2:11" s="1" customFormat="1" ht="15" customHeight="1">
      <c r="B174" s="364"/>
      <c r="C174" s="339" t="s">
        <v>1270</v>
      </c>
      <c r="D174" s="339"/>
      <c r="E174" s="339"/>
      <c r="F174" s="362" t="s">
        <v>1257</v>
      </c>
      <c r="G174" s="339"/>
      <c r="H174" s="339" t="s">
        <v>1318</v>
      </c>
      <c r="I174" s="339" t="s">
        <v>1253</v>
      </c>
      <c r="J174" s="339">
        <v>50</v>
      </c>
      <c r="K174" s="387"/>
    </row>
    <row r="175" spans="2:11" s="1" customFormat="1" ht="15" customHeight="1">
      <c r="B175" s="364"/>
      <c r="C175" s="339" t="s">
        <v>1278</v>
      </c>
      <c r="D175" s="339"/>
      <c r="E175" s="339"/>
      <c r="F175" s="362" t="s">
        <v>1257</v>
      </c>
      <c r="G175" s="339"/>
      <c r="H175" s="339" t="s">
        <v>1318</v>
      </c>
      <c r="I175" s="339" t="s">
        <v>1253</v>
      </c>
      <c r="J175" s="339">
        <v>50</v>
      </c>
      <c r="K175" s="387"/>
    </row>
    <row r="176" spans="2:11" s="1" customFormat="1" ht="15" customHeight="1">
      <c r="B176" s="364"/>
      <c r="C176" s="339" t="s">
        <v>1276</v>
      </c>
      <c r="D176" s="339"/>
      <c r="E176" s="339"/>
      <c r="F176" s="362" t="s">
        <v>1257</v>
      </c>
      <c r="G176" s="339"/>
      <c r="H176" s="339" t="s">
        <v>1318</v>
      </c>
      <c r="I176" s="339" t="s">
        <v>1253</v>
      </c>
      <c r="J176" s="339">
        <v>50</v>
      </c>
      <c r="K176" s="387"/>
    </row>
    <row r="177" spans="2:11" s="1" customFormat="1" ht="15" customHeight="1">
      <c r="B177" s="364"/>
      <c r="C177" s="339" t="s">
        <v>136</v>
      </c>
      <c r="D177" s="339"/>
      <c r="E177" s="339"/>
      <c r="F177" s="362" t="s">
        <v>1251</v>
      </c>
      <c r="G177" s="339"/>
      <c r="H177" s="339" t="s">
        <v>1319</v>
      </c>
      <c r="I177" s="339" t="s">
        <v>1320</v>
      </c>
      <c r="J177" s="339"/>
      <c r="K177" s="387"/>
    </row>
    <row r="178" spans="2:11" s="1" customFormat="1" ht="15" customHeight="1">
      <c r="B178" s="364"/>
      <c r="C178" s="339" t="s">
        <v>57</v>
      </c>
      <c r="D178" s="339"/>
      <c r="E178" s="339"/>
      <c r="F178" s="362" t="s">
        <v>1251</v>
      </c>
      <c r="G178" s="339"/>
      <c r="H178" s="339" t="s">
        <v>1321</v>
      </c>
      <c r="I178" s="339" t="s">
        <v>1322</v>
      </c>
      <c r="J178" s="339">
        <v>1</v>
      </c>
      <c r="K178" s="387"/>
    </row>
    <row r="179" spans="2:11" s="1" customFormat="1" ht="15" customHeight="1">
      <c r="B179" s="364"/>
      <c r="C179" s="339" t="s">
        <v>53</v>
      </c>
      <c r="D179" s="339"/>
      <c r="E179" s="339"/>
      <c r="F179" s="362" t="s">
        <v>1251</v>
      </c>
      <c r="G179" s="339"/>
      <c r="H179" s="339" t="s">
        <v>1323</v>
      </c>
      <c r="I179" s="339" t="s">
        <v>1253</v>
      </c>
      <c r="J179" s="339">
        <v>20</v>
      </c>
      <c r="K179" s="387"/>
    </row>
    <row r="180" spans="2:11" s="1" customFormat="1" ht="15" customHeight="1">
      <c r="B180" s="364"/>
      <c r="C180" s="339" t="s">
        <v>54</v>
      </c>
      <c r="D180" s="339"/>
      <c r="E180" s="339"/>
      <c r="F180" s="362" t="s">
        <v>1251</v>
      </c>
      <c r="G180" s="339"/>
      <c r="H180" s="339" t="s">
        <v>1324</v>
      </c>
      <c r="I180" s="339" t="s">
        <v>1253</v>
      </c>
      <c r="J180" s="339">
        <v>255</v>
      </c>
      <c r="K180" s="387"/>
    </row>
    <row r="181" spans="2:11" s="1" customFormat="1" ht="15" customHeight="1">
      <c r="B181" s="364"/>
      <c r="C181" s="339" t="s">
        <v>137</v>
      </c>
      <c r="D181" s="339"/>
      <c r="E181" s="339"/>
      <c r="F181" s="362" t="s">
        <v>1251</v>
      </c>
      <c r="G181" s="339"/>
      <c r="H181" s="339" t="s">
        <v>1215</v>
      </c>
      <c r="I181" s="339" t="s">
        <v>1253</v>
      </c>
      <c r="J181" s="339">
        <v>10</v>
      </c>
      <c r="K181" s="387"/>
    </row>
    <row r="182" spans="2:11" s="1" customFormat="1" ht="15" customHeight="1">
      <c r="B182" s="364"/>
      <c r="C182" s="339" t="s">
        <v>138</v>
      </c>
      <c r="D182" s="339"/>
      <c r="E182" s="339"/>
      <c r="F182" s="362" t="s">
        <v>1251</v>
      </c>
      <c r="G182" s="339"/>
      <c r="H182" s="339" t="s">
        <v>1325</v>
      </c>
      <c r="I182" s="339" t="s">
        <v>1286</v>
      </c>
      <c r="J182" s="339"/>
      <c r="K182" s="387"/>
    </row>
    <row r="183" spans="2:11" s="1" customFormat="1" ht="15" customHeight="1">
      <c r="B183" s="364"/>
      <c r="C183" s="339" t="s">
        <v>1326</v>
      </c>
      <c r="D183" s="339"/>
      <c r="E183" s="339"/>
      <c r="F183" s="362" t="s">
        <v>1251</v>
      </c>
      <c r="G183" s="339"/>
      <c r="H183" s="339" t="s">
        <v>1327</v>
      </c>
      <c r="I183" s="339" t="s">
        <v>1286</v>
      </c>
      <c r="J183" s="339"/>
      <c r="K183" s="387"/>
    </row>
    <row r="184" spans="2:11" s="1" customFormat="1" ht="15" customHeight="1">
      <c r="B184" s="364"/>
      <c r="C184" s="339" t="s">
        <v>1315</v>
      </c>
      <c r="D184" s="339"/>
      <c r="E184" s="339"/>
      <c r="F184" s="362" t="s">
        <v>1251</v>
      </c>
      <c r="G184" s="339"/>
      <c r="H184" s="339" t="s">
        <v>1328</v>
      </c>
      <c r="I184" s="339" t="s">
        <v>1286</v>
      </c>
      <c r="J184" s="339"/>
      <c r="K184" s="387"/>
    </row>
    <row r="185" spans="2:11" s="1" customFormat="1" ht="15" customHeight="1">
      <c r="B185" s="364"/>
      <c r="C185" s="339" t="s">
        <v>140</v>
      </c>
      <c r="D185" s="339"/>
      <c r="E185" s="339"/>
      <c r="F185" s="362" t="s">
        <v>1257</v>
      </c>
      <c r="G185" s="339"/>
      <c r="H185" s="339" t="s">
        <v>1329</v>
      </c>
      <c r="I185" s="339" t="s">
        <v>1253</v>
      </c>
      <c r="J185" s="339">
        <v>50</v>
      </c>
      <c r="K185" s="387"/>
    </row>
    <row r="186" spans="2:11" s="1" customFormat="1" ht="15" customHeight="1">
      <c r="B186" s="364"/>
      <c r="C186" s="339" t="s">
        <v>1330</v>
      </c>
      <c r="D186" s="339"/>
      <c r="E186" s="339"/>
      <c r="F186" s="362" t="s">
        <v>1257</v>
      </c>
      <c r="G186" s="339"/>
      <c r="H186" s="339" t="s">
        <v>1331</v>
      </c>
      <c r="I186" s="339" t="s">
        <v>1332</v>
      </c>
      <c r="J186" s="339"/>
      <c r="K186" s="387"/>
    </row>
    <row r="187" spans="2:11" s="1" customFormat="1" ht="15" customHeight="1">
      <c r="B187" s="364"/>
      <c r="C187" s="339" t="s">
        <v>1333</v>
      </c>
      <c r="D187" s="339"/>
      <c r="E187" s="339"/>
      <c r="F187" s="362" t="s">
        <v>1257</v>
      </c>
      <c r="G187" s="339"/>
      <c r="H187" s="339" t="s">
        <v>1334</v>
      </c>
      <c r="I187" s="339" t="s">
        <v>1332</v>
      </c>
      <c r="J187" s="339"/>
      <c r="K187" s="387"/>
    </row>
    <row r="188" spans="2:11" s="1" customFormat="1" ht="15" customHeight="1">
      <c r="B188" s="364"/>
      <c r="C188" s="339" t="s">
        <v>1335</v>
      </c>
      <c r="D188" s="339"/>
      <c r="E188" s="339"/>
      <c r="F188" s="362" t="s">
        <v>1257</v>
      </c>
      <c r="G188" s="339"/>
      <c r="H188" s="339" t="s">
        <v>1336</v>
      </c>
      <c r="I188" s="339" t="s">
        <v>1332</v>
      </c>
      <c r="J188" s="339"/>
      <c r="K188" s="387"/>
    </row>
    <row r="189" spans="2:11" s="1" customFormat="1" ht="15" customHeight="1">
      <c r="B189" s="364"/>
      <c r="C189" s="400" t="s">
        <v>1337</v>
      </c>
      <c r="D189" s="339"/>
      <c r="E189" s="339"/>
      <c r="F189" s="362" t="s">
        <v>1257</v>
      </c>
      <c r="G189" s="339"/>
      <c r="H189" s="339" t="s">
        <v>1338</v>
      </c>
      <c r="I189" s="339" t="s">
        <v>1339</v>
      </c>
      <c r="J189" s="401" t="s">
        <v>1340</v>
      </c>
      <c r="K189" s="387"/>
    </row>
    <row r="190" spans="2:11" s="19" customFormat="1" ht="15" customHeight="1">
      <c r="B190" s="402"/>
      <c r="C190" s="403" t="s">
        <v>1341</v>
      </c>
      <c r="D190" s="404"/>
      <c r="E190" s="404"/>
      <c r="F190" s="405" t="s">
        <v>1257</v>
      </c>
      <c r="G190" s="404"/>
      <c r="H190" s="404" t="s">
        <v>1342</v>
      </c>
      <c r="I190" s="404" t="s">
        <v>1339</v>
      </c>
      <c r="J190" s="406" t="s">
        <v>1340</v>
      </c>
      <c r="K190" s="407"/>
    </row>
    <row r="191" spans="2:11" s="1" customFormat="1" ht="15" customHeight="1">
      <c r="B191" s="364"/>
      <c r="C191" s="400" t="s">
        <v>42</v>
      </c>
      <c r="D191" s="339"/>
      <c r="E191" s="339"/>
      <c r="F191" s="362" t="s">
        <v>1251</v>
      </c>
      <c r="G191" s="339"/>
      <c r="H191" s="336" t="s">
        <v>1343</v>
      </c>
      <c r="I191" s="339" t="s">
        <v>1344</v>
      </c>
      <c r="J191" s="339"/>
      <c r="K191" s="387"/>
    </row>
    <row r="192" spans="2:11" s="1" customFormat="1" ht="15" customHeight="1">
      <c r="B192" s="364"/>
      <c r="C192" s="400" t="s">
        <v>1345</v>
      </c>
      <c r="D192" s="339"/>
      <c r="E192" s="339"/>
      <c r="F192" s="362" t="s">
        <v>1251</v>
      </c>
      <c r="G192" s="339"/>
      <c r="H192" s="339" t="s">
        <v>1346</v>
      </c>
      <c r="I192" s="339" t="s">
        <v>1286</v>
      </c>
      <c r="J192" s="339"/>
      <c r="K192" s="387"/>
    </row>
    <row r="193" spans="2:11" s="1" customFormat="1" ht="15" customHeight="1">
      <c r="B193" s="364"/>
      <c r="C193" s="400" t="s">
        <v>1347</v>
      </c>
      <c r="D193" s="339"/>
      <c r="E193" s="339"/>
      <c r="F193" s="362" t="s">
        <v>1251</v>
      </c>
      <c r="G193" s="339"/>
      <c r="H193" s="339" t="s">
        <v>1348</v>
      </c>
      <c r="I193" s="339" t="s">
        <v>1286</v>
      </c>
      <c r="J193" s="339"/>
      <c r="K193" s="387"/>
    </row>
    <row r="194" spans="2:11" s="1" customFormat="1" ht="15" customHeight="1">
      <c r="B194" s="364"/>
      <c r="C194" s="400" t="s">
        <v>1349</v>
      </c>
      <c r="D194" s="339"/>
      <c r="E194" s="339"/>
      <c r="F194" s="362" t="s">
        <v>1257</v>
      </c>
      <c r="G194" s="339"/>
      <c r="H194" s="339" t="s">
        <v>1350</v>
      </c>
      <c r="I194" s="339" t="s">
        <v>1286</v>
      </c>
      <c r="J194" s="339"/>
      <c r="K194" s="387"/>
    </row>
    <row r="195" spans="2:11" s="1" customFormat="1" ht="15" customHeight="1">
      <c r="B195" s="393"/>
      <c r="C195" s="408"/>
      <c r="D195" s="373"/>
      <c r="E195" s="373"/>
      <c r="F195" s="373"/>
      <c r="G195" s="373"/>
      <c r="H195" s="373"/>
      <c r="I195" s="373"/>
      <c r="J195" s="373"/>
      <c r="K195" s="394"/>
    </row>
    <row r="196" spans="2:11" s="1" customFormat="1" ht="18.75" customHeight="1">
      <c r="B196" s="375"/>
      <c r="C196" s="385"/>
      <c r="D196" s="385"/>
      <c r="E196" s="385"/>
      <c r="F196" s="395"/>
      <c r="G196" s="385"/>
      <c r="H196" s="385"/>
      <c r="I196" s="385"/>
      <c r="J196" s="385"/>
      <c r="K196" s="375"/>
    </row>
    <row r="197" spans="2:11" s="1" customFormat="1" ht="18.75" customHeight="1">
      <c r="B197" s="375"/>
      <c r="C197" s="385"/>
      <c r="D197" s="385"/>
      <c r="E197" s="385"/>
      <c r="F197" s="395"/>
      <c r="G197" s="385"/>
      <c r="H197" s="385"/>
      <c r="I197" s="385"/>
      <c r="J197" s="385"/>
      <c r="K197" s="375"/>
    </row>
    <row r="198" spans="2:11" s="1" customFormat="1" ht="18.75" customHeight="1"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</row>
    <row r="199" spans="2:11" s="1" customFormat="1" ht="13.5">
      <c r="B199" s="326"/>
      <c r="C199" s="327"/>
      <c r="D199" s="327"/>
      <c r="E199" s="327"/>
      <c r="F199" s="327"/>
      <c r="G199" s="327"/>
      <c r="H199" s="327"/>
      <c r="I199" s="327"/>
      <c r="J199" s="327"/>
      <c r="K199" s="328"/>
    </row>
    <row r="200" spans="2:11" s="1" customFormat="1" ht="21">
      <c r="B200" s="329"/>
      <c r="C200" s="330" t="s">
        <v>1351</v>
      </c>
      <c r="D200" s="330"/>
      <c r="E200" s="330"/>
      <c r="F200" s="330"/>
      <c r="G200" s="330"/>
      <c r="H200" s="330"/>
      <c r="I200" s="330"/>
      <c r="J200" s="330"/>
      <c r="K200" s="331"/>
    </row>
    <row r="201" spans="2:11" s="1" customFormat="1" ht="25.5" customHeight="1">
      <c r="B201" s="329"/>
      <c r="C201" s="409" t="s">
        <v>1352</v>
      </c>
      <c r="D201" s="409"/>
      <c r="E201" s="409"/>
      <c r="F201" s="409" t="s">
        <v>1353</v>
      </c>
      <c r="G201" s="410"/>
      <c r="H201" s="409" t="s">
        <v>1354</v>
      </c>
      <c r="I201" s="409"/>
      <c r="J201" s="409"/>
      <c r="K201" s="331"/>
    </row>
    <row r="202" spans="2:11" s="1" customFormat="1" ht="5.25" customHeight="1">
      <c r="B202" s="364"/>
      <c r="C202" s="359"/>
      <c r="D202" s="359"/>
      <c r="E202" s="359"/>
      <c r="F202" s="359"/>
      <c r="G202" s="385"/>
      <c r="H202" s="359"/>
      <c r="I202" s="359"/>
      <c r="J202" s="359"/>
      <c r="K202" s="387"/>
    </row>
    <row r="203" spans="2:11" s="1" customFormat="1" ht="15" customHeight="1">
      <c r="B203" s="364"/>
      <c r="C203" s="339" t="s">
        <v>1344</v>
      </c>
      <c r="D203" s="339"/>
      <c r="E203" s="339"/>
      <c r="F203" s="362" t="s">
        <v>43</v>
      </c>
      <c r="G203" s="339"/>
      <c r="H203" s="339" t="s">
        <v>1355</v>
      </c>
      <c r="I203" s="339"/>
      <c r="J203" s="339"/>
      <c r="K203" s="387"/>
    </row>
    <row r="204" spans="2:11" s="1" customFormat="1" ht="15" customHeight="1">
      <c r="B204" s="364"/>
      <c r="C204" s="339"/>
      <c r="D204" s="339"/>
      <c r="E204" s="339"/>
      <c r="F204" s="362" t="s">
        <v>44</v>
      </c>
      <c r="G204" s="339"/>
      <c r="H204" s="339" t="s">
        <v>1356</v>
      </c>
      <c r="I204" s="339"/>
      <c r="J204" s="339"/>
      <c r="K204" s="387"/>
    </row>
    <row r="205" spans="2:11" s="1" customFormat="1" ht="15" customHeight="1">
      <c r="B205" s="364"/>
      <c r="C205" s="339"/>
      <c r="D205" s="339"/>
      <c r="E205" s="339"/>
      <c r="F205" s="362" t="s">
        <v>47</v>
      </c>
      <c r="G205" s="339"/>
      <c r="H205" s="339" t="s">
        <v>1357</v>
      </c>
      <c r="I205" s="339"/>
      <c r="J205" s="339"/>
      <c r="K205" s="387"/>
    </row>
    <row r="206" spans="2:11" s="1" customFormat="1" ht="15" customHeight="1">
      <c r="B206" s="364"/>
      <c r="C206" s="339"/>
      <c r="D206" s="339"/>
      <c r="E206" s="339"/>
      <c r="F206" s="362" t="s">
        <v>45</v>
      </c>
      <c r="G206" s="339"/>
      <c r="H206" s="339" t="s">
        <v>1358</v>
      </c>
      <c r="I206" s="339"/>
      <c r="J206" s="339"/>
      <c r="K206" s="387"/>
    </row>
    <row r="207" spans="2:11" s="1" customFormat="1" ht="15" customHeight="1">
      <c r="B207" s="364"/>
      <c r="C207" s="339"/>
      <c r="D207" s="339"/>
      <c r="E207" s="339"/>
      <c r="F207" s="362" t="s">
        <v>46</v>
      </c>
      <c r="G207" s="339"/>
      <c r="H207" s="339" t="s">
        <v>1359</v>
      </c>
      <c r="I207" s="339"/>
      <c r="J207" s="339"/>
      <c r="K207" s="387"/>
    </row>
    <row r="208" spans="2:11" s="1" customFormat="1" ht="15" customHeight="1">
      <c r="B208" s="364"/>
      <c r="C208" s="339"/>
      <c r="D208" s="339"/>
      <c r="E208" s="339"/>
      <c r="F208" s="362"/>
      <c r="G208" s="339"/>
      <c r="H208" s="339"/>
      <c r="I208" s="339"/>
      <c r="J208" s="339"/>
      <c r="K208" s="387"/>
    </row>
    <row r="209" spans="2:11" s="1" customFormat="1" ht="15" customHeight="1">
      <c r="B209" s="364"/>
      <c r="C209" s="339" t="s">
        <v>1298</v>
      </c>
      <c r="D209" s="339"/>
      <c r="E209" s="339"/>
      <c r="F209" s="362" t="s">
        <v>79</v>
      </c>
      <c r="G209" s="339"/>
      <c r="H209" s="339" t="s">
        <v>1360</v>
      </c>
      <c r="I209" s="339"/>
      <c r="J209" s="339"/>
      <c r="K209" s="387"/>
    </row>
    <row r="210" spans="2:11" s="1" customFormat="1" ht="15" customHeight="1">
      <c r="B210" s="364"/>
      <c r="C210" s="339"/>
      <c r="D210" s="339"/>
      <c r="E210" s="339"/>
      <c r="F210" s="362" t="s">
        <v>1195</v>
      </c>
      <c r="G210" s="339"/>
      <c r="H210" s="339" t="s">
        <v>1196</v>
      </c>
      <c r="I210" s="339"/>
      <c r="J210" s="339"/>
      <c r="K210" s="387"/>
    </row>
    <row r="211" spans="2:11" s="1" customFormat="1" ht="15" customHeight="1">
      <c r="B211" s="364"/>
      <c r="C211" s="339"/>
      <c r="D211" s="339"/>
      <c r="E211" s="339"/>
      <c r="F211" s="362" t="s">
        <v>1193</v>
      </c>
      <c r="G211" s="339"/>
      <c r="H211" s="339" t="s">
        <v>1361</v>
      </c>
      <c r="I211" s="339"/>
      <c r="J211" s="339"/>
      <c r="K211" s="387"/>
    </row>
    <row r="212" spans="2:11" s="1" customFormat="1" ht="15" customHeight="1">
      <c r="B212" s="411"/>
      <c r="C212" s="339"/>
      <c r="D212" s="339"/>
      <c r="E212" s="339"/>
      <c r="F212" s="362" t="s">
        <v>93</v>
      </c>
      <c r="G212" s="400"/>
      <c r="H212" s="391" t="s">
        <v>1197</v>
      </c>
      <c r="I212" s="391"/>
      <c r="J212" s="391"/>
      <c r="K212" s="412"/>
    </row>
    <row r="213" spans="2:11" s="1" customFormat="1" ht="15" customHeight="1">
      <c r="B213" s="411"/>
      <c r="C213" s="339"/>
      <c r="D213" s="339"/>
      <c r="E213" s="339"/>
      <c r="F213" s="362" t="s">
        <v>1198</v>
      </c>
      <c r="G213" s="400"/>
      <c r="H213" s="391" t="s">
        <v>815</v>
      </c>
      <c r="I213" s="391"/>
      <c r="J213" s="391"/>
      <c r="K213" s="412"/>
    </row>
    <row r="214" spans="2:11" s="1" customFormat="1" ht="15" customHeight="1">
      <c r="B214" s="411"/>
      <c r="C214" s="339"/>
      <c r="D214" s="339"/>
      <c r="E214" s="339"/>
      <c r="F214" s="362"/>
      <c r="G214" s="400"/>
      <c r="H214" s="391"/>
      <c r="I214" s="391"/>
      <c r="J214" s="391"/>
      <c r="K214" s="412"/>
    </row>
    <row r="215" spans="2:11" s="1" customFormat="1" ht="15" customHeight="1">
      <c r="B215" s="411"/>
      <c r="C215" s="339" t="s">
        <v>1322</v>
      </c>
      <c r="D215" s="339"/>
      <c r="E215" s="339"/>
      <c r="F215" s="362">
        <v>1</v>
      </c>
      <c r="G215" s="400"/>
      <c r="H215" s="391" t="s">
        <v>1362</v>
      </c>
      <c r="I215" s="391"/>
      <c r="J215" s="391"/>
      <c r="K215" s="412"/>
    </row>
    <row r="216" spans="2:11" s="1" customFormat="1" ht="15" customHeight="1">
      <c r="B216" s="411"/>
      <c r="C216" s="339"/>
      <c r="D216" s="339"/>
      <c r="E216" s="339"/>
      <c r="F216" s="362">
        <v>2</v>
      </c>
      <c r="G216" s="400"/>
      <c r="H216" s="391" t="s">
        <v>1363</v>
      </c>
      <c r="I216" s="391"/>
      <c r="J216" s="391"/>
      <c r="K216" s="412"/>
    </row>
    <row r="217" spans="2:11" s="1" customFormat="1" ht="15" customHeight="1">
      <c r="B217" s="411"/>
      <c r="C217" s="339"/>
      <c r="D217" s="339"/>
      <c r="E217" s="339"/>
      <c r="F217" s="362">
        <v>3</v>
      </c>
      <c r="G217" s="400"/>
      <c r="H217" s="391" t="s">
        <v>1364</v>
      </c>
      <c r="I217" s="391"/>
      <c r="J217" s="391"/>
      <c r="K217" s="412"/>
    </row>
    <row r="218" spans="2:11" s="1" customFormat="1" ht="15" customHeight="1">
      <c r="B218" s="411"/>
      <c r="C218" s="339"/>
      <c r="D218" s="339"/>
      <c r="E218" s="339"/>
      <c r="F218" s="362">
        <v>4</v>
      </c>
      <c r="G218" s="400"/>
      <c r="H218" s="391" t="s">
        <v>1365</v>
      </c>
      <c r="I218" s="391"/>
      <c r="J218" s="391"/>
      <c r="K218" s="412"/>
    </row>
    <row r="219" spans="2:11" s="1" customFormat="1" ht="12.75" customHeight="1">
      <c r="B219" s="413"/>
      <c r="C219" s="414"/>
      <c r="D219" s="414"/>
      <c r="E219" s="414"/>
      <c r="F219" s="414"/>
      <c r="G219" s="414"/>
      <c r="H219" s="414"/>
      <c r="I219" s="414"/>
      <c r="J219" s="414"/>
      <c r="K219" s="41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2024-02-12T07:50:15Z</dcterms:created>
  <dcterms:modified xsi:type="dcterms:W3CDTF">2024-02-12T07:50:26Z</dcterms:modified>
  <cp:category/>
  <cp:version/>
  <cp:contentType/>
  <cp:contentStatus/>
</cp:coreProperties>
</file>